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5" i="8" l="1"/>
  <c r="H5" i="8" s="1"/>
  <c r="J5" i="10"/>
  <c r="I5" i="10"/>
  <c r="K5" i="10" s="1"/>
  <c r="J5" i="11"/>
  <c r="L5" i="11" s="1"/>
  <c r="I5" i="8" l="1"/>
  <c r="J5" i="8" s="1"/>
  <c r="J6" i="8"/>
  <c r="I6" i="8"/>
  <c r="H6" i="8"/>
  <c r="C6" i="8"/>
  <c r="I7" i="10"/>
  <c r="K7" i="10" s="1"/>
  <c r="I6" i="10"/>
  <c r="K6" i="10" s="1"/>
  <c r="J6" i="11" l="1"/>
  <c r="L6" i="11" s="1"/>
  <c r="C9" i="8" l="1"/>
  <c r="I9" i="8" s="1"/>
  <c r="C8" i="8"/>
  <c r="I8" i="8" s="1"/>
  <c r="H8" i="8" l="1"/>
  <c r="J8" i="8" s="1"/>
  <c r="H9" i="8"/>
  <c r="J9" i="8" s="1"/>
  <c r="I9" i="10"/>
  <c r="K8" i="11"/>
  <c r="J8" i="11"/>
  <c r="K9" i="10" l="1"/>
  <c r="L8" i="11"/>
  <c r="C11" i="8"/>
  <c r="I11" i="8" s="1"/>
  <c r="C10" i="8"/>
  <c r="I10" i="8" s="1"/>
  <c r="J10" i="10"/>
  <c r="I10" i="10"/>
  <c r="K10" i="10" s="1"/>
  <c r="J9" i="11"/>
  <c r="L9" i="11" s="1"/>
  <c r="H10" i="8" l="1"/>
  <c r="J10" i="8" s="1"/>
  <c r="H11" i="8"/>
  <c r="J11" i="8" s="1"/>
  <c r="C12" i="8"/>
  <c r="I12" i="8" s="1"/>
  <c r="I12" i="10"/>
  <c r="K12" i="10" s="1"/>
  <c r="I11" i="10"/>
  <c r="K11" i="10" s="1"/>
  <c r="J10" i="11"/>
  <c r="L10" i="11" s="1"/>
  <c r="H12" i="8" l="1"/>
  <c r="J12" i="8" s="1"/>
  <c r="C13" i="8"/>
  <c r="I13" i="8" s="1"/>
  <c r="J13" i="10"/>
  <c r="I13" i="10"/>
  <c r="K13" i="10" s="1"/>
  <c r="J12" i="11"/>
  <c r="L12" i="11" s="1"/>
  <c r="J11" i="11"/>
  <c r="L11" i="11" s="1"/>
  <c r="H13" i="8" l="1"/>
  <c r="J13" i="8" s="1"/>
  <c r="J15" i="11"/>
  <c r="K27" i="10" l="1"/>
  <c r="L24" i="11"/>
  <c r="L22" i="11"/>
  <c r="L19" i="11"/>
  <c r="L18" i="11"/>
  <c r="L15" i="11"/>
  <c r="L13" i="11"/>
  <c r="K17" i="11"/>
  <c r="J15" i="10"/>
  <c r="J14" i="10"/>
  <c r="J30" i="11"/>
  <c r="L30" i="11" s="1"/>
  <c r="J29" i="11"/>
  <c r="L29" i="11" s="1"/>
  <c r="J28" i="11"/>
  <c r="J27" i="11"/>
  <c r="L27" i="11" s="1"/>
  <c r="J26" i="11"/>
  <c r="L26" i="11" s="1"/>
  <c r="J25" i="11"/>
  <c r="L25" i="11" s="1"/>
  <c r="J24" i="11"/>
  <c r="J22" i="11"/>
  <c r="J21" i="11"/>
  <c r="L21" i="11" s="1"/>
  <c r="J20" i="11"/>
  <c r="L20" i="11" s="1"/>
  <c r="J19" i="11"/>
  <c r="J18" i="11"/>
  <c r="J17" i="11"/>
  <c r="J14" i="11"/>
  <c r="L14" i="11" s="1"/>
  <c r="J13" i="11"/>
  <c r="K21" i="10"/>
  <c r="K17" i="10"/>
  <c r="I35" i="10"/>
  <c r="K35" i="10" s="1"/>
  <c r="I27" i="10"/>
  <c r="I28" i="10"/>
  <c r="K28" i="10" s="1"/>
  <c r="I29" i="10"/>
  <c r="K29" i="10" s="1"/>
  <c r="I31" i="10"/>
  <c r="K31" i="10" s="1"/>
  <c r="I32" i="10"/>
  <c r="K32" i="10" s="1"/>
  <c r="I33" i="10"/>
  <c r="K33" i="10" s="1"/>
  <c r="I34" i="10"/>
  <c r="K34" i="10" s="1"/>
  <c r="I15" i="10"/>
  <c r="K15" i="10" s="1"/>
  <c r="I16" i="10"/>
  <c r="K16" i="10" s="1"/>
  <c r="I17" i="10"/>
  <c r="I18" i="10"/>
  <c r="K18" i="10" s="1"/>
  <c r="I19" i="10"/>
  <c r="K19" i="10" s="1"/>
  <c r="I20" i="10"/>
  <c r="K20" i="10" s="1"/>
  <c r="I21" i="10"/>
  <c r="I22" i="10"/>
  <c r="K22" i="10" s="1"/>
  <c r="I23" i="10"/>
  <c r="K23" i="10" s="1"/>
  <c r="I24" i="10"/>
  <c r="K24" i="10" s="1"/>
  <c r="I25" i="10"/>
  <c r="I14" i="10"/>
  <c r="K14" i="10" s="1"/>
  <c r="K25" i="10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I14" i="8" l="1"/>
  <c r="H14" i="8" l="1"/>
  <c r="J14" i="8" s="1"/>
  <c r="I15" i="8"/>
  <c r="H15" i="8" l="1"/>
  <c r="J15" i="8" s="1"/>
  <c r="H17" i="8"/>
  <c r="J17" i="8" s="1"/>
  <c r="I16" i="8"/>
  <c r="L17" i="11"/>
  <c r="H16" i="8" l="1"/>
  <c r="J16" i="8" s="1"/>
  <c r="I19" i="8"/>
  <c r="H19" i="8"/>
  <c r="H18" i="8"/>
  <c r="J18" i="8" s="1"/>
  <c r="J19" i="8" l="1"/>
  <c r="H20" i="8"/>
  <c r="J20" i="8" s="1"/>
  <c r="H23" i="8" l="1"/>
  <c r="J23" i="8" s="1"/>
  <c r="H22" i="8"/>
  <c r="J22" i="8" s="1"/>
  <c r="H21" i="8"/>
  <c r="J21" i="8" s="1"/>
  <c r="H25" i="8" l="1"/>
  <c r="J25" i="8" s="1"/>
  <c r="H24" i="8"/>
  <c r="J24" i="8" s="1"/>
  <c r="H26" i="8" l="1"/>
  <c r="J26" i="8" s="1"/>
  <c r="H27" i="8" l="1"/>
  <c r="J27" i="8" s="1"/>
  <c r="H28" i="8" l="1"/>
  <c r="J28" i="8" s="1"/>
  <c r="K28" i="11" l="1"/>
  <c r="L28" i="11" s="1"/>
  <c r="H29" i="8" l="1"/>
  <c r="J29" i="8" s="1"/>
  <c r="H30" i="8" l="1"/>
  <c r="J30" i="8" s="1"/>
  <c r="C34" i="8"/>
  <c r="H32" i="8"/>
  <c r="J32" i="8" s="1"/>
  <c r="H31" i="8"/>
  <c r="J31" i="8" s="1"/>
  <c r="J33" i="11" l="1"/>
  <c r="K32" i="11"/>
  <c r="J32" i="11"/>
  <c r="L32" i="11" s="1"/>
  <c r="K34" i="11"/>
  <c r="J34" i="11"/>
  <c r="J35" i="11"/>
  <c r="K36" i="11"/>
  <c r="J36" i="11"/>
  <c r="K37" i="11"/>
  <c r="J37" i="11"/>
  <c r="J38" i="11"/>
  <c r="L38" i="11" s="1"/>
  <c r="J39" i="11"/>
  <c r="L39" i="11" s="1"/>
  <c r="I37" i="10"/>
  <c r="K37" i="10" s="1"/>
  <c r="I38" i="10"/>
  <c r="J39" i="10"/>
  <c r="I39" i="10"/>
  <c r="K39" i="10" s="1"/>
  <c r="J40" i="10"/>
  <c r="I40" i="10"/>
  <c r="I41" i="10"/>
  <c r="K41" i="10" s="1"/>
  <c r="I42" i="10"/>
  <c r="K42" i="10" s="1"/>
  <c r="I43" i="10"/>
  <c r="K43" i="10" s="1"/>
  <c r="C40" i="8"/>
  <c r="I40" i="8" s="1"/>
  <c r="I44" i="10"/>
  <c r="K44" i="10" s="1"/>
  <c r="I34" i="8"/>
  <c r="C35" i="8"/>
  <c r="I35" i="8" s="1"/>
  <c r="C36" i="8"/>
  <c r="I36" i="8" s="1"/>
  <c r="C37" i="8"/>
  <c r="I37" i="8" s="1"/>
  <c r="C38" i="8"/>
  <c r="I38" i="8" s="1"/>
  <c r="C39" i="8"/>
  <c r="H39" i="8" s="1"/>
  <c r="C41" i="8"/>
  <c r="H41" i="8" s="1"/>
  <c r="H38" i="8" l="1"/>
  <c r="I39" i="8"/>
  <c r="J39" i="8"/>
  <c r="H36" i="8"/>
  <c r="J36" i="8" s="1"/>
  <c r="H34" i="8"/>
  <c r="J34" i="8" s="1"/>
  <c r="H40" i="8"/>
  <c r="J40" i="8" s="1"/>
  <c r="I41" i="8"/>
  <c r="J41" i="8" s="1"/>
  <c r="H37" i="8"/>
  <c r="J37" i="8" s="1"/>
  <c r="H35" i="8"/>
  <c r="J35" i="8" s="1"/>
  <c r="K40" i="10"/>
  <c r="L37" i="11"/>
  <c r="J38" i="8"/>
  <c r="L34" i="11"/>
  <c r="L35" i="11"/>
  <c r="L33" i="11"/>
  <c r="L36" i="11"/>
  <c r="K38" i="10"/>
  <c r="C46" i="8"/>
  <c r="I46" i="8" s="1"/>
  <c r="C45" i="8"/>
  <c r="I45" i="8" s="1"/>
  <c r="C44" i="8"/>
  <c r="I44" i="8" s="1"/>
  <c r="C43" i="8"/>
  <c r="I43" i="8" s="1"/>
  <c r="C42" i="8"/>
  <c r="I42" i="8" s="1"/>
  <c r="I47" i="10"/>
  <c r="K47" i="10" s="1"/>
  <c r="I46" i="10"/>
  <c r="K46" i="10" s="1"/>
  <c r="I45" i="10"/>
  <c r="K45" i="10" s="1"/>
  <c r="K44" i="11"/>
  <c r="J44" i="11"/>
  <c r="J43" i="11"/>
  <c r="L43" i="11" s="1"/>
  <c r="K42" i="11"/>
  <c r="J42" i="11"/>
  <c r="J41" i="11"/>
  <c r="L41" i="11" s="1"/>
  <c r="J40" i="11"/>
  <c r="L40" i="11" s="1"/>
  <c r="H46" i="8" l="1"/>
  <c r="L42" i="11"/>
  <c r="L44" i="11"/>
  <c r="H43" i="8"/>
  <c r="H45" i="8"/>
  <c r="J45" i="8" s="1"/>
  <c r="H42" i="8"/>
  <c r="J42" i="8" s="1"/>
  <c r="H44" i="8"/>
  <c r="J44" i="8" s="1"/>
  <c r="J43" i="8"/>
  <c r="J46" i="8"/>
  <c r="K52" i="11"/>
  <c r="J52" i="11"/>
  <c r="J51" i="11"/>
  <c r="L51" i="11" s="1"/>
  <c r="K50" i="11"/>
  <c r="J50" i="11"/>
  <c r="J49" i="11"/>
  <c r="L49" i="11" s="1"/>
  <c r="J48" i="11"/>
  <c r="L48" i="11" s="1"/>
  <c r="J47" i="11"/>
  <c r="L47" i="11" s="1"/>
  <c r="J45" i="11"/>
  <c r="L45" i="11" s="1"/>
  <c r="J56" i="10"/>
  <c r="I56" i="10"/>
  <c r="I55" i="10"/>
  <c r="K55" i="10" s="1"/>
  <c r="I54" i="10"/>
  <c r="K54" i="10" s="1"/>
  <c r="I53" i="10"/>
  <c r="K53" i="10" s="1"/>
  <c r="J52" i="10"/>
  <c r="I52" i="10"/>
  <c r="I51" i="10"/>
  <c r="K51" i="10" s="1"/>
  <c r="I49" i="10"/>
  <c r="K49" i="10" s="1"/>
  <c r="I48" i="10"/>
  <c r="K48" i="10" s="1"/>
  <c r="C52" i="8"/>
  <c r="I52" i="8" s="1"/>
  <c r="C51" i="8"/>
  <c r="I51" i="8" s="1"/>
  <c r="C50" i="8"/>
  <c r="H50" i="8" s="1"/>
  <c r="C48" i="8"/>
  <c r="I48" i="8" s="1"/>
  <c r="C47" i="8"/>
  <c r="I47" i="8" s="1"/>
  <c r="L50" i="11" l="1"/>
  <c r="K52" i="10"/>
  <c r="L52" i="11"/>
  <c r="K56" i="10"/>
  <c r="H47" i="8"/>
  <c r="J47" i="8" s="1"/>
  <c r="I50" i="8"/>
  <c r="J50" i="8" s="1"/>
  <c r="H48" i="8"/>
  <c r="J48" i="8" s="1"/>
  <c r="H51" i="8"/>
  <c r="J51" i="8" s="1"/>
  <c r="H52" i="8"/>
  <c r="J52" i="8" s="1"/>
  <c r="K65" i="11" l="1"/>
  <c r="J65" i="11"/>
  <c r="L65" i="11" l="1"/>
  <c r="J67" i="11"/>
  <c r="L67" i="11" s="1"/>
  <c r="J66" i="11"/>
  <c r="L66" i="11" s="1"/>
  <c r="J58" i="11"/>
  <c r="L58" i="11" s="1"/>
  <c r="J54" i="11"/>
  <c r="L54" i="11" s="1"/>
  <c r="C63" i="8"/>
  <c r="H63" i="8" s="1"/>
  <c r="J63" i="8" s="1"/>
  <c r="C62" i="8"/>
  <c r="H62" i="8" s="1"/>
  <c r="J62" i="8" s="1"/>
  <c r="C61" i="8"/>
  <c r="H61" i="8" s="1"/>
  <c r="J61" i="8" s="1"/>
  <c r="C60" i="8"/>
  <c r="H60" i="8" s="1"/>
  <c r="J60" i="8" s="1"/>
  <c r="C59" i="8"/>
  <c r="H59" i="8" s="1"/>
  <c r="J59" i="8" s="1"/>
  <c r="C58" i="8"/>
  <c r="H58" i="8" s="1"/>
  <c r="J58" i="8" s="1"/>
  <c r="C57" i="8"/>
  <c r="H57" i="8" s="1"/>
  <c r="J57" i="8" s="1"/>
  <c r="C56" i="8"/>
  <c r="H56" i="8" s="1"/>
  <c r="J56" i="8" s="1"/>
  <c r="C55" i="8"/>
  <c r="H55" i="8" s="1"/>
  <c r="J55" i="8" s="1"/>
  <c r="C54" i="8"/>
  <c r="H54" i="8" s="1"/>
  <c r="J54" i="8" s="1"/>
  <c r="C53" i="8"/>
  <c r="H53" i="8" s="1"/>
  <c r="J53" i="8" s="1"/>
  <c r="I73" i="10"/>
  <c r="K73" i="10" s="1"/>
  <c r="I72" i="10"/>
  <c r="K72" i="10" s="1"/>
  <c r="I71" i="10"/>
  <c r="K71" i="10" s="1"/>
  <c r="I70" i="10"/>
  <c r="K70" i="10" s="1"/>
  <c r="I69" i="10"/>
  <c r="K69" i="10" s="1"/>
  <c r="I68" i="10"/>
  <c r="K68" i="10" s="1"/>
  <c r="I67" i="10"/>
  <c r="K67" i="10" s="1"/>
  <c r="I66" i="10"/>
  <c r="K66" i="10" s="1"/>
  <c r="I65" i="10"/>
  <c r="K65" i="10" s="1"/>
  <c r="I64" i="10"/>
  <c r="K64" i="10" s="1"/>
  <c r="I63" i="10"/>
  <c r="K63" i="10" s="1"/>
  <c r="I62" i="10"/>
  <c r="K62" i="10" s="1"/>
  <c r="I61" i="10"/>
  <c r="K61" i="10" s="1"/>
  <c r="I60" i="10"/>
  <c r="K60" i="10" s="1"/>
  <c r="I59" i="10"/>
  <c r="K59" i="10" s="1"/>
  <c r="I58" i="10"/>
  <c r="K58" i="10" s="1"/>
  <c r="I57" i="10"/>
  <c r="K57" i="10" s="1"/>
  <c r="J64" i="11"/>
  <c r="J63" i="11"/>
  <c r="L63" i="11" s="1"/>
  <c r="J62" i="11"/>
  <c r="J60" i="11"/>
  <c r="L60" i="11" s="1"/>
  <c r="J59" i="11"/>
  <c r="L59" i="11" s="1"/>
  <c r="J57" i="11"/>
  <c r="L57" i="11" s="1"/>
  <c r="J56" i="11"/>
  <c r="L56" i="11" s="1"/>
  <c r="J55" i="11"/>
  <c r="L55" i="11" s="1"/>
  <c r="J53" i="11"/>
  <c r="L53" i="11" s="1"/>
  <c r="L64" i="11" l="1"/>
  <c r="L62" i="11"/>
  <c r="I226" i="10"/>
  <c r="K226" i="10" s="1"/>
  <c r="J225" i="10"/>
  <c r="I225" i="10"/>
  <c r="I224" i="10"/>
  <c r="K224" i="10" s="1"/>
  <c r="J223" i="10"/>
  <c r="I223" i="10"/>
  <c r="J222" i="10"/>
  <c r="I222" i="10"/>
  <c r="I221" i="10"/>
  <c r="K221" i="10" s="1"/>
  <c r="I220" i="10"/>
  <c r="K220" i="10" s="1"/>
  <c r="I219" i="10"/>
  <c r="K219" i="10" s="1"/>
  <c r="I218" i="10"/>
  <c r="K218" i="10" s="1"/>
  <c r="I217" i="10"/>
  <c r="K217" i="10" s="1"/>
  <c r="I216" i="10"/>
  <c r="K216" i="10" s="1"/>
  <c r="I215" i="10"/>
  <c r="K215" i="10" s="1"/>
  <c r="I214" i="10"/>
  <c r="K214" i="10" s="1"/>
  <c r="I213" i="10"/>
  <c r="K213" i="10" s="1"/>
  <c r="J212" i="10"/>
  <c r="I212" i="10"/>
  <c r="I211" i="10"/>
  <c r="K211" i="10" s="1"/>
  <c r="I210" i="10"/>
  <c r="K210" i="10" s="1"/>
  <c r="J209" i="10"/>
  <c r="I209" i="10"/>
  <c r="I208" i="10"/>
  <c r="K208" i="10" s="1"/>
  <c r="I207" i="10"/>
  <c r="K207" i="10" s="1"/>
  <c r="I206" i="10"/>
  <c r="K206" i="10" s="1"/>
  <c r="I205" i="10"/>
  <c r="K205" i="10" s="1"/>
  <c r="I204" i="10"/>
  <c r="K204" i="10" s="1"/>
  <c r="I203" i="10"/>
  <c r="K203" i="10" s="1"/>
  <c r="I202" i="10"/>
  <c r="K202" i="10" s="1"/>
  <c r="I201" i="10"/>
  <c r="K201" i="10" s="1"/>
  <c r="I200" i="10"/>
  <c r="K200" i="10" s="1"/>
  <c r="I199" i="10"/>
  <c r="K199" i="10" s="1"/>
  <c r="I198" i="10"/>
  <c r="K198" i="10" s="1"/>
  <c r="I197" i="10"/>
  <c r="K197" i="10" s="1"/>
  <c r="I196" i="10"/>
  <c r="K196" i="10" s="1"/>
  <c r="I195" i="10"/>
  <c r="K195" i="10" s="1"/>
  <c r="I194" i="10"/>
  <c r="K194" i="10" s="1"/>
  <c r="I193" i="10"/>
  <c r="K193" i="10" s="1"/>
  <c r="I192" i="10"/>
  <c r="K192" i="10" s="1"/>
  <c r="J191" i="10"/>
  <c r="I191" i="10"/>
  <c r="J190" i="10"/>
  <c r="I190" i="10"/>
  <c r="I189" i="10"/>
  <c r="K189" i="10" s="1"/>
  <c r="J187" i="10"/>
  <c r="I187" i="10"/>
  <c r="I186" i="10"/>
  <c r="K186" i="10" s="1"/>
  <c r="I185" i="10"/>
  <c r="K185" i="10" s="1"/>
  <c r="K184" i="10"/>
  <c r="I184" i="10"/>
  <c r="I183" i="10"/>
  <c r="K183" i="10" s="1"/>
  <c r="I182" i="10"/>
  <c r="K182" i="10" s="1"/>
  <c r="I181" i="10"/>
  <c r="K181" i="10" s="1"/>
  <c r="I180" i="10"/>
  <c r="K180" i="10" s="1"/>
  <c r="I179" i="10"/>
  <c r="K179" i="10" s="1"/>
  <c r="I178" i="10"/>
  <c r="K178" i="10" s="1"/>
  <c r="I177" i="10"/>
  <c r="K177" i="10" s="1"/>
  <c r="I176" i="10"/>
  <c r="K176" i="10" s="1"/>
  <c r="I175" i="10"/>
  <c r="K175" i="10" s="1"/>
  <c r="J174" i="10"/>
  <c r="I174" i="10"/>
  <c r="I173" i="10"/>
  <c r="K173" i="10" s="1"/>
  <c r="I172" i="10"/>
  <c r="K172" i="10" s="1"/>
  <c r="I171" i="10"/>
  <c r="K171" i="10" s="1"/>
  <c r="J170" i="10"/>
  <c r="I170" i="10"/>
  <c r="J169" i="10"/>
  <c r="I169" i="10"/>
  <c r="I168" i="10"/>
  <c r="K168" i="10" s="1"/>
  <c r="J167" i="10"/>
  <c r="I167" i="10"/>
  <c r="J166" i="10"/>
  <c r="I166" i="10"/>
  <c r="I165" i="10"/>
  <c r="K165" i="10" s="1"/>
  <c r="I164" i="10"/>
  <c r="K164" i="10" s="1"/>
  <c r="I163" i="10"/>
  <c r="K163" i="10" s="1"/>
  <c r="I162" i="10"/>
  <c r="K162" i="10" s="1"/>
  <c r="J161" i="10"/>
  <c r="I161" i="10"/>
  <c r="I160" i="10"/>
  <c r="K160" i="10" s="1"/>
  <c r="J159" i="10"/>
  <c r="I159" i="10"/>
  <c r="I158" i="10"/>
  <c r="K158" i="10" s="1"/>
  <c r="I157" i="10"/>
  <c r="K157" i="10" s="1"/>
  <c r="I156" i="10"/>
  <c r="K156" i="10" s="1"/>
  <c r="I155" i="10"/>
  <c r="K155" i="10" s="1"/>
  <c r="J154" i="10"/>
  <c r="I154" i="10"/>
  <c r="I153" i="10"/>
  <c r="K153" i="10" s="1"/>
  <c r="I152" i="10"/>
  <c r="K152" i="10" s="1"/>
  <c r="J151" i="10"/>
  <c r="I151" i="10"/>
  <c r="K151" i="10" s="1"/>
  <c r="I150" i="10"/>
  <c r="K150" i="10" s="1"/>
  <c r="I149" i="10"/>
  <c r="K149" i="10" s="1"/>
  <c r="I148" i="10"/>
  <c r="K148" i="10" s="1"/>
  <c r="I147" i="10"/>
  <c r="K147" i="10" s="1"/>
  <c r="J146" i="10"/>
  <c r="I146" i="10"/>
  <c r="I145" i="10"/>
  <c r="K145" i="10" s="1"/>
  <c r="J144" i="10"/>
  <c r="I144" i="10"/>
  <c r="J143" i="10"/>
  <c r="I143" i="10"/>
  <c r="J142" i="10"/>
  <c r="I142" i="10"/>
  <c r="K142" i="10" s="1"/>
  <c r="J141" i="10"/>
  <c r="K141" i="10" s="1"/>
  <c r="I141" i="10"/>
  <c r="J140" i="10"/>
  <c r="I140" i="10"/>
  <c r="K140" i="10" s="1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I122" i="10"/>
  <c r="K122" i="10" s="1"/>
  <c r="I121" i="10"/>
  <c r="K121" i="10" s="1"/>
  <c r="I120" i="10"/>
  <c r="K120" i="10" s="1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2" i="10"/>
  <c r="I112" i="10"/>
  <c r="J111" i="10"/>
  <c r="I111" i="10"/>
  <c r="J110" i="10"/>
  <c r="I110" i="10"/>
  <c r="I109" i="10"/>
  <c r="K109" i="10" s="1"/>
  <c r="J108" i="10"/>
  <c r="I108" i="10"/>
  <c r="J107" i="10"/>
  <c r="I107" i="10"/>
  <c r="I106" i="10"/>
  <c r="K106" i="10" s="1"/>
  <c r="I105" i="10"/>
  <c r="K105" i="10" s="1"/>
  <c r="I104" i="10"/>
  <c r="K104" i="10" s="1"/>
  <c r="I103" i="10"/>
  <c r="K103" i="10" s="1"/>
  <c r="I102" i="10"/>
  <c r="K102" i="10" s="1"/>
  <c r="I101" i="10"/>
  <c r="K101" i="10" s="1"/>
  <c r="J100" i="10"/>
  <c r="I100" i="10"/>
  <c r="I99" i="10"/>
  <c r="K99" i="10" s="1"/>
  <c r="I98" i="10"/>
  <c r="K98" i="10" s="1"/>
  <c r="I97" i="10"/>
  <c r="K97" i="10" s="1"/>
  <c r="I96" i="10"/>
  <c r="K96" i="10" s="1"/>
  <c r="I95" i="10"/>
  <c r="K95" i="10" s="1"/>
  <c r="J94" i="10"/>
  <c r="I94" i="10"/>
  <c r="J93" i="10"/>
  <c r="I93" i="10"/>
  <c r="I92" i="10"/>
  <c r="K92" i="10" s="1"/>
  <c r="I91" i="10"/>
  <c r="K91" i="10" s="1"/>
  <c r="I90" i="10"/>
  <c r="K90" i="10" s="1"/>
  <c r="I89" i="10"/>
  <c r="K89" i="10" s="1"/>
  <c r="I88" i="10"/>
  <c r="K88" i="10" s="1"/>
  <c r="I87" i="10"/>
  <c r="K87" i="10" s="1"/>
  <c r="I86" i="10"/>
  <c r="K86" i="10" s="1"/>
  <c r="I85" i="10"/>
  <c r="K85" i="10" s="1"/>
  <c r="I84" i="10"/>
  <c r="K84" i="10" s="1"/>
  <c r="I83" i="10"/>
  <c r="K83" i="10" s="1"/>
  <c r="I82" i="10"/>
  <c r="K82" i="10" s="1"/>
  <c r="I81" i="10"/>
  <c r="K81" i="10" s="1"/>
  <c r="J80" i="10"/>
  <c r="I80" i="10"/>
  <c r="I79" i="10"/>
  <c r="K79" i="10" s="1"/>
  <c r="I78" i="10"/>
  <c r="K78" i="10" s="1"/>
  <c r="I77" i="10"/>
  <c r="K77" i="10" s="1"/>
  <c r="I76" i="10"/>
  <c r="K76" i="10" s="1"/>
  <c r="I75" i="10"/>
  <c r="K75" i="10" s="1"/>
  <c r="K144" i="10" l="1"/>
  <c r="K136" i="10"/>
  <c r="K154" i="10"/>
  <c r="K129" i="10"/>
  <c r="K161" i="10"/>
  <c r="K80" i="10"/>
  <c r="K111" i="10"/>
  <c r="K113" i="10"/>
  <c r="K115" i="10"/>
  <c r="K117" i="10"/>
  <c r="K119" i="10"/>
  <c r="K124" i="10"/>
  <c r="K126" i="10"/>
  <c r="K128" i="10"/>
  <c r="K132" i="10"/>
  <c r="K146" i="10"/>
  <c r="K169" i="10"/>
  <c r="K110" i="10"/>
  <c r="K114" i="10"/>
  <c r="K118" i="10"/>
  <c r="K123" i="10"/>
  <c r="K127" i="10"/>
  <c r="K133" i="10"/>
  <c r="K223" i="10"/>
  <c r="K222" i="10"/>
  <c r="K93" i="10"/>
  <c r="K107" i="10"/>
  <c r="K138" i="10"/>
  <c r="K159" i="10"/>
  <c r="K209" i="10"/>
  <c r="K225" i="10"/>
  <c r="K131" i="10"/>
  <c r="K167" i="10"/>
  <c r="K187" i="10"/>
  <c r="K100" i="10"/>
  <c r="K108" i="10"/>
  <c r="K112" i="10"/>
  <c r="K130" i="10"/>
  <c r="K135" i="10"/>
  <c r="K137" i="10"/>
  <c r="K139" i="10"/>
  <c r="K166" i="10"/>
  <c r="K170" i="10"/>
  <c r="K174" i="10"/>
  <c r="K191" i="10"/>
  <c r="K94" i="10"/>
  <c r="K116" i="10"/>
  <c r="K125" i="10"/>
  <c r="K134" i="10"/>
  <c r="K143" i="10"/>
  <c r="K190" i="10"/>
  <c r="K212" i="10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H164" i="8" s="1"/>
  <c r="J164" i="8" s="1"/>
  <c r="C163" i="8"/>
  <c r="I163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H65" i="8" l="1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H135" i="8"/>
  <c r="H137" i="8"/>
  <c r="H139" i="8"/>
  <c r="J139" i="8" s="1"/>
  <c r="H141" i="8"/>
  <c r="J141" i="8" s="1"/>
  <c r="H143" i="8"/>
  <c r="J143" i="8" s="1"/>
  <c r="H145" i="8"/>
  <c r="J145" i="8" s="1"/>
  <c r="H147" i="8"/>
  <c r="J147" i="8" s="1"/>
  <c r="H149" i="8"/>
  <c r="J149" i="8" s="1"/>
  <c r="H151" i="8"/>
  <c r="J151" i="8" s="1"/>
  <c r="H153" i="8"/>
  <c r="J153" i="8" s="1"/>
  <c r="H155" i="8"/>
  <c r="J155" i="8" s="1"/>
  <c r="H157" i="8"/>
  <c r="J157" i="8" s="1"/>
  <c r="H159" i="8"/>
  <c r="J159" i="8" s="1"/>
  <c r="H161" i="8"/>
  <c r="J161" i="8" s="1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H134" i="8"/>
  <c r="H136" i="8"/>
  <c r="H138" i="8"/>
  <c r="H140" i="8"/>
  <c r="J140" i="8" s="1"/>
  <c r="H142" i="8"/>
  <c r="J142" i="8" s="1"/>
  <c r="H144" i="8"/>
  <c r="J144" i="8" s="1"/>
  <c r="H146" i="8"/>
  <c r="J146" i="8" s="1"/>
  <c r="H148" i="8"/>
  <c r="J148" i="8" s="1"/>
  <c r="H150" i="8"/>
  <c r="J150" i="8" s="1"/>
  <c r="H152" i="8"/>
  <c r="J152" i="8" s="1"/>
  <c r="H154" i="8"/>
  <c r="J154" i="8" s="1"/>
  <c r="H156" i="8"/>
  <c r="J156" i="8" s="1"/>
  <c r="H158" i="8"/>
  <c r="J158" i="8" s="1"/>
  <c r="H160" i="8"/>
  <c r="J160" i="8" s="1"/>
  <c r="H163" i="8"/>
  <c r="J163" i="8" s="1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</calcChain>
</file>

<file path=xl/comments1.xml><?xml version="1.0" encoding="utf-8"?>
<comments xmlns="http://schemas.openxmlformats.org/spreadsheetml/2006/main">
  <authors>
    <author>deepak</author>
  </authors>
  <commentList>
    <comment ref="G19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27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2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<sst xmlns="http://schemas.openxmlformats.org/spreadsheetml/2006/main" count="1539" uniqueCount="328">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</sst>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866775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2.4257812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43648</v>
      </c>
      <c r="B5" s="39" t="s">
        <v>228</v>
      </c>
      <c r="C5" s="40">
        <f t="shared" ref="C5" si="0">MROUND(800000/E5,10)</f>
        <v>12400</v>
      </c>
      <c r="D5" s="40" t="s">
        <v>10</v>
      </c>
      <c r="E5" s="41">
        <v>64.5</v>
      </c>
      <c r="F5" s="41">
        <v>66.5</v>
      </c>
      <c r="G5" s="41">
        <v>68</v>
      </c>
      <c r="H5" s="9">
        <f t="shared" ref="H5" si="1">IF(D5="SELL", E5-F5, F5-E5)*C5</f>
        <v>24800</v>
      </c>
      <c r="I5" s="9">
        <f>(G5-E5)*C5</f>
        <v>43400</v>
      </c>
      <c r="J5" s="52">
        <f>(H5+I5)</f>
        <v>68200</v>
      </c>
    </row>
    <row r="6" spans="1:10" s="35" customFormat="1" ht="15.75" customHeight="1" x14ac:dyDescent="0.25">
      <c r="A6" s="77">
        <v>43647</v>
      </c>
      <c r="B6" s="39" t="s">
        <v>327</v>
      </c>
      <c r="C6" s="40">
        <f t="shared" ref="C6" si="2">MROUND(800000/E6,10)</f>
        <v>1480</v>
      </c>
      <c r="D6" s="40" t="s">
        <v>10</v>
      </c>
      <c r="E6" s="41">
        <v>540</v>
      </c>
      <c r="F6" s="41">
        <v>547</v>
      </c>
      <c r="G6" s="41">
        <v>557</v>
      </c>
      <c r="H6" s="9">
        <f t="shared" ref="H6" si="3">IF(D6="SELL", E6-F6, F6-E6)*C6</f>
        <v>10360</v>
      </c>
      <c r="I6" s="9">
        <f>(G6-E6)*C6</f>
        <v>25160</v>
      </c>
      <c r="J6" s="52">
        <f>(H6+I6)</f>
        <v>35520</v>
      </c>
    </row>
    <row r="7" spans="1:10" s="35" customFormat="1" ht="15.75" customHeigh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 s="35" customFormat="1" ht="15.75" customHeight="1" x14ac:dyDescent="0.25">
      <c r="A8" s="77">
        <v>43644</v>
      </c>
      <c r="B8" s="39" t="s">
        <v>324</v>
      </c>
      <c r="C8" s="40">
        <f t="shared" ref="C8:C9" si="4">MROUND(800000/E8,10)</f>
        <v>4020</v>
      </c>
      <c r="D8" s="40" t="s">
        <v>10</v>
      </c>
      <c r="E8" s="41">
        <v>199</v>
      </c>
      <c r="F8" s="41">
        <v>200</v>
      </c>
      <c r="G8" s="41">
        <v>0</v>
      </c>
      <c r="H8" s="9">
        <f t="shared" ref="H8:H9" si="5">IF(D8="SELL", E8-F8, F8-E8)*C8</f>
        <v>4020</v>
      </c>
      <c r="I8" s="9">
        <f t="shared" ref="I8:I9" si="6">IF(D8="SELL",IF(G8="-","0",F8-G8),IF(D8="BUY",IF(G8="-","0",G8-F8)))*C8</f>
        <v>0</v>
      </c>
      <c r="J8" s="80">
        <f t="shared" ref="J8:J9" si="7">SUM(H8:I8)</f>
        <v>4020</v>
      </c>
    </row>
    <row r="9" spans="1:10" s="35" customFormat="1" ht="15.75" customHeight="1" x14ac:dyDescent="0.25">
      <c r="A9" s="77">
        <v>43644</v>
      </c>
      <c r="B9" s="39" t="s">
        <v>323</v>
      </c>
      <c r="C9" s="40">
        <f t="shared" si="4"/>
        <v>1360</v>
      </c>
      <c r="D9" s="40" t="s">
        <v>10</v>
      </c>
      <c r="E9" s="41">
        <v>589</v>
      </c>
      <c r="F9" s="41">
        <v>582</v>
      </c>
      <c r="G9" s="41">
        <v>0</v>
      </c>
      <c r="H9" s="9">
        <f t="shared" si="5"/>
        <v>-9520</v>
      </c>
      <c r="I9" s="9">
        <f t="shared" si="6"/>
        <v>0</v>
      </c>
      <c r="J9" s="80">
        <f t="shared" si="7"/>
        <v>-9520</v>
      </c>
    </row>
    <row r="10" spans="1:10" s="35" customFormat="1" ht="15.75" customHeight="1" x14ac:dyDescent="0.25">
      <c r="A10" s="77">
        <v>43643</v>
      </c>
      <c r="B10" s="39" t="s">
        <v>154</v>
      </c>
      <c r="C10" s="40">
        <f>MROUND(800000/E10,10)</f>
        <v>2540</v>
      </c>
      <c r="D10" s="40" t="s">
        <v>10</v>
      </c>
      <c r="E10" s="41">
        <v>315</v>
      </c>
      <c r="F10" s="41">
        <v>310</v>
      </c>
      <c r="G10" s="41">
        <v>0</v>
      </c>
      <c r="H10" s="9">
        <f t="shared" ref="H10:H11" si="8">IF(D10="SELL", E10-F10, F10-E10)*C10</f>
        <v>-12700</v>
      </c>
      <c r="I10" s="9">
        <f t="shared" ref="I10:I11" si="9">IF(D10="SELL",IF(G10="-","0",F10-G10),IF(D10="BUY",IF(G10="-","0",G10-F10)))*C10</f>
        <v>0</v>
      </c>
      <c r="J10" s="80">
        <f t="shared" ref="J10:J11" si="10">SUM(H10:I10)</f>
        <v>-12700</v>
      </c>
    </row>
    <row r="11" spans="1:10" s="35" customFormat="1" ht="15.75" customHeight="1" x14ac:dyDescent="0.25">
      <c r="A11" s="77">
        <v>43643</v>
      </c>
      <c r="B11" s="39" t="s">
        <v>14</v>
      </c>
      <c r="C11" s="40">
        <f>MROUND(800000/E11,10)</f>
        <v>820</v>
      </c>
      <c r="D11" s="40" t="s">
        <v>10</v>
      </c>
      <c r="E11" s="41">
        <v>976</v>
      </c>
      <c r="F11" s="41">
        <v>986</v>
      </c>
      <c r="G11" s="41">
        <v>0</v>
      </c>
      <c r="H11" s="9">
        <f t="shared" si="8"/>
        <v>8200</v>
      </c>
      <c r="I11" s="9">
        <f t="shared" si="9"/>
        <v>0</v>
      </c>
      <c r="J11" s="80">
        <f t="shared" si="10"/>
        <v>8200</v>
      </c>
    </row>
    <row r="12" spans="1:10" s="35" customFormat="1" ht="15.75" customHeight="1" x14ac:dyDescent="0.25">
      <c r="A12" s="77">
        <v>43642</v>
      </c>
      <c r="B12" s="39" t="s">
        <v>321</v>
      </c>
      <c r="C12" s="40">
        <f>MROUND(800000/E12,10)</f>
        <v>3300</v>
      </c>
      <c r="D12" s="40" t="s">
        <v>10</v>
      </c>
      <c r="E12" s="41">
        <v>242.5</v>
      </c>
      <c r="F12" s="41">
        <v>246</v>
      </c>
      <c r="G12" s="41">
        <v>0</v>
      </c>
      <c r="H12" s="9">
        <f t="shared" ref="H12" si="11">IF(D12="SELL", E12-F12, F12-E12)*C12</f>
        <v>11550</v>
      </c>
      <c r="I12" s="9">
        <f t="shared" ref="I12" si="12">IF(D12="SELL",IF(G12="-","0",F12-G12),IF(D12="BUY",IF(G12="-","0",G12-F12)))*C12</f>
        <v>0</v>
      </c>
      <c r="J12" s="80">
        <f t="shared" ref="J12" si="13">SUM(H12:I12)</f>
        <v>11550</v>
      </c>
    </row>
    <row r="13" spans="1:10" s="35" customFormat="1" ht="15.75" customHeight="1" x14ac:dyDescent="0.25">
      <c r="A13" s="77">
        <v>43641</v>
      </c>
      <c r="B13" s="39" t="s">
        <v>259</v>
      </c>
      <c r="C13" s="40">
        <f>MROUND(800000/E13,10)</f>
        <v>2610</v>
      </c>
      <c r="D13" s="40" t="s">
        <v>10</v>
      </c>
      <c r="E13" s="41">
        <v>306</v>
      </c>
      <c r="F13" s="41">
        <v>310.5</v>
      </c>
      <c r="G13" s="41">
        <v>0</v>
      </c>
      <c r="H13" s="9">
        <f t="shared" ref="H13" si="14">IF(D13="SELL", E13-F13, F13-E13)*C13</f>
        <v>11745</v>
      </c>
      <c r="I13" s="9">
        <f t="shared" ref="I13" si="15">IF(D13="SELL",IF(G13="-","0",F13-G13),IF(D13="BUY",IF(G13="-","0",G13-F13)))*C13</f>
        <v>0</v>
      </c>
      <c r="J13" s="80">
        <f t="shared" ref="J13" si="16">SUM(H13:I13)</f>
        <v>11745</v>
      </c>
    </row>
    <row r="14" spans="1:10" s="35" customFormat="1" ht="15.75" customHeight="1" x14ac:dyDescent="0.25">
      <c r="A14" s="77">
        <v>43640</v>
      </c>
      <c r="B14" s="39" t="s">
        <v>171</v>
      </c>
      <c r="C14" s="40">
        <f>MROUND(800000/E14,10)</f>
        <v>2190</v>
      </c>
      <c r="D14" s="40" t="s">
        <v>10</v>
      </c>
      <c r="E14" s="41">
        <v>365</v>
      </c>
      <c r="F14" s="41">
        <v>370</v>
      </c>
      <c r="G14" s="41">
        <v>0</v>
      </c>
      <c r="H14" s="9">
        <f t="shared" ref="H14" si="17">IF(D14="SELL", E14-F14, F14-E14)*C14</f>
        <v>10950</v>
      </c>
      <c r="I14" s="9">
        <f t="shared" ref="I14" si="18">IF(D14="SELL",IF(G14="-","0",F14-G14),IF(D14="BUY",IF(G14="-","0",G14-F14)))*C14</f>
        <v>0</v>
      </c>
      <c r="J14" s="80">
        <f t="shared" ref="J14" si="19">SUM(H14:I14)</f>
        <v>10950</v>
      </c>
    </row>
    <row r="15" spans="1:10" s="35" customFormat="1" ht="15.75" customHeight="1" x14ac:dyDescent="0.25">
      <c r="A15" s="77">
        <v>43637</v>
      </c>
      <c r="B15" s="39" t="s">
        <v>313</v>
      </c>
      <c r="C15" s="40">
        <f t="shared" ref="C15:C32" si="20">MROUND(800000/E15,10)</f>
        <v>3790</v>
      </c>
      <c r="D15" s="40" t="s">
        <v>10</v>
      </c>
      <c r="E15" s="41">
        <v>211</v>
      </c>
      <c r="F15" s="41">
        <v>215</v>
      </c>
      <c r="G15" s="41">
        <v>0</v>
      </c>
      <c r="H15" s="9">
        <f t="shared" ref="H15" si="21">IF(D15="SELL", E15-F15, F15-E15)*C15</f>
        <v>15160</v>
      </c>
      <c r="I15" s="9">
        <f t="shared" ref="I15" si="22">IF(D15="SELL",IF(G15="-","0",F15-G15),IF(D15="BUY",IF(G15="-","0",G15-F15)))*C15</f>
        <v>0</v>
      </c>
      <c r="J15" s="80">
        <f t="shared" ref="J15" si="23">SUM(H15:I15)</f>
        <v>15160</v>
      </c>
    </row>
    <row r="16" spans="1:10" s="35" customFormat="1" ht="15.75" customHeight="1" x14ac:dyDescent="0.25">
      <c r="A16" s="77">
        <v>43636</v>
      </c>
      <c r="B16" s="39" t="s">
        <v>309</v>
      </c>
      <c r="C16" s="40">
        <f t="shared" si="20"/>
        <v>5560</v>
      </c>
      <c r="D16" s="40" t="s">
        <v>10</v>
      </c>
      <c r="E16" s="41">
        <v>144</v>
      </c>
      <c r="F16" s="41">
        <v>147</v>
      </c>
      <c r="G16" s="41">
        <v>0</v>
      </c>
      <c r="H16" s="9">
        <f t="shared" ref="H16" si="24">IF(D16="SELL", E16-F16, F16-E16)*C16</f>
        <v>16680</v>
      </c>
      <c r="I16" s="9">
        <f t="shared" ref="I16" si="25">IF(D16="SELL",IF(G16="-","0",F16-G16),IF(D16="BUY",IF(G16="-","0",G16-F16)))*C16</f>
        <v>0</v>
      </c>
      <c r="J16" s="80">
        <f t="shared" ref="J16" si="26">SUM(H16:I16)</f>
        <v>16680</v>
      </c>
    </row>
    <row r="17" spans="1:10" s="35" customFormat="1" ht="15.75" customHeight="1" x14ac:dyDescent="0.25">
      <c r="A17" s="77">
        <v>43636</v>
      </c>
      <c r="B17" s="39" t="s">
        <v>308</v>
      </c>
      <c r="C17" s="40">
        <f t="shared" si="20"/>
        <v>1760</v>
      </c>
      <c r="D17" s="40" t="s">
        <v>10</v>
      </c>
      <c r="E17" s="41">
        <v>455</v>
      </c>
      <c r="F17" s="41">
        <v>450</v>
      </c>
      <c r="G17" s="41">
        <v>0</v>
      </c>
      <c r="H17" s="41">
        <f t="shared" ref="H17" si="27">(F17-E17)*C17</f>
        <v>-8800</v>
      </c>
      <c r="I17" s="41">
        <v>0</v>
      </c>
      <c r="J17" s="80">
        <f t="shared" ref="J17" si="28">+I17+H17</f>
        <v>-8800</v>
      </c>
    </row>
    <row r="18" spans="1:10" s="35" customFormat="1" ht="15.75" customHeight="1" x14ac:dyDescent="0.25">
      <c r="A18" s="77">
        <v>43635</v>
      </c>
      <c r="B18" s="39" t="s">
        <v>247</v>
      </c>
      <c r="C18" s="40">
        <f t="shared" si="20"/>
        <v>1970</v>
      </c>
      <c r="D18" s="40" t="s">
        <v>10</v>
      </c>
      <c r="E18" s="41">
        <v>407</v>
      </c>
      <c r="F18" s="41">
        <v>401</v>
      </c>
      <c r="G18" s="41">
        <v>0</v>
      </c>
      <c r="H18" s="41">
        <f t="shared" ref="H18" si="29">(F18-E18)*C18</f>
        <v>-11820</v>
      </c>
      <c r="I18" s="41">
        <v>0</v>
      </c>
      <c r="J18" s="80">
        <f t="shared" ref="J18" si="30">+I18+H18</f>
        <v>-11820</v>
      </c>
    </row>
    <row r="19" spans="1:10" s="35" customFormat="1" ht="15.75" customHeight="1" x14ac:dyDescent="0.25">
      <c r="A19" s="77">
        <v>43635</v>
      </c>
      <c r="B19" s="39" t="s">
        <v>306</v>
      </c>
      <c r="C19" s="40">
        <f t="shared" si="20"/>
        <v>2050</v>
      </c>
      <c r="D19" s="40" t="s">
        <v>10</v>
      </c>
      <c r="E19" s="41">
        <v>391</v>
      </c>
      <c r="F19" s="41">
        <v>396</v>
      </c>
      <c r="G19" s="41">
        <v>404</v>
      </c>
      <c r="H19" s="9">
        <f t="shared" ref="H19" si="31">IF(D19="SELL", E19-F19, F19-E19)*C19</f>
        <v>10250</v>
      </c>
      <c r="I19" s="9">
        <f t="shared" ref="I19" si="32">IF(D19="SELL",IF(G19="-","0",F19-G19),IF(D19="BUY",IF(G19="-","0",G19-F19)))*C19</f>
        <v>0</v>
      </c>
      <c r="J19" s="80">
        <f t="shared" ref="J19" si="33">SUM(H19:I19)</f>
        <v>10250</v>
      </c>
    </row>
    <row r="20" spans="1:10" s="35" customFormat="1" ht="15.75" customHeight="1" x14ac:dyDescent="0.25">
      <c r="A20" s="77">
        <v>43634</v>
      </c>
      <c r="B20" s="39" t="s">
        <v>293</v>
      </c>
      <c r="C20" s="40">
        <f t="shared" si="20"/>
        <v>1710</v>
      </c>
      <c r="D20" s="40" t="s">
        <v>10</v>
      </c>
      <c r="E20" s="41">
        <v>468</v>
      </c>
      <c r="F20" s="41">
        <v>473.5</v>
      </c>
      <c r="G20" s="41">
        <v>0</v>
      </c>
      <c r="H20" s="41">
        <f t="shared" ref="H20" si="34">(F20-E20)*C20</f>
        <v>9405</v>
      </c>
      <c r="I20" s="41">
        <v>0</v>
      </c>
      <c r="J20" s="80">
        <f t="shared" ref="J20" si="35">+I20+H20</f>
        <v>9405</v>
      </c>
    </row>
    <row r="21" spans="1:10" s="35" customFormat="1" ht="15.75" customHeight="1" x14ac:dyDescent="0.25">
      <c r="A21" s="77">
        <v>43633</v>
      </c>
      <c r="B21" s="39" t="s">
        <v>298</v>
      </c>
      <c r="C21" s="40">
        <f t="shared" si="20"/>
        <v>2370</v>
      </c>
      <c r="D21" s="40" t="s">
        <v>10</v>
      </c>
      <c r="E21" s="41">
        <v>337</v>
      </c>
      <c r="F21" s="41">
        <v>340</v>
      </c>
      <c r="G21" s="41">
        <v>0</v>
      </c>
      <c r="H21" s="41">
        <f t="shared" ref="H21:H22" si="36">(F21-E21)*C21</f>
        <v>7110</v>
      </c>
      <c r="I21" s="41">
        <v>0</v>
      </c>
      <c r="J21" s="80">
        <f t="shared" ref="J21:J22" si="37">+I21+H21</f>
        <v>7110</v>
      </c>
    </row>
    <row r="22" spans="1:10" s="35" customFormat="1" ht="15.75" customHeight="1" x14ac:dyDescent="0.25">
      <c r="A22" s="77">
        <v>43633</v>
      </c>
      <c r="B22" s="39" t="s">
        <v>270</v>
      </c>
      <c r="C22" s="40">
        <f t="shared" si="20"/>
        <v>6870</v>
      </c>
      <c r="D22" s="40" t="s">
        <v>10</v>
      </c>
      <c r="E22" s="41">
        <v>116.5</v>
      </c>
      <c r="F22" s="41">
        <v>117</v>
      </c>
      <c r="G22" s="41">
        <v>0</v>
      </c>
      <c r="H22" s="41">
        <f t="shared" si="36"/>
        <v>3435</v>
      </c>
      <c r="I22" s="41">
        <v>0</v>
      </c>
      <c r="J22" s="80">
        <f t="shared" si="37"/>
        <v>3435</v>
      </c>
    </row>
    <row r="23" spans="1:10" s="35" customFormat="1" ht="15.75" customHeight="1" x14ac:dyDescent="0.25">
      <c r="A23" s="77">
        <v>43633</v>
      </c>
      <c r="B23" s="39" t="s">
        <v>171</v>
      </c>
      <c r="C23" s="40">
        <f t="shared" si="20"/>
        <v>2070</v>
      </c>
      <c r="D23" s="40" t="s">
        <v>10</v>
      </c>
      <c r="E23" s="41">
        <v>386.5</v>
      </c>
      <c r="F23" s="41">
        <v>391.5</v>
      </c>
      <c r="G23" s="41">
        <v>0</v>
      </c>
      <c r="H23" s="41">
        <f t="shared" ref="H23" si="38">(F23-E23)*C23</f>
        <v>10350</v>
      </c>
      <c r="I23" s="41">
        <v>0</v>
      </c>
      <c r="J23" s="80">
        <f t="shared" ref="J23" si="39">+I23+H23</f>
        <v>10350</v>
      </c>
    </row>
    <row r="24" spans="1:10" s="35" customFormat="1" ht="15.75" customHeight="1" x14ac:dyDescent="0.25">
      <c r="A24" s="77">
        <v>43629</v>
      </c>
      <c r="B24" s="39" t="s">
        <v>303</v>
      </c>
      <c r="C24" s="40">
        <f t="shared" si="20"/>
        <v>1100</v>
      </c>
      <c r="D24" s="40" t="s">
        <v>10</v>
      </c>
      <c r="E24" s="41">
        <v>728</v>
      </c>
      <c r="F24" s="41">
        <v>728</v>
      </c>
      <c r="G24" s="41">
        <v>0</v>
      </c>
      <c r="H24" s="41">
        <f t="shared" ref="H24" si="40">(F24-E24)*C24</f>
        <v>0</v>
      </c>
      <c r="I24" s="41">
        <v>0</v>
      </c>
      <c r="J24" s="80">
        <f t="shared" ref="J24" si="41">+I24+H24</f>
        <v>0</v>
      </c>
    </row>
    <row r="25" spans="1:10" s="35" customFormat="1" ht="15.75" customHeight="1" x14ac:dyDescent="0.25">
      <c r="A25" s="77">
        <v>43629</v>
      </c>
      <c r="B25" s="39" t="s">
        <v>302</v>
      </c>
      <c r="C25" s="40">
        <f t="shared" si="20"/>
        <v>1890</v>
      </c>
      <c r="D25" s="40" t="s">
        <v>10</v>
      </c>
      <c r="E25" s="41">
        <v>424</v>
      </c>
      <c r="F25" s="41">
        <v>425</v>
      </c>
      <c r="G25" s="41">
        <v>0</v>
      </c>
      <c r="H25" s="41">
        <f t="shared" ref="H25" si="42">(F25-E25)*C25</f>
        <v>1890</v>
      </c>
      <c r="I25" s="41">
        <v>0</v>
      </c>
      <c r="J25" s="80">
        <f t="shared" ref="J25" si="43">+I25+H25</f>
        <v>1890</v>
      </c>
    </row>
    <row r="26" spans="1:10" s="35" customFormat="1" ht="15.75" customHeight="1" x14ac:dyDescent="0.25">
      <c r="A26" s="77">
        <v>43628</v>
      </c>
      <c r="B26" s="39" t="s">
        <v>301</v>
      </c>
      <c r="C26" s="40">
        <f t="shared" si="20"/>
        <v>2320</v>
      </c>
      <c r="D26" s="40" t="s">
        <v>10</v>
      </c>
      <c r="E26" s="41">
        <v>345</v>
      </c>
      <c r="F26" s="41">
        <v>350</v>
      </c>
      <c r="G26" s="41">
        <v>0</v>
      </c>
      <c r="H26" s="41">
        <f t="shared" ref="H26" si="44">(F26-E26)*C26</f>
        <v>11600</v>
      </c>
      <c r="I26" s="41">
        <v>0</v>
      </c>
      <c r="J26" s="80">
        <f t="shared" ref="J26" si="45">+I26+H26</f>
        <v>11600</v>
      </c>
    </row>
    <row r="27" spans="1:10" s="35" customFormat="1" ht="15.75" customHeight="1" x14ac:dyDescent="0.25">
      <c r="A27" s="77">
        <v>43627</v>
      </c>
      <c r="B27" s="39" t="s">
        <v>298</v>
      </c>
      <c r="C27" s="40">
        <f t="shared" si="20"/>
        <v>2350</v>
      </c>
      <c r="D27" s="40" t="s">
        <v>10</v>
      </c>
      <c r="E27" s="41">
        <v>340</v>
      </c>
      <c r="F27" s="41">
        <v>345</v>
      </c>
      <c r="G27" s="41">
        <v>0</v>
      </c>
      <c r="H27" s="41">
        <f t="shared" ref="H27" si="46">(F27-E27)*C27</f>
        <v>11750</v>
      </c>
      <c r="I27" s="41">
        <v>0</v>
      </c>
      <c r="J27" s="80">
        <f t="shared" ref="J27" si="47">+I27+H27</f>
        <v>11750</v>
      </c>
    </row>
    <row r="28" spans="1:10" s="35" customFormat="1" ht="15.75" customHeight="1" x14ac:dyDescent="0.25">
      <c r="A28" s="77">
        <v>43626</v>
      </c>
      <c r="B28" s="39" t="s">
        <v>238</v>
      </c>
      <c r="C28" s="40">
        <f t="shared" si="20"/>
        <v>790</v>
      </c>
      <c r="D28" s="40" t="s">
        <v>10</v>
      </c>
      <c r="E28" s="41">
        <v>1010</v>
      </c>
      <c r="F28" s="41">
        <v>1020</v>
      </c>
      <c r="G28" s="41">
        <v>0</v>
      </c>
      <c r="H28" s="41">
        <f t="shared" ref="H28" si="48">(F28-E28)*C28</f>
        <v>7900</v>
      </c>
      <c r="I28" s="41">
        <v>0</v>
      </c>
      <c r="J28" s="52">
        <f t="shared" ref="J28" si="49">+I28+H28</f>
        <v>7900</v>
      </c>
    </row>
    <row r="29" spans="1:10" s="35" customFormat="1" ht="15.75" customHeight="1" x14ac:dyDescent="0.25">
      <c r="A29" s="77">
        <v>43623</v>
      </c>
      <c r="B29" s="6" t="s">
        <v>259</v>
      </c>
      <c r="C29" s="40">
        <f t="shared" si="20"/>
        <v>2320</v>
      </c>
      <c r="D29" s="18" t="s">
        <v>35</v>
      </c>
      <c r="E29" s="9">
        <v>345</v>
      </c>
      <c r="F29" s="9">
        <v>340</v>
      </c>
      <c r="G29" s="9">
        <v>0</v>
      </c>
      <c r="H29" s="76">
        <f t="shared" ref="H29" si="50">IF(D29="SELL", E29-F29, F29-E29)*C29</f>
        <v>11600</v>
      </c>
      <c r="I29" s="9">
        <v>0</v>
      </c>
      <c r="J29" s="4">
        <f t="shared" ref="J29" si="51">SUM(H29:I29)</f>
        <v>11600</v>
      </c>
    </row>
    <row r="30" spans="1:10" s="35" customFormat="1" ht="15.75" customHeight="1" x14ac:dyDescent="0.25">
      <c r="A30" s="77">
        <v>43619</v>
      </c>
      <c r="B30" s="39" t="s">
        <v>228</v>
      </c>
      <c r="C30" s="40">
        <f t="shared" si="20"/>
        <v>6610</v>
      </c>
      <c r="D30" s="40" t="s">
        <v>10</v>
      </c>
      <c r="E30" s="41">
        <v>121</v>
      </c>
      <c r="F30" s="41">
        <v>123.75</v>
      </c>
      <c r="G30" s="41">
        <v>0</v>
      </c>
      <c r="H30" s="41">
        <f t="shared" ref="H30:H32" si="52">(F30-E30)*C30</f>
        <v>18177.5</v>
      </c>
      <c r="I30" s="41">
        <v>0</v>
      </c>
      <c r="J30" s="52">
        <f t="shared" ref="J30:J32" si="53">+I30+H30</f>
        <v>18177.5</v>
      </c>
    </row>
    <row r="31" spans="1:10" s="35" customFormat="1" ht="15.75" customHeight="1" x14ac:dyDescent="0.25">
      <c r="A31" s="77">
        <v>43619</v>
      </c>
      <c r="B31" s="39" t="s">
        <v>291</v>
      </c>
      <c r="C31" s="40">
        <f t="shared" si="20"/>
        <v>760</v>
      </c>
      <c r="D31" s="40" t="s">
        <v>10</v>
      </c>
      <c r="E31" s="41">
        <v>1052</v>
      </c>
      <c r="F31" s="41">
        <v>1060</v>
      </c>
      <c r="G31" s="41">
        <v>0</v>
      </c>
      <c r="H31" s="41">
        <f t="shared" si="52"/>
        <v>6080</v>
      </c>
      <c r="I31" s="41">
        <v>0</v>
      </c>
      <c r="J31" s="52">
        <f t="shared" si="53"/>
        <v>6080</v>
      </c>
    </row>
    <row r="32" spans="1:10" s="35" customFormat="1" ht="15.75" customHeight="1" x14ac:dyDescent="0.25">
      <c r="A32" s="77">
        <v>43619</v>
      </c>
      <c r="B32" s="39" t="s">
        <v>290</v>
      </c>
      <c r="C32" s="40">
        <f t="shared" si="20"/>
        <v>2750</v>
      </c>
      <c r="D32" s="40" t="s">
        <v>10</v>
      </c>
      <c r="E32" s="41">
        <v>291</v>
      </c>
      <c r="F32" s="41">
        <v>287</v>
      </c>
      <c r="G32" s="41">
        <v>0</v>
      </c>
      <c r="H32" s="41">
        <f t="shared" si="52"/>
        <v>-11000</v>
      </c>
      <c r="I32" s="41">
        <v>0</v>
      </c>
      <c r="J32" s="52">
        <f t="shared" si="53"/>
        <v>-11000</v>
      </c>
    </row>
    <row r="33" spans="1:10" s="35" customFormat="1" ht="15.7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s="35" customFormat="1" ht="15.75" customHeight="1" x14ac:dyDescent="0.25">
      <c r="A34" s="54">
        <v>43609</v>
      </c>
      <c r="B34" s="6" t="s">
        <v>146</v>
      </c>
      <c r="C34" s="7">
        <f>1000000/E34</f>
        <v>1597.4440894568691</v>
      </c>
      <c r="D34" s="18" t="s">
        <v>10</v>
      </c>
      <c r="E34" s="9">
        <v>626</v>
      </c>
      <c r="F34" s="9">
        <v>639.5</v>
      </c>
      <c r="G34" s="9" t="s">
        <v>23</v>
      </c>
      <c r="H34" s="76">
        <f t="shared" ref="H34" si="54">IF(D34="SELL", E34-F34, F34-E34)*C34</f>
        <v>21565.495207667733</v>
      </c>
      <c r="I34" s="9">
        <f t="shared" ref="I34" si="55">IF(D34="SELL",IF(G34="-","0",F34-G34),IF(D34="BUY",IF(G34="-","0",G34-F34)))*C34</f>
        <v>0</v>
      </c>
      <c r="J34" s="4">
        <f t="shared" ref="J34" si="56">SUM(H34:I34)</f>
        <v>21565.495207667733</v>
      </c>
    </row>
    <row r="35" spans="1:10" s="35" customFormat="1" ht="15.75" customHeight="1" x14ac:dyDescent="0.25">
      <c r="A35" s="54">
        <v>43608</v>
      </c>
      <c r="B35" s="6" t="s">
        <v>146</v>
      </c>
      <c r="C35" s="7">
        <f t="shared" ref="C35" si="57">1000000/E35</f>
        <v>1626.0162601626016</v>
      </c>
      <c r="D35" s="18" t="s">
        <v>10</v>
      </c>
      <c r="E35" s="9">
        <v>615</v>
      </c>
      <c r="F35" s="9">
        <v>606</v>
      </c>
      <c r="G35" s="9" t="s">
        <v>23</v>
      </c>
      <c r="H35" s="76">
        <f t="shared" ref="H35" si="58">IF(D35="SELL", E35-F35, F35-E35)*C35</f>
        <v>-14634.146341463415</v>
      </c>
      <c r="I35" s="9">
        <f t="shared" ref="I35" si="59">IF(D35="SELL",IF(G35="-","0",F35-G35),IF(D35="BUY",IF(G35="-","0",G35-F35)))*C35</f>
        <v>0</v>
      </c>
      <c r="J35" s="4">
        <f t="shared" ref="J35" si="60">SUM(H35:I35)</f>
        <v>-14634.146341463415</v>
      </c>
    </row>
    <row r="36" spans="1:10" s="35" customFormat="1" ht="15.75" customHeight="1" x14ac:dyDescent="0.25">
      <c r="A36" s="54">
        <v>43607</v>
      </c>
      <c r="B36" s="6" t="s">
        <v>239</v>
      </c>
      <c r="C36" s="7">
        <f t="shared" ref="C36" si="61">1000000/E36</f>
        <v>8220.3041512535965</v>
      </c>
      <c r="D36" s="18" t="s">
        <v>10</v>
      </c>
      <c r="E36" s="9">
        <v>121.65</v>
      </c>
      <c r="F36" s="9">
        <v>123</v>
      </c>
      <c r="G36" s="9" t="s">
        <v>23</v>
      </c>
      <c r="H36" s="76">
        <f t="shared" ref="H36" si="62">IF(D36="SELL", E36-F36, F36-E36)*C36</f>
        <v>11097.410604192308</v>
      </c>
      <c r="I36" s="9">
        <f t="shared" ref="I36" si="63">IF(D36="SELL",IF(G36="-","0",F36-G36),IF(D36="BUY",IF(G36="-","0",G36-F36)))*C36</f>
        <v>0</v>
      </c>
      <c r="J36" s="4">
        <f t="shared" ref="J36" si="64">SUM(H36:I36)</f>
        <v>11097.410604192308</v>
      </c>
    </row>
    <row r="37" spans="1:10" s="35" customFormat="1" ht="15.75" customHeight="1" x14ac:dyDescent="0.25">
      <c r="A37" s="54">
        <v>43605</v>
      </c>
      <c r="B37" s="6" t="s">
        <v>284</v>
      </c>
      <c r="C37" s="7">
        <f t="shared" ref="C37" si="65">1000000/E37</f>
        <v>1098.901098901099</v>
      </c>
      <c r="D37" s="18" t="s">
        <v>10</v>
      </c>
      <c r="E37" s="9">
        <v>910</v>
      </c>
      <c r="F37" s="9">
        <v>930</v>
      </c>
      <c r="G37" s="9" t="s">
        <v>23</v>
      </c>
      <c r="H37" s="76">
        <f t="shared" ref="H37" si="66">IF(D37="SELL", E37-F37, F37-E37)*C37</f>
        <v>21978.021978021978</v>
      </c>
      <c r="I37" s="9">
        <f t="shared" ref="I37" si="67">IF(D37="SELL",IF(G37="-","0",F37-G37),IF(D37="BUY",IF(G37="-","0",G37-F37)))*C37</f>
        <v>0</v>
      </c>
      <c r="J37" s="4">
        <f t="shared" ref="J37" si="68">SUM(H37:I37)</f>
        <v>21978.021978021978</v>
      </c>
    </row>
    <row r="38" spans="1:10" s="35" customFormat="1" ht="15.75" customHeight="1" x14ac:dyDescent="0.25">
      <c r="A38" s="54">
        <v>43602</v>
      </c>
      <c r="B38" s="6" t="s">
        <v>159</v>
      </c>
      <c r="C38" s="7">
        <f t="shared" ref="C38" si="69">1000000/E38</f>
        <v>1503.7593984962407</v>
      </c>
      <c r="D38" s="18" t="s">
        <v>10</v>
      </c>
      <c r="E38" s="9">
        <v>665</v>
      </c>
      <c r="F38" s="9">
        <v>672.5</v>
      </c>
      <c r="G38" s="9" t="s">
        <v>23</v>
      </c>
      <c r="H38" s="76">
        <f t="shared" ref="H38" si="70">IF(D38="SELL", E38-F38, F38-E38)*C38</f>
        <v>11278.195488721805</v>
      </c>
      <c r="I38" s="9">
        <f t="shared" ref="I38" si="71">IF(D38="SELL",IF(G38="-","0",F38-G38),IF(D38="BUY",IF(G38="-","0",G38-F38)))*C38</f>
        <v>0</v>
      </c>
      <c r="J38" s="4">
        <f t="shared" ref="J38" si="72">SUM(H38:I38)</f>
        <v>11278.195488721805</v>
      </c>
    </row>
    <row r="39" spans="1:10" s="35" customFormat="1" ht="15.75" customHeight="1" x14ac:dyDescent="0.25">
      <c r="A39" s="54">
        <v>43600</v>
      </c>
      <c r="B39" s="6" t="s">
        <v>284</v>
      </c>
      <c r="C39" s="7">
        <f t="shared" ref="C39:C40" si="73">1000000/E39</f>
        <v>1190.4761904761904</v>
      </c>
      <c r="D39" s="18" t="s">
        <v>10</v>
      </c>
      <c r="E39" s="9">
        <v>840</v>
      </c>
      <c r="F39" s="9">
        <v>826</v>
      </c>
      <c r="G39" s="9" t="s">
        <v>23</v>
      </c>
      <c r="H39" s="76">
        <f t="shared" ref="H39:H40" si="74">IF(D39="SELL", E39-F39, F39-E39)*C39</f>
        <v>-16666.666666666664</v>
      </c>
      <c r="I39" s="9">
        <f t="shared" ref="I39:I40" si="75">IF(D39="SELL",IF(G39="-","0",F39-G39),IF(D39="BUY",IF(G39="-","0",G39-F39)))*C39</f>
        <v>0</v>
      </c>
      <c r="J39" s="4">
        <f t="shared" ref="J39:J40" si="76">SUM(H39:I39)</f>
        <v>-16666.666666666664</v>
      </c>
    </row>
    <row r="40" spans="1:10" s="35" customFormat="1" ht="15.75" customHeight="1" x14ac:dyDescent="0.25">
      <c r="A40" s="54">
        <v>43599</v>
      </c>
      <c r="B40" s="6" t="s">
        <v>157</v>
      </c>
      <c r="C40" s="7">
        <f t="shared" si="73"/>
        <v>2053.3880903490758</v>
      </c>
      <c r="D40" s="18" t="s">
        <v>10</v>
      </c>
      <c r="E40" s="9">
        <v>487</v>
      </c>
      <c r="F40" s="9">
        <v>494</v>
      </c>
      <c r="G40" s="9" t="s">
        <v>23</v>
      </c>
      <c r="H40" s="76">
        <f t="shared" si="74"/>
        <v>14373.716632443531</v>
      </c>
      <c r="I40" s="9">
        <f t="shared" si="75"/>
        <v>0</v>
      </c>
      <c r="J40" s="4">
        <f t="shared" si="76"/>
        <v>14373.716632443531</v>
      </c>
    </row>
    <row r="41" spans="1:10" s="35" customFormat="1" ht="15.75" customHeight="1" x14ac:dyDescent="0.25">
      <c r="A41" s="54">
        <v>43598</v>
      </c>
      <c r="B41" s="6" t="s">
        <v>211</v>
      </c>
      <c r="C41" s="7">
        <f t="shared" ref="C41" si="77">1000000/E41</f>
        <v>3937.0078740157483</v>
      </c>
      <c r="D41" s="18" t="s">
        <v>35</v>
      </c>
      <c r="E41" s="9">
        <v>254</v>
      </c>
      <c r="F41" s="9">
        <v>250</v>
      </c>
      <c r="G41" s="9">
        <v>246</v>
      </c>
      <c r="H41" s="76">
        <f t="shared" ref="H41" si="78">IF(D41="SELL", E41-F41, F41-E41)*C41</f>
        <v>15748.031496062993</v>
      </c>
      <c r="I41" s="9">
        <f t="shared" ref="I41" si="79">IF(D41="SELL",IF(G41="-","0",F41-G41),IF(D41="BUY",IF(G41="-","0",G41-F41)))*C41</f>
        <v>15748.031496062993</v>
      </c>
      <c r="J41" s="4">
        <f t="shared" ref="J41" si="80">SUM(H41:I41)</f>
        <v>31496.062992125986</v>
      </c>
    </row>
    <row r="42" spans="1:10" s="35" customFormat="1" ht="15.75" customHeight="1" x14ac:dyDescent="0.25">
      <c r="A42" s="54">
        <v>43595</v>
      </c>
      <c r="B42" s="6" t="s">
        <v>135</v>
      </c>
      <c r="C42" s="7">
        <f t="shared" ref="C42:C46" si="81">1000000/E42</f>
        <v>296.47198339756892</v>
      </c>
      <c r="D42" s="18" t="s">
        <v>35</v>
      </c>
      <c r="E42" s="9">
        <v>3373</v>
      </c>
      <c r="F42" s="9">
        <v>3370</v>
      </c>
      <c r="G42" s="9" t="s">
        <v>23</v>
      </c>
      <c r="H42" s="76">
        <f t="shared" ref="H42:H46" si="82">IF(D42="SELL", E42-F42, F42-E42)*C42</f>
        <v>889.41595019270676</v>
      </c>
      <c r="I42" s="9">
        <f t="shared" ref="I42:I46" si="83">IF(D42="SELL",IF(G42="-","0",F42-G42),IF(D42="BUY",IF(G42="-","0",G42-F42)))*C42</f>
        <v>0</v>
      </c>
      <c r="J42" s="4">
        <f t="shared" ref="J42:J46" si="84">SUM(H42:I42)</f>
        <v>889.41595019270676</v>
      </c>
    </row>
    <row r="43" spans="1:10" s="35" customFormat="1" ht="15.75" customHeight="1" x14ac:dyDescent="0.25">
      <c r="A43" s="54">
        <v>43594</v>
      </c>
      <c r="B43" s="6" t="s">
        <v>118</v>
      </c>
      <c r="C43" s="7">
        <f t="shared" si="81"/>
        <v>646.83053040103493</v>
      </c>
      <c r="D43" s="18" t="s">
        <v>35</v>
      </c>
      <c r="E43" s="9">
        <v>1546</v>
      </c>
      <c r="F43" s="9">
        <v>1530</v>
      </c>
      <c r="G43" s="9" t="s">
        <v>23</v>
      </c>
      <c r="H43" s="76">
        <f t="shared" si="82"/>
        <v>10349.288486416559</v>
      </c>
      <c r="I43" s="9">
        <f t="shared" si="83"/>
        <v>0</v>
      </c>
      <c r="J43" s="4">
        <f t="shared" si="84"/>
        <v>10349.288486416559</v>
      </c>
    </row>
    <row r="44" spans="1:10" s="35" customFormat="1" ht="15.75" customHeight="1" x14ac:dyDescent="0.25">
      <c r="A44" s="54">
        <v>43593</v>
      </c>
      <c r="B44" s="6" t="s">
        <v>129</v>
      </c>
      <c r="C44" s="7">
        <f t="shared" si="81"/>
        <v>738.00738007380073</v>
      </c>
      <c r="D44" s="18" t="s">
        <v>35</v>
      </c>
      <c r="E44" s="9">
        <v>1355</v>
      </c>
      <c r="F44" s="9">
        <v>1355</v>
      </c>
      <c r="G44" s="9" t="s">
        <v>23</v>
      </c>
      <c r="H44" s="76">
        <f t="shared" si="82"/>
        <v>0</v>
      </c>
      <c r="I44" s="9">
        <f t="shared" si="83"/>
        <v>0</v>
      </c>
      <c r="J44" s="4">
        <f t="shared" si="84"/>
        <v>0</v>
      </c>
    </row>
    <row r="45" spans="1:10" s="35" customFormat="1" ht="15.75" customHeight="1" x14ac:dyDescent="0.25">
      <c r="A45" s="54">
        <v>43592</v>
      </c>
      <c r="B45" s="6" t="s">
        <v>283</v>
      </c>
      <c r="C45" s="7">
        <f t="shared" si="81"/>
        <v>2040.8163265306123</v>
      </c>
      <c r="D45" s="18" t="s">
        <v>22</v>
      </c>
      <c r="E45" s="9">
        <v>490</v>
      </c>
      <c r="F45" s="9">
        <v>497</v>
      </c>
      <c r="G45" s="9" t="s">
        <v>23</v>
      </c>
      <c r="H45" s="76">
        <f t="shared" si="82"/>
        <v>14285.714285714286</v>
      </c>
      <c r="I45" s="9">
        <f t="shared" si="83"/>
        <v>0</v>
      </c>
      <c r="J45" s="4">
        <f t="shared" si="84"/>
        <v>14285.714285714286</v>
      </c>
    </row>
    <row r="46" spans="1:10" s="35" customFormat="1" ht="15.75" customHeight="1" x14ac:dyDescent="0.25">
      <c r="A46" s="54">
        <v>43591</v>
      </c>
      <c r="B46" s="6" t="s">
        <v>131</v>
      </c>
      <c r="C46" s="7">
        <f t="shared" si="81"/>
        <v>1672.2408026755852</v>
      </c>
      <c r="D46" s="18" t="s">
        <v>22</v>
      </c>
      <c r="E46" s="9">
        <v>598</v>
      </c>
      <c r="F46" s="9">
        <v>608</v>
      </c>
      <c r="G46" s="9" t="s">
        <v>23</v>
      </c>
      <c r="H46" s="76">
        <f t="shared" si="82"/>
        <v>16722.408026755853</v>
      </c>
      <c r="I46" s="9">
        <f t="shared" si="83"/>
        <v>0</v>
      </c>
      <c r="J46" s="4">
        <f t="shared" si="84"/>
        <v>16722.408026755853</v>
      </c>
    </row>
    <row r="47" spans="1:10" s="35" customFormat="1" ht="15.75" customHeight="1" x14ac:dyDescent="0.25">
      <c r="A47" s="54">
        <v>43588</v>
      </c>
      <c r="B47" s="6" t="s">
        <v>211</v>
      </c>
      <c r="C47" s="7">
        <f t="shared" ref="C47:C48" si="85">1000000/E47</f>
        <v>3745.318352059925</v>
      </c>
      <c r="D47" s="18" t="s">
        <v>22</v>
      </c>
      <c r="E47" s="9">
        <v>267</v>
      </c>
      <c r="F47" s="9">
        <v>269.8</v>
      </c>
      <c r="G47" s="9" t="s">
        <v>23</v>
      </c>
      <c r="H47" s="9">
        <f t="shared" ref="H47:H48" si="86">IF(D47="SELL", E47-F47, F47-E47)*C47</f>
        <v>10486.891385767833</v>
      </c>
      <c r="I47" s="9">
        <f t="shared" ref="I47:I48" si="87">IF(D47="SELL",IF(G47="-","0",F47-G47),IF(D47="BUY",IF(G47="-","0",G47-F47)))*C47</f>
        <v>0</v>
      </c>
      <c r="J47" s="4">
        <f t="shared" ref="J47:J48" si="88">SUM(H47:I47)</f>
        <v>10486.891385767833</v>
      </c>
    </row>
    <row r="48" spans="1:10" s="35" customFormat="1" ht="15.75" customHeight="1" x14ac:dyDescent="0.25">
      <c r="A48" s="54">
        <v>43587</v>
      </c>
      <c r="B48" s="6" t="s">
        <v>275</v>
      </c>
      <c r="C48" s="7">
        <f t="shared" si="85"/>
        <v>1639.344262295082</v>
      </c>
      <c r="D48" s="18" t="s">
        <v>22</v>
      </c>
      <c r="E48" s="9">
        <v>610</v>
      </c>
      <c r="F48" s="9">
        <v>619</v>
      </c>
      <c r="G48" s="9" t="s">
        <v>23</v>
      </c>
      <c r="H48" s="9">
        <f t="shared" si="86"/>
        <v>14754.098360655738</v>
      </c>
      <c r="I48" s="9">
        <f t="shared" si="87"/>
        <v>0</v>
      </c>
      <c r="J48" s="4">
        <f t="shared" si="88"/>
        <v>14754.098360655738</v>
      </c>
    </row>
    <row r="49" spans="1:10" s="35" customFormat="1" ht="15.75" customHeight="1" x14ac:dyDescent="0.25">
      <c r="A49" s="63"/>
      <c r="B49" s="64"/>
      <c r="C49" s="65"/>
      <c r="D49" s="66"/>
      <c r="E49" s="67"/>
      <c r="F49" s="67"/>
      <c r="G49" s="67"/>
      <c r="H49" s="67"/>
      <c r="I49" s="67"/>
      <c r="J49" s="68"/>
    </row>
    <row r="50" spans="1:10" s="35" customFormat="1" ht="15.75" customHeight="1" x14ac:dyDescent="0.25">
      <c r="A50" s="54">
        <v>43579</v>
      </c>
      <c r="B50" s="6" t="s">
        <v>228</v>
      </c>
      <c r="C50" s="7">
        <f t="shared" ref="C50:C52" si="89">1000000/E50</f>
        <v>6535.9477124183004</v>
      </c>
      <c r="D50" s="18" t="s">
        <v>22</v>
      </c>
      <c r="E50" s="9">
        <v>153</v>
      </c>
      <c r="F50" s="9">
        <v>157</v>
      </c>
      <c r="G50" s="9" t="s">
        <v>23</v>
      </c>
      <c r="H50" s="9">
        <f t="shared" ref="H50:H52" si="90">IF(D50="SELL", E50-F50, F50-E50)*C50</f>
        <v>26143.790849673202</v>
      </c>
      <c r="I50" s="9">
        <f t="shared" ref="I50:I52" si="91">IF(D50="SELL",IF(G50="-","0",F50-G50),IF(D50="BUY",IF(G50="-","0",G50-F50)))*C50</f>
        <v>0</v>
      </c>
      <c r="J50" s="4">
        <f t="shared" ref="J50:J52" si="92">SUM(H50:I50)</f>
        <v>26143.790849673202</v>
      </c>
    </row>
    <row r="51" spans="1:10" s="35" customFormat="1" ht="15.75" customHeight="1" x14ac:dyDescent="0.25">
      <c r="A51" s="54">
        <v>43578</v>
      </c>
      <c r="B51" s="6" t="s">
        <v>111</v>
      </c>
      <c r="C51" s="7">
        <f t="shared" si="89"/>
        <v>328.94736842105266</v>
      </c>
      <c r="D51" s="18" t="s">
        <v>22</v>
      </c>
      <c r="E51" s="9">
        <v>3040</v>
      </c>
      <c r="F51" s="9">
        <v>3080</v>
      </c>
      <c r="G51" s="9" t="s">
        <v>23</v>
      </c>
      <c r="H51" s="9">
        <f t="shared" si="90"/>
        <v>13157.894736842107</v>
      </c>
      <c r="I51" s="9">
        <f t="shared" si="91"/>
        <v>0</v>
      </c>
      <c r="J51" s="4">
        <f t="shared" si="92"/>
        <v>13157.894736842107</v>
      </c>
    </row>
    <row r="52" spans="1:10" s="35" customFormat="1" ht="15.75" customHeight="1" x14ac:dyDescent="0.25">
      <c r="A52" s="54">
        <v>43577</v>
      </c>
      <c r="B52" s="6" t="s">
        <v>276</v>
      </c>
      <c r="C52" s="7">
        <f t="shared" si="89"/>
        <v>1315.7894736842106</v>
      </c>
      <c r="D52" s="18" t="s">
        <v>35</v>
      </c>
      <c r="E52" s="9">
        <v>760</v>
      </c>
      <c r="F52" s="9">
        <v>750</v>
      </c>
      <c r="G52" s="9">
        <v>735</v>
      </c>
      <c r="H52" s="9">
        <f t="shared" si="90"/>
        <v>13157.894736842107</v>
      </c>
      <c r="I52" s="9">
        <f t="shared" si="91"/>
        <v>19736.84210526316</v>
      </c>
      <c r="J52" s="4">
        <f t="shared" si="92"/>
        <v>32894.736842105267</v>
      </c>
    </row>
    <row r="53" spans="1:10" ht="15.75" customHeight="1" x14ac:dyDescent="0.25">
      <c r="A53" s="38">
        <v>43567</v>
      </c>
      <c r="B53" s="39" t="s">
        <v>156</v>
      </c>
      <c r="C53" s="51">
        <f t="shared" ref="C53:C55" si="93">MROUND(500000/E53,10)</f>
        <v>590</v>
      </c>
      <c r="D53" s="40" t="s">
        <v>10</v>
      </c>
      <c r="E53" s="41">
        <v>848</v>
      </c>
      <c r="F53" s="41">
        <v>858</v>
      </c>
      <c r="G53" s="41">
        <v>0</v>
      </c>
      <c r="H53" s="52">
        <f t="shared" ref="H53:H55" si="94">(F53-E53)*C53</f>
        <v>5900</v>
      </c>
      <c r="I53" s="52">
        <v>0</v>
      </c>
      <c r="J53" s="52">
        <f t="shared" ref="J53:J63" si="95">+I53+H53</f>
        <v>5900</v>
      </c>
    </row>
    <row r="54" spans="1:10" ht="15.75" customHeight="1" x14ac:dyDescent="0.25">
      <c r="A54" s="38">
        <v>43567</v>
      </c>
      <c r="B54" s="39" t="s">
        <v>265</v>
      </c>
      <c r="C54" s="51">
        <f t="shared" si="93"/>
        <v>290</v>
      </c>
      <c r="D54" s="40" t="s">
        <v>10</v>
      </c>
      <c r="E54" s="41">
        <v>1715</v>
      </c>
      <c r="F54" s="41">
        <v>1700</v>
      </c>
      <c r="G54" s="41">
        <v>0</v>
      </c>
      <c r="H54" s="52">
        <f t="shared" si="94"/>
        <v>-4350</v>
      </c>
      <c r="I54" s="52">
        <v>0</v>
      </c>
      <c r="J54" s="30">
        <f t="shared" si="95"/>
        <v>-4350</v>
      </c>
    </row>
    <row r="55" spans="1:10" ht="15.75" customHeight="1" x14ac:dyDescent="0.25">
      <c r="A55" s="38">
        <v>43566</v>
      </c>
      <c r="B55" s="39" t="s">
        <v>94</v>
      </c>
      <c r="C55" s="51">
        <f t="shared" si="93"/>
        <v>530</v>
      </c>
      <c r="D55" s="40" t="s">
        <v>10</v>
      </c>
      <c r="E55" s="41">
        <v>940</v>
      </c>
      <c r="F55" s="41">
        <v>950</v>
      </c>
      <c r="G55" s="41">
        <v>0</v>
      </c>
      <c r="H55" s="52">
        <f t="shared" si="94"/>
        <v>5300</v>
      </c>
      <c r="I55" s="52">
        <v>0</v>
      </c>
      <c r="J55" s="52">
        <f t="shared" si="95"/>
        <v>5300</v>
      </c>
    </row>
    <row r="56" spans="1:10" ht="15.75" customHeight="1" x14ac:dyDescent="0.25">
      <c r="A56" s="38">
        <v>43566</v>
      </c>
      <c r="B56" s="39" t="s">
        <v>177</v>
      </c>
      <c r="C56" s="40">
        <f t="shared" ref="C56" si="96">MROUND(300000/E56,10)</f>
        <v>360</v>
      </c>
      <c r="D56" s="40" t="s">
        <v>170</v>
      </c>
      <c r="E56" s="41">
        <v>830</v>
      </c>
      <c r="F56" s="41">
        <v>840</v>
      </c>
      <c r="G56" s="41">
        <v>0</v>
      </c>
      <c r="H56" s="41">
        <f t="shared" ref="H56" si="97">(E56-F56)*C56</f>
        <v>-3600</v>
      </c>
      <c r="I56" s="41">
        <v>0</v>
      </c>
      <c r="J56" s="30">
        <f t="shared" si="95"/>
        <v>-3600</v>
      </c>
    </row>
    <row r="57" spans="1:10" ht="15.75" customHeight="1" x14ac:dyDescent="0.25">
      <c r="A57" s="38">
        <v>43565</v>
      </c>
      <c r="B57" s="39" t="s">
        <v>266</v>
      </c>
      <c r="C57" s="51">
        <f t="shared" ref="C57:C63" si="98">MROUND(500000/E57,10)</f>
        <v>850</v>
      </c>
      <c r="D57" s="40" t="s">
        <v>10</v>
      </c>
      <c r="E57" s="41">
        <v>585</v>
      </c>
      <c r="F57" s="41">
        <v>586.5</v>
      </c>
      <c r="G57" s="41">
        <v>0</v>
      </c>
      <c r="H57" s="52">
        <f t="shared" ref="H57:H63" si="99">(F57-E57)*C57</f>
        <v>1275</v>
      </c>
      <c r="I57" s="52">
        <v>0</v>
      </c>
      <c r="J57" s="52">
        <f t="shared" si="95"/>
        <v>1275</v>
      </c>
    </row>
    <row r="58" spans="1:10" ht="15.75" customHeight="1" x14ac:dyDescent="0.25">
      <c r="A58" s="38">
        <v>43564</v>
      </c>
      <c r="B58" s="39" t="s">
        <v>78</v>
      </c>
      <c r="C58" s="51">
        <f t="shared" si="98"/>
        <v>510</v>
      </c>
      <c r="D58" s="40" t="s">
        <v>10</v>
      </c>
      <c r="E58" s="41">
        <v>981</v>
      </c>
      <c r="F58" s="41">
        <v>981</v>
      </c>
      <c r="G58" s="41">
        <v>0</v>
      </c>
      <c r="H58" s="52">
        <f t="shared" si="99"/>
        <v>0</v>
      </c>
      <c r="I58" s="52">
        <v>0</v>
      </c>
      <c r="J58" s="52">
        <f t="shared" si="95"/>
        <v>0</v>
      </c>
    </row>
    <row r="59" spans="1:10" ht="15.75" customHeight="1" x14ac:dyDescent="0.25">
      <c r="A59" s="38">
        <v>43564</v>
      </c>
      <c r="B59" s="39" t="s">
        <v>14</v>
      </c>
      <c r="C59" s="51">
        <f t="shared" si="98"/>
        <v>510</v>
      </c>
      <c r="D59" s="40" t="s">
        <v>10</v>
      </c>
      <c r="E59" s="41">
        <v>985</v>
      </c>
      <c r="F59" s="41">
        <v>990</v>
      </c>
      <c r="G59" s="41">
        <v>0</v>
      </c>
      <c r="H59" s="52">
        <f t="shared" si="99"/>
        <v>2550</v>
      </c>
      <c r="I59" s="52">
        <v>0</v>
      </c>
      <c r="J59" s="52">
        <f t="shared" si="95"/>
        <v>2550</v>
      </c>
    </row>
    <row r="60" spans="1:10" ht="15.75" customHeight="1" x14ac:dyDescent="0.25">
      <c r="A60" s="38">
        <v>43563</v>
      </c>
      <c r="B60" s="39" t="s">
        <v>94</v>
      </c>
      <c r="C60" s="51">
        <f t="shared" si="98"/>
        <v>540</v>
      </c>
      <c r="D60" s="40" t="s">
        <v>10</v>
      </c>
      <c r="E60" s="41">
        <v>920</v>
      </c>
      <c r="F60" s="41">
        <v>935</v>
      </c>
      <c r="G60" s="41">
        <v>0</v>
      </c>
      <c r="H60" s="52">
        <f t="shared" si="99"/>
        <v>8100</v>
      </c>
      <c r="I60" s="52">
        <v>0</v>
      </c>
      <c r="J60" s="52">
        <f t="shared" si="95"/>
        <v>8100</v>
      </c>
    </row>
    <row r="61" spans="1:10" ht="15.75" customHeight="1" x14ac:dyDescent="0.25">
      <c r="A61" s="38">
        <v>43563</v>
      </c>
      <c r="B61" s="39" t="s">
        <v>219</v>
      </c>
      <c r="C61" s="51">
        <f t="shared" si="98"/>
        <v>750</v>
      </c>
      <c r="D61" s="40" t="s">
        <v>10</v>
      </c>
      <c r="E61" s="41">
        <v>663</v>
      </c>
      <c r="F61" s="41">
        <v>665</v>
      </c>
      <c r="G61" s="41">
        <v>0</v>
      </c>
      <c r="H61" s="52">
        <f t="shared" si="99"/>
        <v>1500</v>
      </c>
      <c r="I61" s="52">
        <v>0</v>
      </c>
      <c r="J61" s="52">
        <f t="shared" si="95"/>
        <v>1500</v>
      </c>
    </row>
    <row r="62" spans="1:10" ht="15.75" customHeight="1" x14ac:dyDescent="0.25">
      <c r="A62" s="38">
        <v>43560</v>
      </c>
      <c r="B62" s="39" t="s">
        <v>177</v>
      </c>
      <c r="C62" s="51">
        <f t="shared" si="98"/>
        <v>550</v>
      </c>
      <c r="D62" s="40" t="s">
        <v>10</v>
      </c>
      <c r="E62" s="41">
        <v>905</v>
      </c>
      <c r="F62" s="41">
        <v>905</v>
      </c>
      <c r="G62" s="41">
        <v>0</v>
      </c>
      <c r="H62" s="52">
        <f t="shared" si="99"/>
        <v>0</v>
      </c>
      <c r="I62" s="52">
        <v>0</v>
      </c>
      <c r="J62" s="52">
        <f t="shared" si="95"/>
        <v>0</v>
      </c>
    </row>
    <row r="63" spans="1:10" ht="15.75" customHeight="1" x14ac:dyDescent="0.25">
      <c r="A63" s="38">
        <v>43560</v>
      </c>
      <c r="B63" s="39" t="s">
        <v>14</v>
      </c>
      <c r="C63" s="51">
        <f t="shared" si="98"/>
        <v>510</v>
      </c>
      <c r="D63" s="40" t="s">
        <v>10</v>
      </c>
      <c r="E63" s="41">
        <v>980</v>
      </c>
      <c r="F63" s="41">
        <v>980</v>
      </c>
      <c r="G63" s="41">
        <v>0</v>
      </c>
      <c r="H63" s="52">
        <f t="shared" si="99"/>
        <v>0</v>
      </c>
      <c r="I63" s="52">
        <v>0</v>
      </c>
      <c r="J63" s="52">
        <f t="shared" si="95"/>
        <v>0</v>
      </c>
    </row>
    <row r="64" spans="1:10" ht="15.7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 x14ac:dyDescent="0.25">
      <c r="A65" s="5">
        <v>43131</v>
      </c>
      <c r="B65" s="6" t="s">
        <v>110</v>
      </c>
      <c r="C65" s="7">
        <f t="shared" ref="C65:C128" si="100">1000000/E65</f>
        <v>1706.4846416382252</v>
      </c>
      <c r="D65" s="18" t="s">
        <v>22</v>
      </c>
      <c r="E65" s="9">
        <v>586</v>
      </c>
      <c r="F65" s="9">
        <v>580</v>
      </c>
      <c r="G65" s="9" t="s">
        <v>23</v>
      </c>
      <c r="H65" s="9">
        <f t="shared" ref="H65:H128" si="101">IF(D65="SELL", E65-F65, F65-E65)*C65</f>
        <v>-10238.907849829351</v>
      </c>
      <c r="I65" s="9">
        <f t="shared" ref="I65:I128" si="102">IF(D65="SELL",IF(G65="-","0",F65-G65),IF(D65="BUY",IF(G65="-","0",G65-F65)))*C65</f>
        <v>0</v>
      </c>
      <c r="J65" s="4">
        <f t="shared" ref="J65:J128" si="103">SUM(H65:I65)</f>
        <v>-10238.907849829351</v>
      </c>
    </row>
    <row r="66" spans="1:10" x14ac:dyDescent="0.25">
      <c r="A66" s="5">
        <v>43130</v>
      </c>
      <c r="B66" s="6" t="s">
        <v>30</v>
      </c>
      <c r="C66" s="7">
        <f t="shared" si="100"/>
        <v>628.14070351758789</v>
      </c>
      <c r="D66" s="18" t="s">
        <v>22</v>
      </c>
      <c r="E66" s="9">
        <v>1592</v>
      </c>
      <c r="F66" s="9">
        <v>1610</v>
      </c>
      <c r="G66" s="9" t="s">
        <v>23</v>
      </c>
      <c r="H66" s="9">
        <f t="shared" si="101"/>
        <v>11306.532663316582</v>
      </c>
      <c r="I66" s="9">
        <f t="shared" si="102"/>
        <v>0</v>
      </c>
      <c r="J66" s="4">
        <f t="shared" si="103"/>
        <v>11306.532663316582</v>
      </c>
    </row>
    <row r="67" spans="1:10" x14ac:dyDescent="0.25">
      <c r="A67" s="5">
        <v>43129</v>
      </c>
      <c r="B67" s="6" t="s">
        <v>44</v>
      </c>
      <c r="C67" s="7">
        <f t="shared" si="100"/>
        <v>982.31827111984285</v>
      </c>
      <c r="D67" s="18" t="s">
        <v>22</v>
      </c>
      <c r="E67" s="9">
        <v>1018</v>
      </c>
      <c r="F67" s="9">
        <v>1005</v>
      </c>
      <c r="G67" s="9" t="s">
        <v>23</v>
      </c>
      <c r="H67" s="9">
        <f t="shared" si="101"/>
        <v>-12770.137524557957</v>
      </c>
      <c r="I67" s="9">
        <f t="shared" si="102"/>
        <v>0</v>
      </c>
      <c r="J67" s="4">
        <f t="shared" si="103"/>
        <v>-12770.137524557957</v>
      </c>
    </row>
    <row r="68" spans="1:10" x14ac:dyDescent="0.25">
      <c r="A68" s="5">
        <v>43124</v>
      </c>
      <c r="B68" s="6" t="s">
        <v>109</v>
      </c>
      <c r="C68" s="7">
        <f t="shared" si="100"/>
        <v>1748.2517482517483</v>
      </c>
      <c r="D68" s="18" t="s">
        <v>22</v>
      </c>
      <c r="E68" s="9">
        <v>572</v>
      </c>
      <c r="F68" s="9">
        <v>580.5</v>
      </c>
      <c r="G68" s="9" t="s">
        <v>23</v>
      </c>
      <c r="H68" s="9">
        <f t="shared" si="101"/>
        <v>14860.13986013986</v>
      </c>
      <c r="I68" s="9">
        <f t="shared" si="102"/>
        <v>0</v>
      </c>
      <c r="J68" s="4">
        <f t="shared" si="103"/>
        <v>14860.13986013986</v>
      </c>
    </row>
    <row r="69" spans="1:10" x14ac:dyDescent="0.25">
      <c r="A69" s="5">
        <v>43123</v>
      </c>
      <c r="B69" s="6" t="s">
        <v>84</v>
      </c>
      <c r="C69" s="7">
        <f t="shared" si="100"/>
        <v>853.24232081911259</v>
      </c>
      <c r="D69" s="18" t="s">
        <v>22</v>
      </c>
      <c r="E69" s="9">
        <v>1172</v>
      </c>
      <c r="F69" s="9">
        <v>1172</v>
      </c>
      <c r="G69" s="9" t="s">
        <v>23</v>
      </c>
      <c r="H69" s="9">
        <f t="shared" si="101"/>
        <v>0</v>
      </c>
      <c r="I69" s="9">
        <f t="shared" si="102"/>
        <v>0</v>
      </c>
      <c r="J69" s="4">
        <f t="shared" si="103"/>
        <v>0</v>
      </c>
    </row>
    <row r="70" spans="1:10" x14ac:dyDescent="0.25">
      <c r="A70" s="5">
        <v>43118</v>
      </c>
      <c r="B70" s="6" t="s">
        <v>12</v>
      </c>
      <c r="C70" s="7">
        <f t="shared" si="100"/>
        <v>2702.7027027027025</v>
      </c>
      <c r="D70" s="18" t="s">
        <v>22</v>
      </c>
      <c r="E70" s="9">
        <v>370</v>
      </c>
      <c r="F70" s="9">
        <v>376</v>
      </c>
      <c r="G70" s="9">
        <v>384</v>
      </c>
      <c r="H70" s="9">
        <f t="shared" si="101"/>
        <v>16216.216216216215</v>
      </c>
      <c r="I70" s="9">
        <f t="shared" si="102"/>
        <v>21621.62162162162</v>
      </c>
      <c r="J70" s="4">
        <f t="shared" si="103"/>
        <v>37837.837837837833</v>
      </c>
    </row>
    <row r="71" spans="1:10" x14ac:dyDescent="0.25">
      <c r="A71" s="5">
        <v>43117</v>
      </c>
      <c r="B71" s="6" t="s">
        <v>108</v>
      </c>
      <c r="C71" s="7">
        <f t="shared" si="100"/>
        <v>862.06896551724139</v>
      </c>
      <c r="D71" s="18" t="s">
        <v>35</v>
      </c>
      <c r="E71" s="9">
        <v>1160</v>
      </c>
      <c r="F71" s="9">
        <v>1155</v>
      </c>
      <c r="G71" s="9" t="s">
        <v>23</v>
      </c>
      <c r="H71" s="9">
        <f t="shared" si="101"/>
        <v>4310.3448275862065</v>
      </c>
      <c r="I71" s="9">
        <f t="shared" si="102"/>
        <v>0</v>
      </c>
      <c r="J71" s="4">
        <f t="shared" si="103"/>
        <v>4310.3448275862065</v>
      </c>
    </row>
    <row r="72" spans="1:10" x14ac:dyDescent="0.25">
      <c r="A72" s="5">
        <v>43115</v>
      </c>
      <c r="B72" s="6" t="s">
        <v>87</v>
      </c>
      <c r="C72" s="7">
        <f t="shared" si="100"/>
        <v>462.96296296296299</v>
      </c>
      <c r="D72" s="18" t="s">
        <v>22</v>
      </c>
      <c r="E72" s="9">
        <v>2160</v>
      </c>
      <c r="F72" s="9">
        <v>2200</v>
      </c>
      <c r="G72" s="9" t="s">
        <v>23</v>
      </c>
      <c r="H72" s="9">
        <f t="shared" si="101"/>
        <v>18518.518518518518</v>
      </c>
      <c r="I72" s="9">
        <f t="shared" si="102"/>
        <v>0</v>
      </c>
      <c r="J72" s="4">
        <f t="shared" si="103"/>
        <v>18518.518518518518</v>
      </c>
    </row>
    <row r="73" spans="1:10" x14ac:dyDescent="0.25">
      <c r="A73" s="5">
        <v>43111</v>
      </c>
      <c r="B73" s="6" t="s">
        <v>44</v>
      </c>
      <c r="C73" s="7">
        <f t="shared" si="100"/>
        <v>905.79710144927537</v>
      </c>
      <c r="D73" s="18" t="s">
        <v>22</v>
      </c>
      <c r="E73" s="9">
        <v>1104</v>
      </c>
      <c r="F73" s="9">
        <v>1118</v>
      </c>
      <c r="G73" s="9" t="s">
        <v>23</v>
      </c>
      <c r="H73" s="9">
        <f t="shared" si="101"/>
        <v>12681.159420289856</v>
      </c>
      <c r="I73" s="9">
        <f t="shared" si="102"/>
        <v>0</v>
      </c>
      <c r="J73" s="4">
        <f t="shared" si="103"/>
        <v>12681.159420289856</v>
      </c>
    </row>
    <row r="74" spans="1:10" x14ac:dyDescent="0.25">
      <c r="A74" s="5">
        <v>43110</v>
      </c>
      <c r="B74" s="6" t="s">
        <v>95</v>
      </c>
      <c r="C74" s="7">
        <f t="shared" si="100"/>
        <v>3086.4197530864199</v>
      </c>
      <c r="D74" s="18" t="s">
        <v>22</v>
      </c>
      <c r="E74" s="9">
        <v>324</v>
      </c>
      <c r="F74" s="9">
        <v>329.9</v>
      </c>
      <c r="G74" s="9" t="s">
        <v>23</v>
      </c>
      <c r="H74" s="9">
        <f t="shared" si="101"/>
        <v>18209.876543209808</v>
      </c>
      <c r="I74" s="9">
        <f t="shared" si="102"/>
        <v>0</v>
      </c>
      <c r="J74" s="4">
        <f t="shared" si="103"/>
        <v>18209.876543209808</v>
      </c>
    </row>
    <row r="75" spans="1:10" x14ac:dyDescent="0.25">
      <c r="A75" s="5">
        <v>43104</v>
      </c>
      <c r="B75" s="6" t="s">
        <v>68</v>
      </c>
      <c r="C75" s="7">
        <f t="shared" si="100"/>
        <v>860.5851979345955</v>
      </c>
      <c r="D75" s="18" t="s">
        <v>22</v>
      </c>
      <c r="E75" s="9">
        <v>1162</v>
      </c>
      <c r="F75" s="9">
        <v>1183</v>
      </c>
      <c r="G75" s="9" t="s">
        <v>23</v>
      </c>
      <c r="H75" s="9">
        <f t="shared" si="101"/>
        <v>18072.289156626506</v>
      </c>
      <c r="I75" s="9">
        <f t="shared" si="102"/>
        <v>0</v>
      </c>
      <c r="J75" s="4">
        <f t="shared" si="103"/>
        <v>18072.289156626506</v>
      </c>
    </row>
    <row r="76" spans="1:10" x14ac:dyDescent="0.25">
      <c r="A76" s="5">
        <v>43103</v>
      </c>
      <c r="B76" s="6" t="s">
        <v>11</v>
      </c>
      <c r="C76" s="7">
        <f t="shared" si="100"/>
        <v>1524.3902439024391</v>
      </c>
      <c r="D76" s="18" t="s">
        <v>35</v>
      </c>
      <c r="E76" s="9">
        <v>656</v>
      </c>
      <c r="F76" s="9">
        <v>652</v>
      </c>
      <c r="G76" s="9" t="s">
        <v>23</v>
      </c>
      <c r="H76" s="9">
        <f t="shared" si="101"/>
        <v>6097.5609756097565</v>
      </c>
      <c r="I76" s="9">
        <f t="shared" si="102"/>
        <v>0</v>
      </c>
      <c r="J76" s="4">
        <f t="shared" si="103"/>
        <v>6097.5609756097565</v>
      </c>
    </row>
    <row r="77" spans="1:10" x14ac:dyDescent="0.25">
      <c r="A77" s="5">
        <v>43465</v>
      </c>
      <c r="B77" s="6" t="s">
        <v>76</v>
      </c>
      <c r="C77" s="7">
        <f t="shared" si="100"/>
        <v>516.79586563307498</v>
      </c>
      <c r="D77" s="18" t="s">
        <v>22</v>
      </c>
      <c r="E77" s="9">
        <v>1935</v>
      </c>
      <c r="F77" s="9">
        <v>1958</v>
      </c>
      <c r="G77" s="9" t="s">
        <v>23</v>
      </c>
      <c r="H77" s="9">
        <f t="shared" si="101"/>
        <v>11886.304909560724</v>
      </c>
      <c r="I77" s="9">
        <f t="shared" si="102"/>
        <v>0</v>
      </c>
      <c r="J77" s="4">
        <f t="shared" si="103"/>
        <v>11886.304909560724</v>
      </c>
    </row>
    <row r="78" spans="1:10" x14ac:dyDescent="0.25">
      <c r="A78" s="5">
        <v>43462</v>
      </c>
      <c r="B78" s="6" t="s">
        <v>108</v>
      </c>
      <c r="C78" s="7">
        <f t="shared" si="100"/>
        <v>831.94675540765388</v>
      </c>
      <c r="D78" s="18" t="s">
        <v>22</v>
      </c>
      <c r="E78" s="9">
        <v>1202</v>
      </c>
      <c r="F78" s="9">
        <v>1226</v>
      </c>
      <c r="G78" s="9" t="s">
        <v>23</v>
      </c>
      <c r="H78" s="9">
        <f t="shared" si="101"/>
        <v>19966.722129783695</v>
      </c>
      <c r="I78" s="9">
        <f t="shared" si="102"/>
        <v>0</v>
      </c>
      <c r="J78" s="4">
        <f t="shared" si="103"/>
        <v>19966.722129783695</v>
      </c>
    </row>
    <row r="79" spans="1:10" x14ac:dyDescent="0.25">
      <c r="A79" s="5">
        <v>43458</v>
      </c>
      <c r="B79" s="6" t="s">
        <v>107</v>
      </c>
      <c r="C79" s="7">
        <f t="shared" si="100"/>
        <v>635.3240152477764</v>
      </c>
      <c r="D79" s="18" t="s">
        <v>35</v>
      </c>
      <c r="E79" s="9">
        <v>1574</v>
      </c>
      <c r="F79" s="9">
        <v>1545</v>
      </c>
      <c r="G79" s="9" t="s">
        <v>23</v>
      </c>
      <c r="H79" s="9">
        <f t="shared" si="101"/>
        <v>18424.396442185516</v>
      </c>
      <c r="I79" s="9">
        <f t="shared" si="102"/>
        <v>0</v>
      </c>
      <c r="J79" s="4">
        <f t="shared" si="103"/>
        <v>18424.396442185516</v>
      </c>
    </row>
    <row r="80" spans="1:10" x14ac:dyDescent="0.25">
      <c r="A80" s="5">
        <v>43454</v>
      </c>
      <c r="B80" s="6" t="s">
        <v>106</v>
      </c>
      <c r="C80" s="7">
        <f t="shared" si="100"/>
        <v>1243.7810945273632</v>
      </c>
      <c r="D80" s="18" t="s">
        <v>22</v>
      </c>
      <c r="E80" s="9">
        <v>804</v>
      </c>
      <c r="F80" s="9">
        <v>816</v>
      </c>
      <c r="G80" s="9" t="s">
        <v>23</v>
      </c>
      <c r="H80" s="9">
        <f t="shared" si="101"/>
        <v>14925.373134328358</v>
      </c>
      <c r="I80" s="9">
        <f t="shared" si="102"/>
        <v>0</v>
      </c>
      <c r="J80" s="4">
        <f t="shared" si="103"/>
        <v>14925.373134328358</v>
      </c>
    </row>
    <row r="81" spans="1:10" x14ac:dyDescent="0.25">
      <c r="A81" s="5">
        <v>43453</v>
      </c>
      <c r="B81" s="6" t="s">
        <v>77</v>
      </c>
      <c r="C81" s="7">
        <f t="shared" si="100"/>
        <v>558.03571428571433</v>
      </c>
      <c r="D81" s="18" t="s">
        <v>22</v>
      </c>
      <c r="E81" s="9">
        <v>1792</v>
      </c>
      <c r="F81" s="9">
        <v>1810</v>
      </c>
      <c r="G81" s="9" t="s">
        <v>23</v>
      </c>
      <c r="H81" s="9">
        <f t="shared" si="101"/>
        <v>10044.642857142859</v>
      </c>
      <c r="I81" s="9">
        <f t="shared" si="102"/>
        <v>0</v>
      </c>
      <c r="J81" s="4">
        <f t="shared" si="103"/>
        <v>10044.642857142859</v>
      </c>
    </row>
    <row r="82" spans="1:10" x14ac:dyDescent="0.25">
      <c r="A82" s="5">
        <v>43452</v>
      </c>
      <c r="B82" s="6" t="s">
        <v>105</v>
      </c>
      <c r="C82" s="7">
        <f t="shared" si="100"/>
        <v>2164.5021645021643</v>
      </c>
      <c r="D82" s="18" t="s">
        <v>22</v>
      </c>
      <c r="E82" s="9">
        <v>462</v>
      </c>
      <c r="F82" s="9">
        <v>472</v>
      </c>
      <c r="G82" s="9">
        <v>478</v>
      </c>
      <c r="H82" s="9">
        <f t="shared" si="101"/>
        <v>21645.021645021643</v>
      </c>
      <c r="I82" s="9">
        <f t="shared" si="102"/>
        <v>12987.012987012986</v>
      </c>
      <c r="J82" s="4">
        <f t="shared" si="103"/>
        <v>34632.034632034629</v>
      </c>
    </row>
    <row r="83" spans="1:10" x14ac:dyDescent="0.25">
      <c r="A83" s="5">
        <v>43451</v>
      </c>
      <c r="B83" s="6" t="s">
        <v>81</v>
      </c>
      <c r="C83" s="7">
        <f t="shared" si="100"/>
        <v>1206.2726176115802</v>
      </c>
      <c r="D83" s="18" t="s">
        <v>22</v>
      </c>
      <c r="E83" s="9">
        <v>829</v>
      </c>
      <c r="F83" s="9">
        <v>842</v>
      </c>
      <c r="G83" s="9" t="s">
        <v>23</v>
      </c>
      <c r="H83" s="9">
        <f t="shared" si="101"/>
        <v>15681.544028950542</v>
      </c>
      <c r="I83" s="9">
        <f t="shared" si="102"/>
        <v>0</v>
      </c>
      <c r="J83" s="4">
        <f t="shared" si="103"/>
        <v>15681.544028950542</v>
      </c>
    </row>
    <row r="84" spans="1:10" x14ac:dyDescent="0.25">
      <c r="A84" s="5">
        <v>43448</v>
      </c>
      <c r="B84" s="6" t="s">
        <v>65</v>
      </c>
      <c r="C84" s="7">
        <f t="shared" si="100"/>
        <v>668.89632107023408</v>
      </c>
      <c r="D84" s="18" t="s">
        <v>35</v>
      </c>
      <c r="E84" s="9">
        <v>1495</v>
      </c>
      <c r="F84" s="9">
        <v>1477</v>
      </c>
      <c r="G84" s="9" t="s">
        <v>23</v>
      </c>
      <c r="H84" s="9">
        <f t="shared" si="101"/>
        <v>12040.133779264213</v>
      </c>
      <c r="I84" s="9">
        <f t="shared" si="102"/>
        <v>0</v>
      </c>
      <c r="J84" s="4">
        <f t="shared" si="103"/>
        <v>12040.133779264213</v>
      </c>
    </row>
    <row r="85" spans="1:10" x14ac:dyDescent="0.25">
      <c r="A85" s="5">
        <v>43447</v>
      </c>
      <c r="B85" s="6" t="s">
        <v>44</v>
      </c>
      <c r="C85" s="7">
        <f t="shared" si="100"/>
        <v>751.87969924812035</v>
      </c>
      <c r="D85" s="18" t="s">
        <v>22</v>
      </c>
      <c r="E85" s="9">
        <v>1330</v>
      </c>
      <c r="F85" s="9">
        <v>1349</v>
      </c>
      <c r="G85" s="9" t="s">
        <v>23</v>
      </c>
      <c r="H85" s="9">
        <f t="shared" si="101"/>
        <v>14285.714285714286</v>
      </c>
      <c r="I85" s="9">
        <f t="shared" si="102"/>
        <v>0</v>
      </c>
      <c r="J85" s="4">
        <f t="shared" si="103"/>
        <v>14285.714285714286</v>
      </c>
    </row>
    <row r="86" spans="1:10" x14ac:dyDescent="0.25">
      <c r="A86" s="5">
        <v>43446</v>
      </c>
      <c r="B86" s="6" t="s">
        <v>104</v>
      </c>
      <c r="C86" s="7">
        <f t="shared" si="100"/>
        <v>2785.515320334262</v>
      </c>
      <c r="D86" s="18" t="s">
        <v>22</v>
      </c>
      <c r="E86" s="9">
        <v>359</v>
      </c>
      <c r="F86" s="9">
        <v>363.5</v>
      </c>
      <c r="G86" s="9" t="s">
        <v>23</v>
      </c>
      <c r="H86" s="9">
        <f t="shared" si="101"/>
        <v>12534.81894150418</v>
      </c>
      <c r="I86" s="9">
        <f t="shared" si="102"/>
        <v>0</v>
      </c>
      <c r="J86" s="4">
        <f t="shared" si="103"/>
        <v>12534.81894150418</v>
      </c>
    </row>
    <row r="87" spans="1:10" x14ac:dyDescent="0.25">
      <c r="A87" s="5">
        <v>43445</v>
      </c>
      <c r="B87" s="6" t="s">
        <v>71</v>
      </c>
      <c r="C87" s="7">
        <f t="shared" si="100"/>
        <v>917.43119266055044</v>
      </c>
      <c r="D87" s="18" t="s">
        <v>22</v>
      </c>
      <c r="E87" s="9">
        <v>1090</v>
      </c>
      <c r="F87" s="9">
        <v>1108</v>
      </c>
      <c r="G87" s="9" t="s">
        <v>23</v>
      </c>
      <c r="H87" s="9">
        <f t="shared" si="101"/>
        <v>16513.761467889908</v>
      </c>
      <c r="I87" s="9">
        <f t="shared" si="102"/>
        <v>0</v>
      </c>
      <c r="J87" s="4">
        <f t="shared" si="103"/>
        <v>16513.761467889908</v>
      </c>
    </row>
    <row r="88" spans="1:10" x14ac:dyDescent="0.25">
      <c r="A88" s="5">
        <v>43444</v>
      </c>
      <c r="B88" s="6" t="s">
        <v>76</v>
      </c>
      <c r="C88" s="7">
        <f t="shared" si="100"/>
        <v>818.33060556464807</v>
      </c>
      <c r="D88" s="18" t="s">
        <v>22</v>
      </c>
      <c r="E88" s="9">
        <v>1222</v>
      </c>
      <c r="F88" s="9">
        <v>1231</v>
      </c>
      <c r="G88" s="9" t="s">
        <v>23</v>
      </c>
      <c r="H88" s="9">
        <f t="shared" si="101"/>
        <v>7364.9754500818326</v>
      </c>
      <c r="I88" s="9">
        <f t="shared" si="102"/>
        <v>0</v>
      </c>
      <c r="J88" s="4">
        <f t="shared" si="103"/>
        <v>7364.9754500818326</v>
      </c>
    </row>
    <row r="89" spans="1:10" x14ac:dyDescent="0.25">
      <c r="A89" s="5">
        <v>43437</v>
      </c>
      <c r="B89" s="6" t="s">
        <v>103</v>
      </c>
      <c r="C89" s="7">
        <f t="shared" si="100"/>
        <v>793.65079365079362</v>
      </c>
      <c r="D89" s="18" t="s">
        <v>22</v>
      </c>
      <c r="E89" s="9">
        <v>1260</v>
      </c>
      <c r="F89" s="9">
        <v>1272</v>
      </c>
      <c r="G89" s="9" t="s">
        <v>23</v>
      </c>
      <c r="H89" s="9">
        <f t="shared" si="101"/>
        <v>9523.8095238095229</v>
      </c>
      <c r="I89" s="9">
        <f t="shared" si="102"/>
        <v>0</v>
      </c>
      <c r="J89" s="4">
        <f t="shared" si="103"/>
        <v>9523.8095238095229</v>
      </c>
    </row>
    <row r="90" spans="1:10" x14ac:dyDescent="0.25">
      <c r="A90" s="5">
        <v>43434</v>
      </c>
      <c r="B90" s="6" t="s">
        <v>102</v>
      </c>
      <c r="C90" s="7">
        <f t="shared" si="100"/>
        <v>3067.4846625766872</v>
      </c>
      <c r="D90" s="18" t="s">
        <v>22</v>
      </c>
      <c r="E90" s="9">
        <v>326</v>
      </c>
      <c r="F90" s="9">
        <v>331.7</v>
      </c>
      <c r="G90" s="9" t="s">
        <v>23</v>
      </c>
      <c r="H90" s="9">
        <f t="shared" si="101"/>
        <v>17484.662576687082</v>
      </c>
      <c r="I90" s="9">
        <f t="shared" si="102"/>
        <v>0</v>
      </c>
      <c r="J90" s="4">
        <f t="shared" si="103"/>
        <v>17484.662576687082</v>
      </c>
    </row>
    <row r="91" spans="1:10" x14ac:dyDescent="0.25">
      <c r="A91" s="5">
        <v>43432</v>
      </c>
      <c r="B91" s="6" t="s">
        <v>90</v>
      </c>
      <c r="C91" s="7">
        <f t="shared" si="100"/>
        <v>723.58900144717802</v>
      </c>
      <c r="D91" s="18" t="s">
        <v>22</v>
      </c>
      <c r="E91" s="9">
        <v>1382</v>
      </c>
      <c r="F91" s="9">
        <v>1405</v>
      </c>
      <c r="G91" s="9" t="s">
        <v>23</v>
      </c>
      <c r="H91" s="9">
        <f t="shared" si="101"/>
        <v>16642.547033285093</v>
      </c>
      <c r="I91" s="9">
        <f t="shared" si="102"/>
        <v>0</v>
      </c>
      <c r="J91" s="4">
        <f t="shared" si="103"/>
        <v>16642.547033285093</v>
      </c>
    </row>
    <row r="92" spans="1:10" x14ac:dyDescent="0.25">
      <c r="A92" s="5">
        <v>43431</v>
      </c>
      <c r="B92" s="6" t="s">
        <v>85</v>
      </c>
      <c r="C92" s="7">
        <f t="shared" si="100"/>
        <v>995.0248756218906</v>
      </c>
      <c r="D92" s="18" t="s">
        <v>22</v>
      </c>
      <c r="E92" s="9">
        <v>1005</v>
      </c>
      <c r="F92" s="9">
        <v>1025</v>
      </c>
      <c r="G92" s="9">
        <v>1034</v>
      </c>
      <c r="H92" s="9">
        <f t="shared" si="101"/>
        <v>19900.497512437811</v>
      </c>
      <c r="I92" s="9">
        <f t="shared" si="102"/>
        <v>8955.2238805970155</v>
      </c>
      <c r="J92" s="4">
        <f t="shared" si="103"/>
        <v>28855.721393034826</v>
      </c>
    </row>
    <row r="93" spans="1:10" x14ac:dyDescent="0.25">
      <c r="A93" s="5">
        <v>43430</v>
      </c>
      <c r="B93" s="6" t="s">
        <v>15</v>
      </c>
      <c r="C93" s="7">
        <f t="shared" si="100"/>
        <v>694.44444444444446</v>
      </c>
      <c r="D93" s="18" t="s">
        <v>22</v>
      </c>
      <c r="E93" s="9">
        <v>1440</v>
      </c>
      <c r="F93" s="9">
        <v>1470</v>
      </c>
      <c r="G93" s="9" t="s">
        <v>23</v>
      </c>
      <c r="H93" s="9">
        <f t="shared" si="101"/>
        <v>20833.333333333332</v>
      </c>
      <c r="I93" s="9">
        <f t="shared" si="102"/>
        <v>0</v>
      </c>
      <c r="J93" s="4">
        <f t="shared" si="103"/>
        <v>20833.333333333332</v>
      </c>
    </row>
    <row r="94" spans="1:10" x14ac:dyDescent="0.25">
      <c r="A94" s="5">
        <v>43425</v>
      </c>
      <c r="B94" s="6" t="s">
        <v>62</v>
      </c>
      <c r="C94" s="7">
        <f t="shared" si="100"/>
        <v>2309.4688221709007</v>
      </c>
      <c r="D94" s="18" t="s">
        <v>22</v>
      </c>
      <c r="E94" s="9">
        <v>433</v>
      </c>
      <c r="F94" s="9">
        <v>438</v>
      </c>
      <c r="G94" s="9" t="s">
        <v>23</v>
      </c>
      <c r="H94" s="9">
        <f t="shared" si="101"/>
        <v>11547.344110854503</v>
      </c>
      <c r="I94" s="9">
        <f t="shared" si="102"/>
        <v>0</v>
      </c>
      <c r="J94" s="4">
        <f t="shared" si="103"/>
        <v>11547.344110854503</v>
      </c>
    </row>
    <row r="95" spans="1:10" x14ac:dyDescent="0.25">
      <c r="A95" s="5">
        <v>43424</v>
      </c>
      <c r="B95" s="6" t="s">
        <v>30</v>
      </c>
      <c r="C95" s="7">
        <f t="shared" si="100"/>
        <v>673.40067340067344</v>
      </c>
      <c r="D95" s="18" t="s">
        <v>22</v>
      </c>
      <c r="E95" s="9">
        <v>1485</v>
      </c>
      <c r="F95" s="9">
        <v>1502</v>
      </c>
      <c r="G95" s="9" t="s">
        <v>23</v>
      </c>
      <c r="H95" s="9">
        <f t="shared" si="101"/>
        <v>11447.811447811448</v>
      </c>
      <c r="I95" s="9">
        <f t="shared" si="102"/>
        <v>0</v>
      </c>
      <c r="J95" s="4">
        <f t="shared" si="103"/>
        <v>11447.811447811448</v>
      </c>
    </row>
    <row r="96" spans="1:10" x14ac:dyDescent="0.25">
      <c r="A96" s="5">
        <v>43423</v>
      </c>
      <c r="B96" s="6" t="s">
        <v>101</v>
      </c>
      <c r="C96" s="7">
        <f t="shared" si="100"/>
        <v>1488.0952380952381</v>
      </c>
      <c r="D96" s="18" t="s">
        <v>22</v>
      </c>
      <c r="E96" s="9">
        <v>672</v>
      </c>
      <c r="F96" s="9">
        <v>682</v>
      </c>
      <c r="G96" s="9" t="s">
        <v>23</v>
      </c>
      <c r="H96" s="9">
        <f t="shared" si="101"/>
        <v>14880.952380952382</v>
      </c>
      <c r="I96" s="9">
        <f t="shared" si="102"/>
        <v>0</v>
      </c>
      <c r="J96" s="4">
        <f t="shared" si="103"/>
        <v>14880.952380952382</v>
      </c>
    </row>
    <row r="97" spans="1:10" x14ac:dyDescent="0.25">
      <c r="A97" s="5">
        <v>43420</v>
      </c>
      <c r="B97" s="6" t="s">
        <v>99</v>
      </c>
      <c r="C97" s="7">
        <f t="shared" si="100"/>
        <v>2169.1973969631235</v>
      </c>
      <c r="D97" s="18" t="s">
        <v>22</v>
      </c>
      <c r="E97" s="9">
        <v>461</v>
      </c>
      <c r="F97" s="9">
        <v>463</v>
      </c>
      <c r="G97" s="9" t="s">
        <v>23</v>
      </c>
      <c r="H97" s="9">
        <f t="shared" si="101"/>
        <v>4338.3947939262471</v>
      </c>
      <c r="I97" s="9">
        <f t="shared" si="102"/>
        <v>0</v>
      </c>
      <c r="J97" s="4">
        <f t="shared" si="103"/>
        <v>4338.3947939262471</v>
      </c>
    </row>
    <row r="98" spans="1:10" x14ac:dyDescent="0.25">
      <c r="A98" s="5">
        <v>43419</v>
      </c>
      <c r="B98" s="6" t="s">
        <v>98</v>
      </c>
      <c r="C98" s="7">
        <f t="shared" si="100"/>
        <v>1607.7170418006431</v>
      </c>
      <c r="D98" s="18" t="s">
        <v>22</v>
      </c>
      <c r="E98" s="9">
        <v>622</v>
      </c>
      <c r="F98" s="9">
        <v>634</v>
      </c>
      <c r="G98" s="9" t="s">
        <v>23</v>
      </c>
      <c r="H98" s="9">
        <f t="shared" si="101"/>
        <v>19292.604501607719</v>
      </c>
      <c r="I98" s="9">
        <f t="shared" si="102"/>
        <v>0</v>
      </c>
      <c r="J98" s="4">
        <f t="shared" si="103"/>
        <v>19292.604501607719</v>
      </c>
    </row>
    <row r="99" spans="1:10" x14ac:dyDescent="0.25">
      <c r="A99" s="5">
        <v>43418</v>
      </c>
      <c r="B99" s="6" t="s">
        <v>97</v>
      </c>
      <c r="C99" s="7">
        <f t="shared" si="100"/>
        <v>1724.1379310344828</v>
      </c>
      <c r="D99" s="18" t="s">
        <v>22</v>
      </c>
      <c r="E99" s="9">
        <v>580</v>
      </c>
      <c r="F99" s="9">
        <v>590</v>
      </c>
      <c r="G99" s="9">
        <v>600</v>
      </c>
      <c r="H99" s="9">
        <f t="shared" si="101"/>
        <v>17241.379310344826</v>
      </c>
      <c r="I99" s="9">
        <f t="shared" si="102"/>
        <v>17241.379310344826</v>
      </c>
      <c r="J99" s="4">
        <f t="shared" si="103"/>
        <v>34482.758620689652</v>
      </c>
    </row>
    <row r="100" spans="1:10" x14ac:dyDescent="0.25">
      <c r="A100" s="5">
        <v>43417</v>
      </c>
      <c r="B100" s="6" t="s">
        <v>42</v>
      </c>
      <c r="C100" s="7">
        <f t="shared" si="100"/>
        <v>2293.5779816513759</v>
      </c>
      <c r="D100" s="18" t="s">
        <v>22</v>
      </c>
      <c r="E100" s="9">
        <v>436</v>
      </c>
      <c r="F100" s="9">
        <v>445</v>
      </c>
      <c r="G100" s="9" t="s">
        <v>23</v>
      </c>
      <c r="H100" s="9">
        <f t="shared" si="101"/>
        <v>20642.201834862382</v>
      </c>
      <c r="I100" s="9">
        <f t="shared" si="102"/>
        <v>0</v>
      </c>
      <c r="J100" s="4">
        <f t="shared" si="103"/>
        <v>20642.201834862382</v>
      </c>
    </row>
    <row r="101" spans="1:10" x14ac:dyDescent="0.25">
      <c r="A101" s="5">
        <v>43416</v>
      </c>
      <c r="B101" s="6" t="s">
        <v>76</v>
      </c>
      <c r="C101" s="7">
        <f t="shared" si="100"/>
        <v>508.90585241730281</v>
      </c>
      <c r="D101" s="18" t="s">
        <v>22</v>
      </c>
      <c r="E101" s="9">
        <v>1965</v>
      </c>
      <c r="F101" s="9">
        <v>1985</v>
      </c>
      <c r="G101" s="9" t="s">
        <v>23</v>
      </c>
      <c r="H101" s="9">
        <f t="shared" si="101"/>
        <v>10178.117048346056</v>
      </c>
      <c r="I101" s="9">
        <f t="shared" si="102"/>
        <v>0</v>
      </c>
      <c r="J101" s="4">
        <f t="shared" si="103"/>
        <v>10178.117048346056</v>
      </c>
    </row>
    <row r="102" spans="1:10" x14ac:dyDescent="0.25">
      <c r="A102" s="5">
        <v>43406</v>
      </c>
      <c r="B102" s="6" t="s">
        <v>50</v>
      </c>
      <c r="C102" s="7">
        <f t="shared" si="100"/>
        <v>1428.5714285714287</v>
      </c>
      <c r="D102" s="18" t="s">
        <v>22</v>
      </c>
      <c r="E102" s="9">
        <v>700</v>
      </c>
      <c r="F102" s="9">
        <v>710</v>
      </c>
      <c r="G102" s="9" t="s">
        <v>23</v>
      </c>
      <c r="H102" s="9">
        <f t="shared" si="101"/>
        <v>14285.714285714286</v>
      </c>
      <c r="I102" s="9">
        <f t="shared" si="102"/>
        <v>0</v>
      </c>
      <c r="J102" s="4">
        <f t="shared" si="103"/>
        <v>14285.714285714286</v>
      </c>
    </row>
    <row r="103" spans="1:10" x14ac:dyDescent="0.25">
      <c r="A103" s="5">
        <v>43405</v>
      </c>
      <c r="B103" s="6" t="s">
        <v>100</v>
      </c>
      <c r="C103" s="7">
        <f t="shared" si="100"/>
        <v>2272.7272727272725</v>
      </c>
      <c r="D103" s="18" t="s">
        <v>22</v>
      </c>
      <c r="E103" s="9">
        <v>440</v>
      </c>
      <c r="F103" s="9">
        <v>450</v>
      </c>
      <c r="G103" s="9" t="s">
        <v>23</v>
      </c>
      <c r="H103" s="9">
        <f t="shared" si="101"/>
        <v>22727.272727272724</v>
      </c>
      <c r="I103" s="9">
        <f t="shared" si="102"/>
        <v>0</v>
      </c>
      <c r="J103" s="4">
        <f t="shared" si="103"/>
        <v>22727.272727272724</v>
      </c>
    </row>
    <row r="104" spans="1:10" x14ac:dyDescent="0.25">
      <c r="A104" s="5">
        <v>43404</v>
      </c>
      <c r="B104" s="6" t="s">
        <v>68</v>
      </c>
      <c r="C104" s="7">
        <f t="shared" si="100"/>
        <v>1046.0251046025105</v>
      </c>
      <c r="D104" s="18" t="s">
        <v>22</v>
      </c>
      <c r="E104" s="9">
        <v>956</v>
      </c>
      <c r="F104" s="9">
        <v>970</v>
      </c>
      <c r="G104" s="9">
        <v>990</v>
      </c>
      <c r="H104" s="9">
        <f t="shared" si="101"/>
        <v>14644.351464435147</v>
      </c>
      <c r="I104" s="9">
        <f t="shared" si="102"/>
        <v>20920.50209205021</v>
      </c>
      <c r="J104" s="4">
        <f t="shared" si="103"/>
        <v>35564.853556485359</v>
      </c>
    </row>
    <row r="105" spans="1:10" x14ac:dyDescent="0.25">
      <c r="A105" s="5">
        <v>43403</v>
      </c>
      <c r="B105" s="6" t="s">
        <v>96</v>
      </c>
      <c r="C105" s="7">
        <f t="shared" si="100"/>
        <v>1612.9032258064517</v>
      </c>
      <c r="D105" s="18" t="s">
        <v>22</v>
      </c>
      <c r="E105" s="9">
        <v>620</v>
      </c>
      <c r="F105" s="9">
        <v>630</v>
      </c>
      <c r="G105" s="9">
        <v>638</v>
      </c>
      <c r="H105" s="9">
        <f t="shared" si="101"/>
        <v>16129.032258064517</v>
      </c>
      <c r="I105" s="9">
        <f t="shared" si="102"/>
        <v>12903.225806451614</v>
      </c>
      <c r="J105" s="4">
        <f t="shared" si="103"/>
        <v>29032.258064516129</v>
      </c>
    </row>
    <row r="106" spans="1:10" x14ac:dyDescent="0.25">
      <c r="A106" s="5">
        <v>43402</v>
      </c>
      <c r="B106" s="6" t="s">
        <v>31</v>
      </c>
      <c r="C106" s="7">
        <f t="shared" si="100"/>
        <v>2666.6666666666665</v>
      </c>
      <c r="D106" s="18" t="s">
        <v>22</v>
      </c>
      <c r="E106" s="9">
        <v>375</v>
      </c>
      <c r="F106" s="9">
        <v>375</v>
      </c>
      <c r="G106" s="9" t="s">
        <v>23</v>
      </c>
      <c r="H106" s="9">
        <f t="shared" si="101"/>
        <v>0</v>
      </c>
      <c r="I106" s="9">
        <f t="shared" si="102"/>
        <v>0</v>
      </c>
      <c r="J106" s="4">
        <f t="shared" si="103"/>
        <v>0</v>
      </c>
    </row>
    <row r="107" spans="1:10" x14ac:dyDescent="0.25">
      <c r="A107" s="5">
        <v>43397</v>
      </c>
      <c r="B107" s="6" t="s">
        <v>95</v>
      </c>
      <c r="C107" s="7">
        <f t="shared" si="100"/>
        <v>3460.2076124567475</v>
      </c>
      <c r="D107" s="18" t="s">
        <v>22</v>
      </c>
      <c r="E107" s="9">
        <v>289</v>
      </c>
      <c r="F107" s="9">
        <v>295</v>
      </c>
      <c r="G107" s="9">
        <v>298</v>
      </c>
      <c r="H107" s="9">
        <f t="shared" si="101"/>
        <v>20761.245674740487</v>
      </c>
      <c r="I107" s="9">
        <f t="shared" si="102"/>
        <v>10380.622837370243</v>
      </c>
      <c r="J107" s="4">
        <f t="shared" si="103"/>
        <v>31141.86851211073</v>
      </c>
    </row>
    <row r="108" spans="1:10" x14ac:dyDescent="0.25">
      <c r="A108" s="5">
        <v>43395</v>
      </c>
      <c r="B108" s="6" t="s">
        <v>55</v>
      </c>
      <c r="C108" s="7">
        <f t="shared" si="100"/>
        <v>586.85446009389671</v>
      </c>
      <c r="D108" s="18" t="s">
        <v>35</v>
      </c>
      <c r="E108" s="9">
        <v>1704</v>
      </c>
      <c r="F108" s="9">
        <v>1704</v>
      </c>
      <c r="G108" s="9" t="s">
        <v>23</v>
      </c>
      <c r="H108" s="9">
        <f t="shared" si="101"/>
        <v>0</v>
      </c>
      <c r="I108" s="9">
        <f t="shared" si="102"/>
        <v>0</v>
      </c>
      <c r="J108" s="4">
        <f t="shared" si="103"/>
        <v>0</v>
      </c>
    </row>
    <row r="109" spans="1:10" x14ac:dyDescent="0.25">
      <c r="A109" s="5">
        <v>43390</v>
      </c>
      <c r="B109" s="6" t="s">
        <v>15</v>
      </c>
      <c r="C109" s="7">
        <f t="shared" si="100"/>
        <v>628.93081761006295</v>
      </c>
      <c r="D109" s="18" t="s">
        <v>22</v>
      </c>
      <c r="E109" s="9">
        <v>1590</v>
      </c>
      <c r="F109" s="9">
        <v>1560</v>
      </c>
      <c r="G109" s="9" t="s">
        <v>23</v>
      </c>
      <c r="H109" s="9">
        <f t="shared" si="101"/>
        <v>-18867.92452830189</v>
      </c>
      <c r="I109" s="9">
        <f t="shared" si="102"/>
        <v>0</v>
      </c>
      <c r="J109" s="4">
        <f t="shared" si="103"/>
        <v>-18867.92452830189</v>
      </c>
    </row>
    <row r="110" spans="1:10" x14ac:dyDescent="0.25">
      <c r="A110" s="5">
        <v>43388</v>
      </c>
      <c r="B110" s="6" t="s">
        <v>77</v>
      </c>
      <c r="C110" s="7">
        <f t="shared" si="100"/>
        <v>615.38461538461536</v>
      </c>
      <c r="D110" s="18" t="s">
        <v>22</v>
      </c>
      <c r="E110" s="9">
        <v>1625</v>
      </c>
      <c r="F110" s="9">
        <v>1643</v>
      </c>
      <c r="G110" s="9" t="s">
        <v>23</v>
      </c>
      <c r="H110" s="9">
        <f t="shared" si="101"/>
        <v>11076.923076923076</v>
      </c>
      <c r="I110" s="9">
        <f t="shared" si="102"/>
        <v>0</v>
      </c>
      <c r="J110" s="4">
        <f t="shared" si="103"/>
        <v>11076.923076923076</v>
      </c>
    </row>
    <row r="111" spans="1:10" x14ac:dyDescent="0.25">
      <c r="A111" s="5">
        <v>43385</v>
      </c>
      <c r="B111" s="6" t="s">
        <v>80</v>
      </c>
      <c r="C111" s="7">
        <f t="shared" si="100"/>
        <v>351.49384885764499</v>
      </c>
      <c r="D111" s="18" t="s">
        <v>22</v>
      </c>
      <c r="E111" s="9">
        <v>2845</v>
      </c>
      <c r="F111" s="9">
        <v>2890</v>
      </c>
      <c r="G111" s="9" t="s">
        <v>23</v>
      </c>
      <c r="H111" s="9">
        <f t="shared" si="101"/>
        <v>15817.223198594025</v>
      </c>
      <c r="I111" s="9">
        <f t="shared" si="102"/>
        <v>0</v>
      </c>
      <c r="J111" s="4">
        <f t="shared" si="103"/>
        <v>15817.223198594025</v>
      </c>
    </row>
    <row r="112" spans="1:10" x14ac:dyDescent="0.25">
      <c r="A112" s="5">
        <v>43383</v>
      </c>
      <c r="B112" s="6" t="s">
        <v>82</v>
      </c>
      <c r="C112" s="7">
        <f t="shared" si="100"/>
        <v>2066.1157024793388</v>
      </c>
      <c r="D112" s="18" t="s">
        <v>22</v>
      </c>
      <c r="E112" s="9">
        <v>484</v>
      </c>
      <c r="F112" s="9">
        <v>486</v>
      </c>
      <c r="G112" s="9" t="s">
        <v>23</v>
      </c>
      <c r="H112" s="9">
        <f t="shared" si="101"/>
        <v>4132.2314049586776</v>
      </c>
      <c r="I112" s="9">
        <f t="shared" si="102"/>
        <v>0</v>
      </c>
      <c r="J112" s="4">
        <f t="shared" si="103"/>
        <v>4132.2314049586776</v>
      </c>
    </row>
    <row r="113" spans="1:10" x14ac:dyDescent="0.25">
      <c r="A113" s="5">
        <v>43382</v>
      </c>
      <c r="B113" s="6" t="s">
        <v>93</v>
      </c>
      <c r="C113" s="7">
        <f t="shared" si="100"/>
        <v>2012.0724346076458</v>
      </c>
      <c r="D113" s="18" t="s">
        <v>35</v>
      </c>
      <c r="E113" s="9">
        <v>497</v>
      </c>
      <c r="F113" s="9">
        <v>497</v>
      </c>
      <c r="G113" s="9" t="s">
        <v>23</v>
      </c>
      <c r="H113" s="9">
        <f t="shared" si="101"/>
        <v>0</v>
      </c>
      <c r="I113" s="9">
        <f t="shared" si="102"/>
        <v>0</v>
      </c>
      <c r="J113" s="4">
        <f t="shared" si="103"/>
        <v>0</v>
      </c>
    </row>
    <row r="114" spans="1:10" x14ac:dyDescent="0.25">
      <c r="A114" s="5">
        <v>43381</v>
      </c>
      <c r="B114" s="6" t="s">
        <v>94</v>
      </c>
      <c r="C114" s="7">
        <f t="shared" si="100"/>
        <v>1633.9869281045751</v>
      </c>
      <c r="D114" s="18" t="s">
        <v>35</v>
      </c>
      <c r="E114" s="9">
        <v>612</v>
      </c>
      <c r="F114" s="9">
        <v>602</v>
      </c>
      <c r="G114" s="9" t="s">
        <v>23</v>
      </c>
      <c r="H114" s="9">
        <f t="shared" si="101"/>
        <v>16339.869281045751</v>
      </c>
      <c r="I114" s="9">
        <f t="shared" si="102"/>
        <v>0</v>
      </c>
      <c r="J114" s="4">
        <f t="shared" si="103"/>
        <v>16339.869281045751</v>
      </c>
    </row>
    <row r="115" spans="1:10" x14ac:dyDescent="0.25">
      <c r="A115" s="5">
        <v>43378</v>
      </c>
      <c r="B115" s="6" t="s">
        <v>70</v>
      </c>
      <c r="C115" s="7">
        <f t="shared" si="100"/>
        <v>2583.9793281653747</v>
      </c>
      <c r="D115" s="18" t="s">
        <v>35</v>
      </c>
      <c r="E115" s="9">
        <v>387</v>
      </c>
      <c r="F115" s="9">
        <v>380</v>
      </c>
      <c r="G115" s="9">
        <v>370</v>
      </c>
      <c r="H115" s="9">
        <f t="shared" si="101"/>
        <v>18087.855297157621</v>
      </c>
      <c r="I115" s="9">
        <f t="shared" si="102"/>
        <v>25839.793281653747</v>
      </c>
      <c r="J115" s="4">
        <f t="shared" si="103"/>
        <v>43927.648578811364</v>
      </c>
    </row>
    <row r="116" spans="1:10" x14ac:dyDescent="0.25">
      <c r="A116" s="5">
        <v>43377</v>
      </c>
      <c r="B116" s="6" t="s">
        <v>68</v>
      </c>
      <c r="C116" s="7">
        <f t="shared" si="100"/>
        <v>1033.0578512396694</v>
      </c>
      <c r="D116" s="18" t="s">
        <v>35</v>
      </c>
      <c r="E116" s="9">
        <v>968</v>
      </c>
      <c r="F116" s="9">
        <v>952</v>
      </c>
      <c r="G116" s="9">
        <v>945</v>
      </c>
      <c r="H116" s="9">
        <f t="shared" si="101"/>
        <v>16528.92561983471</v>
      </c>
      <c r="I116" s="9">
        <f t="shared" si="102"/>
        <v>7231.4049586776855</v>
      </c>
      <c r="J116" s="4">
        <f t="shared" si="103"/>
        <v>23760.330578512396</v>
      </c>
    </row>
    <row r="117" spans="1:10" x14ac:dyDescent="0.25">
      <c r="A117" s="5">
        <v>43374</v>
      </c>
      <c r="B117" s="6" t="s">
        <v>13</v>
      </c>
      <c r="C117" s="7">
        <f t="shared" si="100"/>
        <v>829.87551867219918</v>
      </c>
      <c r="D117" s="18" t="s">
        <v>35</v>
      </c>
      <c r="E117" s="9">
        <v>1205</v>
      </c>
      <c r="F117" s="9">
        <v>1205</v>
      </c>
      <c r="G117" s="9" t="s">
        <v>23</v>
      </c>
      <c r="H117" s="9">
        <f t="shared" si="101"/>
        <v>0</v>
      </c>
      <c r="I117" s="9">
        <f t="shared" si="102"/>
        <v>0</v>
      </c>
      <c r="J117" s="4">
        <f t="shared" si="103"/>
        <v>0</v>
      </c>
    </row>
    <row r="118" spans="1:10" x14ac:dyDescent="0.25">
      <c r="A118" s="5">
        <v>43364</v>
      </c>
      <c r="B118" s="6" t="s">
        <v>92</v>
      </c>
      <c r="C118" s="7">
        <f t="shared" si="100"/>
        <v>3115.264797507788</v>
      </c>
      <c r="D118" s="18" t="s">
        <v>22</v>
      </c>
      <c r="E118" s="9">
        <v>321</v>
      </c>
      <c r="F118" s="9">
        <v>314</v>
      </c>
      <c r="G118" s="9" t="s">
        <v>23</v>
      </c>
      <c r="H118" s="9">
        <f t="shared" si="101"/>
        <v>-21806.853582554515</v>
      </c>
      <c r="I118" s="9">
        <f t="shared" si="102"/>
        <v>0</v>
      </c>
      <c r="J118" s="4">
        <f t="shared" si="103"/>
        <v>-21806.853582554515</v>
      </c>
    </row>
    <row r="119" spans="1:10" x14ac:dyDescent="0.25">
      <c r="A119" s="5">
        <v>43362</v>
      </c>
      <c r="B119" s="6" t="s">
        <v>91</v>
      </c>
      <c r="C119" s="7">
        <f t="shared" si="100"/>
        <v>460.40515653775321</v>
      </c>
      <c r="D119" s="18" t="s">
        <v>22</v>
      </c>
      <c r="E119" s="9">
        <v>2172</v>
      </c>
      <c r="F119" s="9">
        <v>2172</v>
      </c>
      <c r="G119" s="9" t="s">
        <v>23</v>
      </c>
      <c r="H119" s="9">
        <f t="shared" si="101"/>
        <v>0</v>
      </c>
      <c r="I119" s="9">
        <f t="shared" si="102"/>
        <v>0</v>
      </c>
      <c r="J119" s="4">
        <f t="shared" si="103"/>
        <v>0</v>
      </c>
    </row>
    <row r="120" spans="1:10" x14ac:dyDescent="0.25">
      <c r="A120" s="5">
        <v>43361</v>
      </c>
      <c r="B120" s="6" t="s">
        <v>89</v>
      </c>
      <c r="C120" s="7">
        <f t="shared" si="100"/>
        <v>576.36887608069162</v>
      </c>
      <c r="D120" s="18" t="s">
        <v>22</v>
      </c>
      <c r="E120" s="9">
        <v>1735</v>
      </c>
      <c r="F120" s="9">
        <v>1700</v>
      </c>
      <c r="G120" s="9" t="s">
        <v>23</v>
      </c>
      <c r="H120" s="9">
        <f t="shared" si="101"/>
        <v>-20172.910662824208</v>
      </c>
      <c r="I120" s="9">
        <f t="shared" si="102"/>
        <v>0</v>
      </c>
      <c r="J120" s="4">
        <f t="shared" si="103"/>
        <v>-20172.910662824208</v>
      </c>
    </row>
    <row r="121" spans="1:10" x14ac:dyDescent="0.25">
      <c r="A121" s="5">
        <v>43360</v>
      </c>
      <c r="B121" s="6" t="s">
        <v>86</v>
      </c>
      <c r="C121" s="7">
        <f t="shared" si="100"/>
        <v>325.73289902280129</v>
      </c>
      <c r="D121" s="18" t="s">
        <v>22</v>
      </c>
      <c r="E121" s="9">
        <v>3070</v>
      </c>
      <c r="F121" s="9">
        <v>3100</v>
      </c>
      <c r="G121" s="9" t="s">
        <v>23</v>
      </c>
      <c r="H121" s="9">
        <f t="shared" si="101"/>
        <v>9771.9869706840382</v>
      </c>
      <c r="I121" s="9">
        <f t="shared" si="102"/>
        <v>0</v>
      </c>
      <c r="J121" s="4">
        <f t="shared" si="103"/>
        <v>9771.9869706840382</v>
      </c>
    </row>
    <row r="122" spans="1:10" x14ac:dyDescent="0.25">
      <c r="A122" s="5">
        <v>43357</v>
      </c>
      <c r="B122" s="6" t="s">
        <v>72</v>
      </c>
      <c r="C122" s="7">
        <f t="shared" si="100"/>
        <v>374.53183520599254</v>
      </c>
      <c r="D122" s="18" t="s">
        <v>22</v>
      </c>
      <c r="E122" s="9">
        <v>2670</v>
      </c>
      <c r="F122" s="9">
        <v>2715</v>
      </c>
      <c r="G122" s="9" t="s">
        <v>23</v>
      </c>
      <c r="H122" s="9">
        <f t="shared" si="101"/>
        <v>16853.932584269663</v>
      </c>
      <c r="I122" s="9">
        <f t="shared" si="102"/>
        <v>0</v>
      </c>
      <c r="J122" s="4">
        <f t="shared" si="103"/>
        <v>16853.932584269663</v>
      </c>
    </row>
    <row r="123" spans="1:10" x14ac:dyDescent="0.25">
      <c r="A123" s="5">
        <v>43355</v>
      </c>
      <c r="B123" s="6" t="s">
        <v>90</v>
      </c>
      <c r="C123" s="7">
        <f t="shared" si="100"/>
        <v>699.30069930069931</v>
      </c>
      <c r="D123" s="18" t="s">
        <v>22</v>
      </c>
      <c r="E123" s="9">
        <v>1430</v>
      </c>
      <c r="F123" s="9">
        <v>1470</v>
      </c>
      <c r="G123" s="9" t="s">
        <v>23</v>
      </c>
      <c r="H123" s="9">
        <f t="shared" si="101"/>
        <v>27972.027972027972</v>
      </c>
      <c r="I123" s="9">
        <f t="shared" si="102"/>
        <v>0</v>
      </c>
      <c r="J123" s="4">
        <f t="shared" si="103"/>
        <v>27972.027972027972</v>
      </c>
    </row>
    <row r="124" spans="1:10" x14ac:dyDescent="0.25">
      <c r="A124" s="5">
        <v>43353</v>
      </c>
      <c r="B124" s="6" t="s">
        <v>55</v>
      </c>
      <c r="C124" s="7">
        <f t="shared" si="100"/>
        <v>511.5089514066496</v>
      </c>
      <c r="D124" s="18" t="s">
        <v>22</v>
      </c>
      <c r="E124" s="9">
        <v>1955</v>
      </c>
      <c r="F124" s="9">
        <v>1925</v>
      </c>
      <c r="G124" s="9" t="s">
        <v>23</v>
      </c>
      <c r="H124" s="9">
        <f t="shared" si="101"/>
        <v>-15345.268542199488</v>
      </c>
      <c r="I124" s="9">
        <f t="shared" si="102"/>
        <v>0</v>
      </c>
      <c r="J124" s="4">
        <f t="shared" si="103"/>
        <v>-15345.268542199488</v>
      </c>
    </row>
    <row r="125" spans="1:10" x14ac:dyDescent="0.25">
      <c r="A125" s="5">
        <v>43350</v>
      </c>
      <c r="B125" s="6" t="s">
        <v>76</v>
      </c>
      <c r="C125" s="7">
        <f t="shared" si="100"/>
        <v>454.54545454545456</v>
      </c>
      <c r="D125" s="18" t="s">
        <v>22</v>
      </c>
      <c r="E125" s="9">
        <v>2200</v>
      </c>
      <c r="F125" s="9">
        <v>2219</v>
      </c>
      <c r="G125" s="9" t="s">
        <v>23</v>
      </c>
      <c r="H125" s="9">
        <f t="shared" si="101"/>
        <v>8636.363636363636</v>
      </c>
      <c r="I125" s="9">
        <f t="shared" si="102"/>
        <v>0</v>
      </c>
      <c r="J125" s="4">
        <f t="shared" si="103"/>
        <v>8636.363636363636</v>
      </c>
    </row>
    <row r="126" spans="1:10" x14ac:dyDescent="0.25">
      <c r="A126" s="5">
        <v>43349</v>
      </c>
      <c r="B126" s="6" t="s">
        <v>88</v>
      </c>
      <c r="C126" s="7">
        <f t="shared" si="100"/>
        <v>523.56020942408372</v>
      </c>
      <c r="D126" s="18" t="s">
        <v>22</v>
      </c>
      <c r="E126" s="9">
        <v>1910</v>
      </c>
      <c r="F126" s="9">
        <v>1860</v>
      </c>
      <c r="G126" s="9" t="s">
        <v>23</v>
      </c>
      <c r="H126" s="9">
        <f t="shared" si="101"/>
        <v>-26178.010471204187</v>
      </c>
      <c r="I126" s="9">
        <f t="shared" si="102"/>
        <v>0</v>
      </c>
      <c r="J126" s="4">
        <f t="shared" si="103"/>
        <v>-26178.010471204187</v>
      </c>
    </row>
    <row r="127" spans="1:10" x14ac:dyDescent="0.25">
      <c r="A127" s="5">
        <v>43343</v>
      </c>
      <c r="B127" s="6" t="s">
        <v>87</v>
      </c>
      <c r="C127" s="7">
        <f t="shared" si="100"/>
        <v>337.83783783783781</v>
      </c>
      <c r="D127" s="18" t="s">
        <v>22</v>
      </c>
      <c r="E127" s="9">
        <v>2960</v>
      </c>
      <c r="F127" s="9">
        <v>3010</v>
      </c>
      <c r="G127" s="9">
        <v>3050</v>
      </c>
      <c r="H127" s="9">
        <f t="shared" si="101"/>
        <v>16891.89189189189</v>
      </c>
      <c r="I127" s="9">
        <f t="shared" si="102"/>
        <v>13513.513513513513</v>
      </c>
      <c r="J127" s="4">
        <f t="shared" si="103"/>
        <v>30405.405405405403</v>
      </c>
    </row>
    <row r="128" spans="1:10" x14ac:dyDescent="0.25">
      <c r="A128" s="5">
        <v>43342</v>
      </c>
      <c r="B128" s="6" t="s">
        <v>67</v>
      </c>
      <c r="C128" s="7">
        <f t="shared" si="100"/>
        <v>575.0431282346176</v>
      </c>
      <c r="D128" s="18" t="s">
        <v>22</v>
      </c>
      <c r="E128" s="9">
        <v>1739</v>
      </c>
      <c r="F128" s="9">
        <v>1764</v>
      </c>
      <c r="G128" s="9" t="s">
        <v>23</v>
      </c>
      <c r="H128" s="9">
        <f t="shared" si="101"/>
        <v>14376.07820586544</v>
      </c>
      <c r="I128" s="9">
        <f t="shared" si="102"/>
        <v>0</v>
      </c>
      <c r="J128" s="4">
        <f t="shared" si="103"/>
        <v>14376.07820586544</v>
      </c>
    </row>
    <row r="129" spans="1:10" x14ac:dyDescent="0.25">
      <c r="A129" s="5">
        <v>43341</v>
      </c>
      <c r="B129" s="6" t="s">
        <v>66</v>
      </c>
      <c r="C129" s="7">
        <f t="shared" ref="C129:C147" si="104">1000000/E129</f>
        <v>289.85507246376812</v>
      </c>
      <c r="D129" s="18" t="s">
        <v>22</v>
      </c>
      <c r="E129" s="9">
        <v>3450</v>
      </c>
      <c r="F129" s="9">
        <v>3450</v>
      </c>
      <c r="G129" s="9" t="s">
        <v>23</v>
      </c>
      <c r="H129" s="9">
        <f t="shared" ref="H129:H161" si="105">IF(D129="SELL", E129-F129, F129-E129)*C129</f>
        <v>0</v>
      </c>
      <c r="I129" s="9">
        <f t="shared" ref="I129:I161" si="106">IF(D129="SELL",IF(G129="-","0",F129-G129),IF(D129="BUY",IF(G129="-","0",G129-F129)))*C129</f>
        <v>0</v>
      </c>
      <c r="J129" s="4">
        <f t="shared" ref="J129:J157" si="107">SUM(H129:I129)</f>
        <v>0</v>
      </c>
    </row>
    <row r="130" spans="1:10" x14ac:dyDescent="0.25">
      <c r="A130" s="5">
        <v>43340</v>
      </c>
      <c r="B130" s="6" t="s">
        <v>87</v>
      </c>
      <c r="C130" s="7">
        <f t="shared" si="104"/>
        <v>355.87188612099646</v>
      </c>
      <c r="D130" s="18" t="s">
        <v>22</v>
      </c>
      <c r="E130" s="9">
        <v>2810</v>
      </c>
      <c r="F130" s="9">
        <v>2850</v>
      </c>
      <c r="G130" s="9">
        <v>2890</v>
      </c>
      <c r="H130" s="9">
        <f t="shared" si="105"/>
        <v>14234.875444839858</v>
      </c>
      <c r="I130" s="9">
        <f t="shared" si="106"/>
        <v>14234.875444839858</v>
      </c>
      <c r="J130" s="4">
        <f t="shared" si="107"/>
        <v>28469.750889679715</v>
      </c>
    </row>
    <row r="131" spans="1:10" x14ac:dyDescent="0.25">
      <c r="A131" s="5">
        <v>43339</v>
      </c>
      <c r="B131" s="6" t="s">
        <v>15</v>
      </c>
      <c r="C131" s="7">
        <f t="shared" si="104"/>
        <v>625</v>
      </c>
      <c r="D131" s="18" t="s">
        <v>22</v>
      </c>
      <c r="E131" s="9">
        <v>1600</v>
      </c>
      <c r="F131" s="9">
        <v>1635</v>
      </c>
      <c r="G131" s="9">
        <v>1656</v>
      </c>
      <c r="H131" s="9">
        <f t="shared" si="105"/>
        <v>21875</v>
      </c>
      <c r="I131" s="9">
        <f t="shared" si="106"/>
        <v>13125</v>
      </c>
      <c r="J131" s="4">
        <f t="shared" si="107"/>
        <v>35000</v>
      </c>
    </row>
    <row r="132" spans="1:10" x14ac:dyDescent="0.25">
      <c r="A132" s="5">
        <v>43336</v>
      </c>
      <c r="B132" s="6" t="s">
        <v>86</v>
      </c>
      <c r="C132" s="7">
        <f t="shared" si="104"/>
        <v>308.64197530864197</v>
      </c>
      <c r="D132" s="18" t="s">
        <v>22</v>
      </c>
      <c r="E132" s="9">
        <v>3240</v>
      </c>
      <c r="F132" s="9">
        <v>3242</v>
      </c>
      <c r="G132" s="9" t="s">
        <v>23</v>
      </c>
      <c r="H132" s="9">
        <f t="shared" si="105"/>
        <v>617.28395061728395</v>
      </c>
      <c r="I132" s="9">
        <f t="shared" si="106"/>
        <v>0</v>
      </c>
      <c r="J132" s="4">
        <f t="shared" si="107"/>
        <v>617.28395061728395</v>
      </c>
    </row>
    <row r="133" spans="1:10" x14ac:dyDescent="0.25">
      <c r="A133" s="5">
        <v>43335</v>
      </c>
      <c r="B133" s="6" t="s">
        <v>15</v>
      </c>
      <c r="C133" s="7">
        <f t="shared" si="104"/>
        <v>641.02564102564099</v>
      </c>
      <c r="D133" s="18" t="s">
        <v>22</v>
      </c>
      <c r="E133" s="9">
        <v>1560</v>
      </c>
      <c r="F133" s="9">
        <v>1590</v>
      </c>
      <c r="G133" s="9">
        <v>1634</v>
      </c>
      <c r="H133" s="9">
        <f t="shared" si="105"/>
        <v>19230.76923076923</v>
      </c>
      <c r="I133" s="9">
        <f t="shared" si="106"/>
        <v>28205.128205128203</v>
      </c>
      <c r="J133" s="4">
        <f t="shared" si="107"/>
        <v>47435.897435897437</v>
      </c>
    </row>
    <row r="134" spans="1:10" x14ac:dyDescent="0.25">
      <c r="A134" s="5">
        <v>43333</v>
      </c>
      <c r="B134" s="6" t="s">
        <v>85</v>
      </c>
      <c r="C134" s="7">
        <f t="shared" si="104"/>
        <v>716.33237822349565</v>
      </c>
      <c r="D134" s="18" t="s">
        <v>22</v>
      </c>
      <c r="E134" s="9">
        <v>1396</v>
      </c>
      <c r="F134" s="9">
        <v>1396</v>
      </c>
      <c r="G134" s="9" t="s">
        <v>23</v>
      </c>
      <c r="H134" s="9">
        <f t="shared" si="105"/>
        <v>0</v>
      </c>
      <c r="I134" s="9">
        <f t="shared" si="106"/>
        <v>0</v>
      </c>
      <c r="J134" s="4">
        <f t="shared" si="107"/>
        <v>0</v>
      </c>
    </row>
    <row r="135" spans="1:10" x14ac:dyDescent="0.25">
      <c r="A135" s="5">
        <v>43332</v>
      </c>
      <c r="B135" s="6" t="s">
        <v>73</v>
      </c>
      <c r="C135" s="7">
        <f t="shared" si="104"/>
        <v>763.35877862595419</v>
      </c>
      <c r="D135" s="18" t="s">
        <v>22</v>
      </c>
      <c r="E135" s="9">
        <v>1310</v>
      </c>
      <c r="F135" s="9">
        <v>1340</v>
      </c>
      <c r="G135" s="9">
        <v>1347</v>
      </c>
      <c r="H135" s="9">
        <f t="shared" si="105"/>
        <v>22900.763358778626</v>
      </c>
      <c r="I135" s="9">
        <f t="shared" si="106"/>
        <v>5343.5114503816794</v>
      </c>
      <c r="J135" s="4">
        <f t="shared" si="107"/>
        <v>28244.274809160306</v>
      </c>
    </row>
    <row r="136" spans="1:10" x14ac:dyDescent="0.25">
      <c r="A136" s="5">
        <v>43329</v>
      </c>
      <c r="B136" s="6" t="s">
        <v>67</v>
      </c>
      <c r="C136" s="7">
        <f t="shared" si="104"/>
        <v>636.9426751592357</v>
      </c>
      <c r="D136" s="18" t="s">
        <v>22</v>
      </c>
      <c r="E136" s="9">
        <v>1570</v>
      </c>
      <c r="F136" s="9">
        <v>1600</v>
      </c>
      <c r="G136" s="9">
        <v>1623</v>
      </c>
      <c r="H136" s="9">
        <f t="shared" si="105"/>
        <v>19108.28025477707</v>
      </c>
      <c r="I136" s="9">
        <f t="shared" si="106"/>
        <v>14649.681528662421</v>
      </c>
      <c r="J136" s="4">
        <f t="shared" si="107"/>
        <v>33757.961783439488</v>
      </c>
    </row>
    <row r="137" spans="1:10" x14ac:dyDescent="0.25">
      <c r="A137" s="5">
        <v>43326</v>
      </c>
      <c r="B137" s="6" t="s">
        <v>83</v>
      </c>
      <c r="C137" s="7">
        <f t="shared" si="104"/>
        <v>344.82758620689657</v>
      </c>
      <c r="D137" s="18" t="s">
        <v>22</v>
      </c>
      <c r="E137" s="9">
        <v>2900</v>
      </c>
      <c r="F137" s="9">
        <v>2900</v>
      </c>
      <c r="G137" s="9" t="s">
        <v>23</v>
      </c>
      <c r="H137" s="9">
        <f t="shared" si="105"/>
        <v>0</v>
      </c>
      <c r="I137" s="9">
        <f t="shared" si="106"/>
        <v>0</v>
      </c>
      <c r="J137" s="4">
        <f t="shared" si="107"/>
        <v>0</v>
      </c>
    </row>
    <row r="138" spans="1:10" x14ac:dyDescent="0.25">
      <c r="A138" s="5">
        <v>43325</v>
      </c>
      <c r="B138" s="6" t="s">
        <v>73</v>
      </c>
      <c r="C138" s="7">
        <f t="shared" si="104"/>
        <v>781.25</v>
      </c>
      <c r="D138" s="18" t="s">
        <v>22</v>
      </c>
      <c r="E138" s="9">
        <v>1280</v>
      </c>
      <c r="F138" s="9">
        <v>1280</v>
      </c>
      <c r="G138" s="9" t="s">
        <v>23</v>
      </c>
      <c r="H138" s="9">
        <f t="shared" si="105"/>
        <v>0</v>
      </c>
      <c r="I138" s="9">
        <f t="shared" si="106"/>
        <v>0</v>
      </c>
      <c r="J138" s="4">
        <f t="shared" si="107"/>
        <v>0</v>
      </c>
    </row>
    <row r="139" spans="1:10" x14ac:dyDescent="0.25">
      <c r="A139" s="5">
        <v>43321</v>
      </c>
      <c r="B139" s="6" t="s">
        <v>83</v>
      </c>
      <c r="C139" s="7">
        <f t="shared" si="104"/>
        <v>364.96350364963502</v>
      </c>
      <c r="D139" s="18" t="s">
        <v>22</v>
      </c>
      <c r="E139" s="9">
        <v>2740</v>
      </c>
      <c r="F139" s="9">
        <v>2773</v>
      </c>
      <c r="G139" s="9" t="s">
        <v>23</v>
      </c>
      <c r="H139" s="9">
        <f t="shared" si="105"/>
        <v>12043.795620437955</v>
      </c>
      <c r="I139" s="9">
        <f t="shared" si="106"/>
        <v>0</v>
      </c>
      <c r="J139" s="4">
        <f t="shared" si="107"/>
        <v>12043.795620437955</v>
      </c>
    </row>
    <row r="140" spans="1:10" x14ac:dyDescent="0.25">
      <c r="A140" s="5">
        <v>43321</v>
      </c>
      <c r="B140" s="6" t="s">
        <v>83</v>
      </c>
      <c r="C140" s="7">
        <f t="shared" si="104"/>
        <v>364.96350364963502</v>
      </c>
      <c r="D140" s="18" t="s">
        <v>22</v>
      </c>
      <c r="E140" s="9">
        <v>2740</v>
      </c>
      <c r="F140" s="9">
        <v>2773</v>
      </c>
      <c r="G140" s="9" t="s">
        <v>23</v>
      </c>
      <c r="H140" s="9">
        <f t="shared" si="105"/>
        <v>12043.795620437955</v>
      </c>
      <c r="I140" s="9">
        <f t="shared" si="106"/>
        <v>0</v>
      </c>
      <c r="J140" s="4">
        <f t="shared" si="107"/>
        <v>12043.795620437955</v>
      </c>
    </row>
    <row r="141" spans="1:10" x14ac:dyDescent="0.25">
      <c r="A141" s="5">
        <v>43319</v>
      </c>
      <c r="B141" s="6" t="s">
        <v>79</v>
      </c>
      <c r="C141" s="7">
        <f t="shared" si="104"/>
        <v>847.45762711864404</v>
      </c>
      <c r="D141" s="18" t="s">
        <v>22</v>
      </c>
      <c r="E141" s="9">
        <v>1180</v>
      </c>
      <c r="F141" s="9">
        <v>1209</v>
      </c>
      <c r="G141" s="9" t="s">
        <v>23</v>
      </c>
      <c r="H141" s="9">
        <f t="shared" si="105"/>
        <v>24576.271186440677</v>
      </c>
      <c r="I141" s="9">
        <f t="shared" si="106"/>
        <v>0</v>
      </c>
      <c r="J141" s="4">
        <f t="shared" si="107"/>
        <v>24576.271186440677</v>
      </c>
    </row>
    <row r="142" spans="1:10" x14ac:dyDescent="0.25">
      <c r="A142" s="5">
        <v>43318</v>
      </c>
      <c r="B142" s="6" t="s">
        <v>75</v>
      </c>
      <c r="C142" s="7">
        <f t="shared" si="104"/>
        <v>634.92063492063494</v>
      </c>
      <c r="D142" s="18" t="s">
        <v>22</v>
      </c>
      <c r="E142" s="9">
        <v>1575</v>
      </c>
      <c r="F142" s="9">
        <v>1594</v>
      </c>
      <c r="G142" s="9" t="s">
        <v>23</v>
      </c>
      <c r="H142" s="9">
        <f t="shared" si="105"/>
        <v>12063.492063492064</v>
      </c>
      <c r="I142" s="9">
        <f t="shared" si="106"/>
        <v>0</v>
      </c>
      <c r="J142" s="4">
        <f t="shared" si="107"/>
        <v>12063.492063492064</v>
      </c>
    </row>
    <row r="143" spans="1:10" x14ac:dyDescent="0.25">
      <c r="A143" s="5">
        <v>43315</v>
      </c>
      <c r="B143" s="6" t="s">
        <v>80</v>
      </c>
      <c r="C143" s="7">
        <f t="shared" si="104"/>
        <v>366.30036630036631</v>
      </c>
      <c r="D143" s="18" t="s">
        <v>22</v>
      </c>
      <c r="E143" s="9">
        <v>2730</v>
      </c>
      <c r="F143" s="9">
        <v>2760</v>
      </c>
      <c r="G143" s="9" t="s">
        <v>23</v>
      </c>
      <c r="H143" s="9">
        <f t="shared" si="105"/>
        <v>10989.010989010989</v>
      </c>
      <c r="I143" s="9">
        <f t="shared" si="106"/>
        <v>0</v>
      </c>
      <c r="J143" s="4">
        <f t="shared" si="107"/>
        <v>10989.010989010989</v>
      </c>
    </row>
    <row r="144" spans="1:10" x14ac:dyDescent="0.25">
      <c r="A144" s="5">
        <v>43314</v>
      </c>
      <c r="B144" s="6" t="s">
        <v>76</v>
      </c>
      <c r="C144" s="7">
        <f t="shared" si="104"/>
        <v>454.54545454545456</v>
      </c>
      <c r="D144" s="18" t="s">
        <v>22</v>
      </c>
      <c r="E144" s="9">
        <v>2200</v>
      </c>
      <c r="F144" s="9">
        <v>2242</v>
      </c>
      <c r="G144" s="9" t="s">
        <v>23</v>
      </c>
      <c r="H144" s="9">
        <f t="shared" si="105"/>
        <v>19090.909090909092</v>
      </c>
      <c r="I144" s="9">
        <f t="shared" si="106"/>
        <v>0</v>
      </c>
      <c r="J144" s="4">
        <f t="shared" si="107"/>
        <v>19090.909090909092</v>
      </c>
    </row>
    <row r="145" spans="1:10" x14ac:dyDescent="0.25">
      <c r="A145" s="5">
        <v>43313</v>
      </c>
      <c r="B145" s="6" t="s">
        <v>75</v>
      </c>
      <c r="C145" s="7">
        <f t="shared" si="104"/>
        <v>677.96610169491521</v>
      </c>
      <c r="D145" s="18" t="s">
        <v>22</v>
      </c>
      <c r="E145" s="9">
        <v>1475</v>
      </c>
      <c r="F145" s="9">
        <v>1510</v>
      </c>
      <c r="G145" s="9" t="s">
        <v>23</v>
      </c>
      <c r="H145" s="9">
        <f t="shared" si="105"/>
        <v>23728.813559322032</v>
      </c>
      <c r="I145" s="9">
        <f t="shared" si="106"/>
        <v>0</v>
      </c>
      <c r="J145" s="4">
        <f t="shared" si="107"/>
        <v>23728.813559322032</v>
      </c>
    </row>
    <row r="146" spans="1:10" x14ac:dyDescent="0.25">
      <c r="A146" s="5">
        <v>43312</v>
      </c>
      <c r="B146" s="6" t="s">
        <v>77</v>
      </c>
      <c r="C146" s="7">
        <f t="shared" si="104"/>
        <v>657.89473684210532</v>
      </c>
      <c r="D146" s="18" t="s">
        <v>22</v>
      </c>
      <c r="E146" s="9">
        <v>1520</v>
      </c>
      <c r="F146" s="9">
        <v>1530</v>
      </c>
      <c r="G146" s="9" t="s">
        <v>23</v>
      </c>
      <c r="H146" s="9">
        <f t="shared" si="105"/>
        <v>6578.9473684210534</v>
      </c>
      <c r="I146" s="9">
        <f t="shared" si="106"/>
        <v>0</v>
      </c>
      <c r="J146" s="4">
        <f t="shared" si="107"/>
        <v>6578.9473684210534</v>
      </c>
    </row>
    <row r="147" spans="1:10" x14ac:dyDescent="0.25">
      <c r="A147" s="5">
        <v>43311</v>
      </c>
      <c r="B147" s="6" t="s">
        <v>78</v>
      </c>
      <c r="C147" s="7">
        <f t="shared" si="104"/>
        <v>863.55785837651126</v>
      </c>
      <c r="D147" s="18" t="s">
        <v>22</v>
      </c>
      <c r="E147" s="9">
        <v>1158</v>
      </c>
      <c r="F147" s="9">
        <v>1178</v>
      </c>
      <c r="G147" s="9" t="s">
        <v>23</v>
      </c>
      <c r="H147" s="9">
        <f t="shared" si="105"/>
        <v>17271.157167530226</v>
      </c>
      <c r="I147" s="9">
        <f t="shared" si="106"/>
        <v>0</v>
      </c>
      <c r="J147" s="4">
        <f t="shared" si="107"/>
        <v>17271.157167530226</v>
      </c>
    </row>
    <row r="148" spans="1:10" x14ac:dyDescent="0.25">
      <c r="A148" s="5">
        <v>43308</v>
      </c>
      <c r="B148" s="6" t="s">
        <v>72</v>
      </c>
      <c r="C148" s="7">
        <f>1000000/E148</f>
        <v>368.32412523020258</v>
      </c>
      <c r="D148" s="18" t="s">
        <v>22</v>
      </c>
      <c r="E148" s="9">
        <v>2715</v>
      </c>
      <c r="F148" s="9">
        <v>2765</v>
      </c>
      <c r="G148" s="9">
        <v>2779</v>
      </c>
      <c r="H148" s="9">
        <f t="shared" si="105"/>
        <v>18416.206261510128</v>
      </c>
      <c r="I148" s="9">
        <f t="shared" si="106"/>
        <v>5156.5377532228358</v>
      </c>
      <c r="J148" s="4">
        <f t="shared" si="107"/>
        <v>23572.744014732962</v>
      </c>
    </row>
    <row r="149" spans="1:10" x14ac:dyDescent="0.25">
      <c r="A149" s="5">
        <v>43307</v>
      </c>
      <c r="B149" s="6" t="s">
        <v>67</v>
      </c>
      <c r="C149" s="7">
        <f>1000000/E149</f>
        <v>671.14093959731542</v>
      </c>
      <c r="D149" s="18" t="s">
        <v>22</v>
      </c>
      <c r="E149" s="9">
        <v>1490</v>
      </c>
      <c r="F149" s="9">
        <v>1520</v>
      </c>
      <c r="G149" s="9">
        <v>1535</v>
      </c>
      <c r="H149" s="9">
        <f t="shared" si="105"/>
        <v>20134.228187919463</v>
      </c>
      <c r="I149" s="9">
        <f t="shared" si="106"/>
        <v>10067.114093959732</v>
      </c>
      <c r="J149" s="4">
        <f t="shared" si="107"/>
        <v>30201.342281879195</v>
      </c>
    </row>
    <row r="150" spans="1:10" x14ac:dyDescent="0.25">
      <c r="A150" s="5">
        <v>43306</v>
      </c>
      <c r="B150" s="6" t="s">
        <v>15</v>
      </c>
      <c r="C150" s="7">
        <f>1000000/E150</f>
        <v>709.21985815602841</v>
      </c>
      <c r="D150" s="18" t="s">
        <v>22</v>
      </c>
      <c r="E150" s="9">
        <v>1410</v>
      </c>
      <c r="F150" s="9">
        <v>1440</v>
      </c>
      <c r="G150" s="9">
        <v>1480</v>
      </c>
      <c r="H150" s="9">
        <f t="shared" si="105"/>
        <v>21276.595744680853</v>
      </c>
      <c r="I150" s="9">
        <f t="shared" si="106"/>
        <v>28368.794326241135</v>
      </c>
      <c r="J150" s="4">
        <f t="shared" si="107"/>
        <v>49645.390070921989</v>
      </c>
    </row>
    <row r="151" spans="1:10" x14ac:dyDescent="0.25">
      <c r="A151" s="5">
        <v>43305</v>
      </c>
      <c r="B151" s="6" t="s">
        <v>73</v>
      </c>
      <c r="C151" s="7">
        <f>1000000/E151</f>
        <v>884.95575221238937</v>
      </c>
      <c r="D151" s="18" t="s">
        <v>22</v>
      </c>
      <c r="E151" s="9">
        <v>1130</v>
      </c>
      <c r="F151" s="9">
        <v>1150</v>
      </c>
      <c r="G151" s="9" t="s">
        <v>23</v>
      </c>
      <c r="H151" s="9">
        <f t="shared" si="105"/>
        <v>17699.115044247788</v>
      </c>
      <c r="I151" s="9">
        <f t="shared" si="106"/>
        <v>0</v>
      </c>
      <c r="J151" s="4">
        <f t="shared" si="107"/>
        <v>17699.115044247788</v>
      </c>
    </row>
    <row r="152" spans="1:10" x14ac:dyDescent="0.25">
      <c r="A152" s="5">
        <v>43304</v>
      </c>
      <c r="B152" s="6" t="s">
        <v>74</v>
      </c>
      <c r="C152" s="7">
        <f>1000000/E152</f>
        <v>2392.3444976076553</v>
      </c>
      <c r="D152" s="18" t="s">
        <v>22</v>
      </c>
      <c r="E152" s="9">
        <v>418</v>
      </c>
      <c r="F152" s="9">
        <v>425</v>
      </c>
      <c r="G152" s="9" t="s">
        <v>23</v>
      </c>
      <c r="H152" s="9">
        <f t="shared" si="105"/>
        <v>16746.411483253585</v>
      </c>
      <c r="I152" s="9">
        <f t="shared" si="106"/>
        <v>0</v>
      </c>
      <c r="J152" s="4">
        <f t="shared" si="107"/>
        <v>16746.411483253585</v>
      </c>
    </row>
    <row r="153" spans="1:10" x14ac:dyDescent="0.25">
      <c r="A153" s="5">
        <v>43304</v>
      </c>
      <c r="B153" s="6" t="s">
        <v>75</v>
      </c>
      <c r="C153" s="7">
        <f t="shared" ref="C153:C154" si="108">1000000/E153</f>
        <v>722.02166064981952</v>
      </c>
      <c r="D153" s="18" t="s">
        <v>22</v>
      </c>
      <c r="E153" s="9">
        <v>1385</v>
      </c>
      <c r="F153" s="9">
        <v>1410</v>
      </c>
      <c r="G153" s="9">
        <v>1440</v>
      </c>
      <c r="H153" s="9">
        <f t="shared" si="105"/>
        <v>18050.541516245488</v>
      </c>
      <c r="I153" s="9">
        <f t="shared" si="106"/>
        <v>21660.649819494585</v>
      </c>
      <c r="J153" s="4">
        <f t="shared" si="107"/>
        <v>39711.191335740077</v>
      </c>
    </row>
    <row r="154" spans="1:10" x14ac:dyDescent="0.25">
      <c r="A154" s="5">
        <v>43301</v>
      </c>
      <c r="B154" s="6" t="s">
        <v>55</v>
      </c>
      <c r="C154" s="7">
        <f t="shared" si="108"/>
        <v>745.15648286140095</v>
      </c>
      <c r="D154" s="18" t="s">
        <v>22</v>
      </c>
      <c r="E154" s="9">
        <v>1342</v>
      </c>
      <c r="F154" s="9">
        <v>1364</v>
      </c>
      <c r="G154" s="9" t="s">
        <v>23</v>
      </c>
      <c r="H154" s="9">
        <f t="shared" si="105"/>
        <v>16393.442622950821</v>
      </c>
      <c r="I154" s="9">
        <f t="shared" si="106"/>
        <v>0</v>
      </c>
      <c r="J154" s="4">
        <f t="shared" si="107"/>
        <v>16393.442622950821</v>
      </c>
    </row>
    <row r="155" spans="1:10" x14ac:dyDescent="0.25">
      <c r="A155" s="5">
        <v>43299</v>
      </c>
      <c r="B155" s="6" t="s">
        <v>15</v>
      </c>
      <c r="C155" s="7">
        <f t="shared" ref="C155:C161" si="109">300000/E155</f>
        <v>222.22222222222223</v>
      </c>
      <c r="D155" s="18" t="s">
        <v>22</v>
      </c>
      <c r="E155" s="9">
        <v>1350</v>
      </c>
      <c r="F155" s="9">
        <v>1350</v>
      </c>
      <c r="G155" s="9" t="s">
        <v>23</v>
      </c>
      <c r="H155" s="9">
        <f t="shared" si="105"/>
        <v>0</v>
      </c>
      <c r="I155" s="9">
        <f t="shared" si="106"/>
        <v>0</v>
      </c>
      <c r="J155" s="4">
        <f t="shared" si="107"/>
        <v>0</v>
      </c>
    </row>
    <row r="156" spans="1:10" x14ac:dyDescent="0.25">
      <c r="A156" s="5">
        <v>43298</v>
      </c>
      <c r="B156" s="6" t="s">
        <v>68</v>
      </c>
      <c r="C156" s="7">
        <f t="shared" si="109"/>
        <v>281.42589118198873</v>
      </c>
      <c r="D156" s="18" t="s">
        <v>22</v>
      </c>
      <c r="E156" s="9">
        <v>1066</v>
      </c>
      <c r="F156" s="9">
        <v>1080</v>
      </c>
      <c r="G156" s="9" t="s">
        <v>23</v>
      </c>
      <c r="H156" s="9">
        <f t="shared" si="105"/>
        <v>3939.962476547842</v>
      </c>
      <c r="I156" s="9">
        <f t="shared" si="106"/>
        <v>0</v>
      </c>
      <c r="J156" s="4">
        <f t="shared" si="107"/>
        <v>3939.962476547842</v>
      </c>
    </row>
    <row r="157" spans="1:10" x14ac:dyDescent="0.25">
      <c r="A157" s="5">
        <v>43297</v>
      </c>
      <c r="B157" s="6" t="s">
        <v>69</v>
      </c>
      <c r="C157" s="7">
        <f t="shared" si="109"/>
        <v>234.375</v>
      </c>
      <c r="D157" s="18" t="s">
        <v>35</v>
      </c>
      <c r="E157" s="9">
        <v>1280</v>
      </c>
      <c r="F157" s="9">
        <v>1255</v>
      </c>
      <c r="G157" s="9">
        <v>1225</v>
      </c>
      <c r="H157" s="9">
        <f t="shared" si="105"/>
        <v>5859.375</v>
      </c>
      <c r="I157" s="9">
        <f t="shared" si="106"/>
        <v>7031.25</v>
      </c>
      <c r="J157" s="4">
        <f t="shared" si="107"/>
        <v>12890.625</v>
      </c>
    </row>
    <row r="158" spans="1:10" x14ac:dyDescent="0.25">
      <c r="A158" s="5">
        <v>43294</v>
      </c>
      <c r="B158" s="6" t="s">
        <v>14</v>
      </c>
      <c r="C158" s="7">
        <f t="shared" si="109"/>
        <v>246.71052631578948</v>
      </c>
      <c r="D158" s="8" t="s">
        <v>22</v>
      </c>
      <c r="E158" s="9">
        <v>1216</v>
      </c>
      <c r="F158" s="9">
        <v>1215</v>
      </c>
      <c r="G158" s="9" t="s">
        <v>23</v>
      </c>
      <c r="H158" s="14">
        <f t="shared" si="105"/>
        <v>-246.71052631578948</v>
      </c>
      <c r="I158" s="9">
        <f t="shared" si="106"/>
        <v>0</v>
      </c>
      <c r="J158" s="17">
        <f>SUM(H158:I158)</f>
        <v>-246.71052631578948</v>
      </c>
    </row>
    <row r="159" spans="1:10" x14ac:dyDescent="0.25">
      <c r="A159" s="5">
        <v>43292</v>
      </c>
      <c r="B159" s="6" t="s">
        <v>66</v>
      </c>
      <c r="C159" s="7">
        <f t="shared" si="109"/>
        <v>107.14285714285714</v>
      </c>
      <c r="D159" s="8" t="s">
        <v>22</v>
      </c>
      <c r="E159" s="9">
        <v>2800</v>
      </c>
      <c r="F159" s="9">
        <v>2848</v>
      </c>
      <c r="G159" s="9" t="s">
        <v>23</v>
      </c>
      <c r="H159" s="9">
        <f t="shared" si="105"/>
        <v>5142.8571428571431</v>
      </c>
      <c r="I159" s="9">
        <f t="shared" si="106"/>
        <v>0</v>
      </c>
      <c r="J159" s="4">
        <f>SUM(H159:I159)</f>
        <v>5142.8571428571431</v>
      </c>
    </row>
    <row r="160" spans="1:10" x14ac:dyDescent="0.25">
      <c r="A160" s="5">
        <v>43291</v>
      </c>
      <c r="B160" s="6" t="s">
        <v>15</v>
      </c>
      <c r="C160" s="7">
        <f t="shared" si="109"/>
        <v>231.66023166023166</v>
      </c>
      <c r="D160" s="8" t="s">
        <v>22</v>
      </c>
      <c r="E160" s="9">
        <v>1295</v>
      </c>
      <c r="F160" s="9">
        <v>1320</v>
      </c>
      <c r="G160" s="9" t="s">
        <v>23</v>
      </c>
      <c r="H160" s="9">
        <f t="shared" si="105"/>
        <v>5791.5057915057914</v>
      </c>
      <c r="I160" s="9">
        <f t="shared" si="106"/>
        <v>0</v>
      </c>
      <c r="J160" s="4">
        <f>SUM(H160:I160)</f>
        <v>5791.5057915057914</v>
      </c>
    </row>
    <row r="161" spans="1:10" x14ac:dyDescent="0.25">
      <c r="A161" s="5">
        <v>43290</v>
      </c>
      <c r="B161" s="6" t="s">
        <v>67</v>
      </c>
      <c r="C161" s="7">
        <f t="shared" si="109"/>
        <v>229.00763358778627</v>
      </c>
      <c r="D161" s="8" t="s">
        <v>22</v>
      </c>
      <c r="E161" s="9">
        <v>1310</v>
      </c>
      <c r="F161" s="9">
        <v>1335</v>
      </c>
      <c r="G161" s="9">
        <v>1338</v>
      </c>
      <c r="H161" s="9">
        <f t="shared" si="105"/>
        <v>5725.1908396946565</v>
      </c>
      <c r="I161" s="9">
        <f t="shared" si="106"/>
        <v>687.02290076335885</v>
      </c>
      <c r="J161" s="4">
        <f>SUM(H161:I161)</f>
        <v>6412.2137404580153</v>
      </c>
    </row>
    <row r="162" spans="1:10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</row>
    <row r="163" spans="1:10" x14ac:dyDescent="0.25">
      <c r="A163" s="5">
        <v>43280</v>
      </c>
      <c r="B163" s="6" t="s">
        <v>19</v>
      </c>
      <c r="C163" s="7">
        <f t="shared" ref="C163:C210" si="110">300000/E163</f>
        <v>1204.8192771084337</v>
      </c>
      <c r="D163" s="8" t="s">
        <v>22</v>
      </c>
      <c r="E163" s="9">
        <v>249</v>
      </c>
      <c r="F163" s="9">
        <v>255</v>
      </c>
      <c r="G163" s="9">
        <v>260</v>
      </c>
      <c r="H163" s="9">
        <f t="shared" ref="H163:H210" si="111">IF(D163="SELL", E163-F163, F163-E163)*C163</f>
        <v>7228.9156626506019</v>
      </c>
      <c r="I163" s="9">
        <f t="shared" ref="I163:I210" si="112">IF(D163="SELL",IF(G163="-","0",F163-G163),IF(D163="BUY",IF(G163="-","0",G163-F163)))*C163</f>
        <v>6024.0963855421687</v>
      </c>
      <c r="J163" s="4">
        <f>SUM(H163:I163)</f>
        <v>13253.01204819277</v>
      </c>
    </row>
    <row r="164" spans="1:10" x14ac:dyDescent="0.25">
      <c r="A164" s="5">
        <v>43279</v>
      </c>
      <c r="B164" s="6" t="s">
        <v>36</v>
      </c>
      <c r="C164" s="7">
        <f t="shared" si="110"/>
        <v>923.07692307692309</v>
      </c>
      <c r="D164" s="8" t="s">
        <v>22</v>
      </c>
      <c r="E164" s="9">
        <v>325</v>
      </c>
      <c r="F164" s="9">
        <v>325</v>
      </c>
      <c r="G164" s="9">
        <v>0</v>
      </c>
      <c r="H164" s="9">
        <f t="shared" si="111"/>
        <v>0</v>
      </c>
      <c r="I164" s="9">
        <v>0</v>
      </c>
      <c r="J164" s="4">
        <f t="shared" ref="J164:J210" si="113">SUM(H164:I164)</f>
        <v>0</v>
      </c>
    </row>
    <row r="165" spans="1:10" x14ac:dyDescent="0.25">
      <c r="A165" s="5">
        <v>43277</v>
      </c>
      <c r="B165" s="6" t="s">
        <v>24</v>
      </c>
      <c r="C165" s="7">
        <f t="shared" si="110"/>
        <v>447.76119402985074</v>
      </c>
      <c r="D165" s="8" t="s">
        <v>22</v>
      </c>
      <c r="E165" s="9">
        <v>670</v>
      </c>
      <c r="F165" s="9">
        <v>675</v>
      </c>
      <c r="G165" s="9" t="s">
        <v>23</v>
      </c>
      <c r="H165" s="9">
        <f t="shared" si="111"/>
        <v>2238.8059701492539</v>
      </c>
      <c r="I165" s="9">
        <f t="shared" si="112"/>
        <v>0</v>
      </c>
      <c r="J165" s="4">
        <f t="shared" si="113"/>
        <v>2238.8059701492539</v>
      </c>
    </row>
    <row r="166" spans="1:10" x14ac:dyDescent="0.25">
      <c r="A166" s="5">
        <v>43276</v>
      </c>
      <c r="B166" s="6" t="s">
        <v>25</v>
      </c>
      <c r="C166" s="7">
        <f t="shared" si="110"/>
        <v>854.70085470085473</v>
      </c>
      <c r="D166" s="8" t="s">
        <v>22</v>
      </c>
      <c r="E166" s="9">
        <v>351</v>
      </c>
      <c r="F166" s="9">
        <v>356</v>
      </c>
      <c r="G166" s="9" t="s">
        <v>23</v>
      </c>
      <c r="H166" s="9">
        <f t="shared" si="111"/>
        <v>4273.5042735042734</v>
      </c>
      <c r="I166" s="9">
        <f t="shared" si="112"/>
        <v>0</v>
      </c>
      <c r="J166" s="4">
        <f t="shared" si="113"/>
        <v>4273.5042735042734</v>
      </c>
    </row>
    <row r="167" spans="1:10" x14ac:dyDescent="0.25">
      <c r="A167" s="5">
        <v>43276</v>
      </c>
      <c r="B167" s="6" t="s">
        <v>15</v>
      </c>
      <c r="C167" s="7">
        <f t="shared" si="110"/>
        <v>248.75621890547265</v>
      </c>
      <c r="D167" s="8" t="s">
        <v>22</v>
      </c>
      <c r="E167" s="9">
        <v>1206</v>
      </c>
      <c r="F167" s="9">
        <v>1220</v>
      </c>
      <c r="G167" s="9" t="s">
        <v>23</v>
      </c>
      <c r="H167" s="9">
        <f t="shared" si="111"/>
        <v>3482.587064676617</v>
      </c>
      <c r="I167" s="9">
        <f t="shared" si="112"/>
        <v>0</v>
      </c>
      <c r="J167" s="4">
        <f t="shared" si="113"/>
        <v>3482.587064676617</v>
      </c>
    </row>
    <row r="168" spans="1:10" x14ac:dyDescent="0.25">
      <c r="A168" s="5">
        <v>43273</v>
      </c>
      <c r="B168" s="6" t="s">
        <v>26</v>
      </c>
      <c r="C168" s="7">
        <f t="shared" si="110"/>
        <v>724.63768115942025</v>
      </c>
      <c r="D168" s="8" t="s">
        <v>22</v>
      </c>
      <c r="E168" s="9">
        <v>414</v>
      </c>
      <c r="F168" s="9">
        <v>409</v>
      </c>
      <c r="G168" s="9" t="s">
        <v>23</v>
      </c>
      <c r="H168" s="9">
        <f t="shared" si="111"/>
        <v>-3623.188405797101</v>
      </c>
      <c r="I168" s="9">
        <f t="shared" si="112"/>
        <v>0</v>
      </c>
      <c r="J168" s="4">
        <f t="shared" si="113"/>
        <v>-3623.188405797101</v>
      </c>
    </row>
    <row r="169" spans="1:10" x14ac:dyDescent="0.25">
      <c r="A169" s="5">
        <v>43272</v>
      </c>
      <c r="B169" s="6" t="s">
        <v>27</v>
      </c>
      <c r="C169" s="7">
        <f t="shared" si="110"/>
        <v>1107.0110701107012</v>
      </c>
      <c r="D169" s="8" t="s">
        <v>22</v>
      </c>
      <c r="E169" s="9">
        <v>271</v>
      </c>
      <c r="F169" s="9">
        <v>274.5</v>
      </c>
      <c r="G169" s="9" t="s">
        <v>23</v>
      </c>
      <c r="H169" s="9">
        <f t="shared" si="111"/>
        <v>3874.5387453874541</v>
      </c>
      <c r="I169" s="9">
        <f t="shared" si="112"/>
        <v>0</v>
      </c>
      <c r="J169" s="4">
        <f t="shared" si="113"/>
        <v>3874.5387453874541</v>
      </c>
    </row>
    <row r="170" spans="1:10" x14ac:dyDescent="0.25">
      <c r="A170" s="5">
        <v>43271</v>
      </c>
      <c r="B170" s="6" t="s">
        <v>28</v>
      </c>
      <c r="C170" s="7">
        <f t="shared" si="110"/>
        <v>580.27079303675043</v>
      </c>
      <c r="D170" s="8" t="s">
        <v>22</v>
      </c>
      <c r="E170" s="9">
        <v>517</v>
      </c>
      <c r="F170" s="9">
        <v>520</v>
      </c>
      <c r="G170" s="9" t="s">
        <v>23</v>
      </c>
      <c r="H170" s="9">
        <f t="shared" si="111"/>
        <v>1740.8123791102512</v>
      </c>
      <c r="I170" s="9">
        <f t="shared" si="112"/>
        <v>0</v>
      </c>
      <c r="J170" s="4">
        <f t="shared" si="113"/>
        <v>1740.8123791102512</v>
      </c>
    </row>
    <row r="171" spans="1:10" x14ac:dyDescent="0.25">
      <c r="A171" s="5">
        <v>43270</v>
      </c>
      <c r="B171" s="6" t="s">
        <v>16</v>
      </c>
      <c r="C171" s="7">
        <f t="shared" si="110"/>
        <v>1369.8630136986301</v>
      </c>
      <c r="D171" s="8" t="s">
        <v>22</v>
      </c>
      <c r="E171" s="9">
        <v>219</v>
      </c>
      <c r="F171" s="9">
        <v>215</v>
      </c>
      <c r="G171" s="9" t="s">
        <v>23</v>
      </c>
      <c r="H171" s="9">
        <f t="shared" si="111"/>
        <v>-5479.4520547945203</v>
      </c>
      <c r="I171" s="9">
        <f t="shared" si="112"/>
        <v>0</v>
      </c>
      <c r="J171" s="4">
        <f t="shared" si="113"/>
        <v>-5479.4520547945203</v>
      </c>
    </row>
    <row r="172" spans="1:10" x14ac:dyDescent="0.25">
      <c r="A172" s="5">
        <v>43269</v>
      </c>
      <c r="B172" s="6" t="s">
        <v>29</v>
      </c>
      <c r="C172" s="7">
        <f t="shared" si="110"/>
        <v>495.04950495049508</v>
      </c>
      <c r="D172" s="8" t="s">
        <v>22</v>
      </c>
      <c r="E172" s="9">
        <v>606</v>
      </c>
      <c r="F172" s="9">
        <v>592</v>
      </c>
      <c r="G172" s="9" t="s">
        <v>23</v>
      </c>
      <c r="H172" s="9">
        <f t="shared" si="111"/>
        <v>-6930.6930693069307</v>
      </c>
      <c r="I172" s="9">
        <f t="shared" si="112"/>
        <v>0</v>
      </c>
      <c r="J172" s="4">
        <f t="shared" si="113"/>
        <v>-6930.6930693069307</v>
      </c>
    </row>
    <row r="173" spans="1:10" x14ac:dyDescent="0.25">
      <c r="A173" s="5">
        <v>43266</v>
      </c>
      <c r="B173" s="6" t="s">
        <v>30</v>
      </c>
      <c r="C173" s="7">
        <f t="shared" si="110"/>
        <v>232.55813953488371</v>
      </c>
      <c r="D173" s="8" t="s">
        <v>22</v>
      </c>
      <c r="E173" s="9">
        <v>1290</v>
      </c>
      <c r="F173" s="9">
        <v>1298</v>
      </c>
      <c r="G173" s="9" t="s">
        <v>23</v>
      </c>
      <c r="H173" s="9">
        <f t="shared" si="111"/>
        <v>1860.4651162790697</v>
      </c>
      <c r="I173" s="9">
        <f t="shared" si="112"/>
        <v>0</v>
      </c>
      <c r="J173" s="4">
        <f t="shared" si="113"/>
        <v>1860.4651162790697</v>
      </c>
    </row>
    <row r="174" spans="1:10" x14ac:dyDescent="0.25">
      <c r="A174" s="5">
        <v>43265</v>
      </c>
      <c r="B174" s="6" t="s">
        <v>21</v>
      </c>
      <c r="C174" s="7">
        <f t="shared" si="110"/>
        <v>1090.909090909091</v>
      </c>
      <c r="D174" s="8" t="s">
        <v>22</v>
      </c>
      <c r="E174" s="9">
        <v>275</v>
      </c>
      <c r="F174" s="9">
        <v>280</v>
      </c>
      <c r="G174" s="9" t="s">
        <v>23</v>
      </c>
      <c r="H174" s="9">
        <f t="shared" si="111"/>
        <v>5454.545454545455</v>
      </c>
      <c r="I174" s="9">
        <f t="shared" si="112"/>
        <v>0</v>
      </c>
      <c r="J174" s="4">
        <f t="shared" si="113"/>
        <v>5454.545454545455</v>
      </c>
    </row>
    <row r="175" spans="1:10" x14ac:dyDescent="0.25">
      <c r="A175" s="5">
        <v>43264</v>
      </c>
      <c r="B175" s="6" t="s">
        <v>37</v>
      </c>
      <c r="C175" s="7">
        <f t="shared" si="110"/>
        <v>530.97345132743362</v>
      </c>
      <c r="D175" s="8" t="s">
        <v>22</v>
      </c>
      <c r="E175" s="9">
        <v>565</v>
      </c>
      <c r="F175" s="9">
        <v>565</v>
      </c>
      <c r="G175" s="9" t="s">
        <v>23</v>
      </c>
      <c r="H175" s="9">
        <f t="shared" si="111"/>
        <v>0</v>
      </c>
      <c r="I175" s="9">
        <f t="shared" si="112"/>
        <v>0</v>
      </c>
      <c r="J175" s="4">
        <f t="shared" si="113"/>
        <v>0</v>
      </c>
    </row>
    <row r="176" spans="1:10" x14ac:dyDescent="0.25">
      <c r="A176" s="5">
        <v>43263</v>
      </c>
      <c r="B176" s="6" t="s">
        <v>31</v>
      </c>
      <c r="C176" s="7">
        <f t="shared" si="110"/>
        <v>595.23809523809518</v>
      </c>
      <c r="D176" s="8" t="s">
        <v>22</v>
      </c>
      <c r="E176" s="9">
        <v>504</v>
      </c>
      <c r="F176" s="9">
        <v>502</v>
      </c>
      <c r="G176" s="9" t="s">
        <v>23</v>
      </c>
      <c r="H176" s="9">
        <f t="shared" si="111"/>
        <v>-1190.4761904761904</v>
      </c>
      <c r="I176" s="9">
        <f t="shared" si="112"/>
        <v>0</v>
      </c>
      <c r="J176" s="4">
        <f t="shared" si="113"/>
        <v>-1190.4761904761904</v>
      </c>
    </row>
    <row r="177" spans="1:10" x14ac:dyDescent="0.25">
      <c r="A177" s="5">
        <v>43262</v>
      </c>
      <c r="B177" s="6" t="s">
        <v>17</v>
      </c>
      <c r="C177" s="7">
        <f t="shared" si="110"/>
        <v>710.90047393364932</v>
      </c>
      <c r="D177" s="8" t="s">
        <v>22</v>
      </c>
      <c r="E177" s="9">
        <v>422</v>
      </c>
      <c r="F177" s="9">
        <v>421</v>
      </c>
      <c r="G177" s="9" t="s">
        <v>23</v>
      </c>
      <c r="H177" s="9">
        <f t="shared" si="111"/>
        <v>-710.90047393364932</v>
      </c>
      <c r="I177" s="9">
        <f t="shared" si="112"/>
        <v>0</v>
      </c>
      <c r="J177" s="4">
        <f t="shared" si="113"/>
        <v>-710.90047393364932</v>
      </c>
    </row>
    <row r="178" spans="1:10" x14ac:dyDescent="0.25">
      <c r="A178" s="5">
        <v>43259</v>
      </c>
      <c r="B178" s="6" t="s">
        <v>17</v>
      </c>
      <c r="C178" s="7">
        <f t="shared" si="110"/>
        <v>775.19379844961236</v>
      </c>
      <c r="D178" s="8" t="s">
        <v>22</v>
      </c>
      <c r="E178" s="9">
        <v>387</v>
      </c>
      <c r="F178" s="9">
        <v>393</v>
      </c>
      <c r="G178" s="9">
        <v>405</v>
      </c>
      <c r="H178" s="9">
        <f t="shared" si="111"/>
        <v>4651.1627906976737</v>
      </c>
      <c r="I178" s="9">
        <f t="shared" si="112"/>
        <v>9302.3255813953474</v>
      </c>
      <c r="J178" s="4">
        <f t="shared" si="113"/>
        <v>13953.488372093021</v>
      </c>
    </row>
    <row r="179" spans="1:10" x14ac:dyDescent="0.25">
      <c r="A179" s="5">
        <v>43258</v>
      </c>
      <c r="B179" s="6" t="s">
        <v>32</v>
      </c>
      <c r="C179" s="7">
        <f t="shared" si="110"/>
        <v>646.55172413793105</v>
      </c>
      <c r="D179" s="8" t="s">
        <v>22</v>
      </c>
      <c r="E179" s="9">
        <v>464</v>
      </c>
      <c r="F179" s="9">
        <v>469</v>
      </c>
      <c r="G179" s="9" t="s">
        <v>23</v>
      </c>
      <c r="H179" s="9">
        <f t="shared" si="111"/>
        <v>3232.7586206896553</v>
      </c>
      <c r="I179" s="9">
        <f t="shared" si="112"/>
        <v>0</v>
      </c>
      <c r="J179" s="4">
        <f t="shared" si="113"/>
        <v>3232.7586206896553</v>
      </c>
    </row>
    <row r="180" spans="1:10" x14ac:dyDescent="0.25">
      <c r="A180" s="5">
        <v>43257</v>
      </c>
      <c r="B180" s="6" t="s">
        <v>33</v>
      </c>
      <c r="C180" s="7">
        <f t="shared" si="110"/>
        <v>845.07042253521126</v>
      </c>
      <c r="D180" s="8" t="s">
        <v>22</v>
      </c>
      <c r="E180" s="9">
        <v>355</v>
      </c>
      <c r="F180" s="9">
        <v>360</v>
      </c>
      <c r="G180" s="9">
        <v>365</v>
      </c>
      <c r="H180" s="9">
        <f t="shared" si="111"/>
        <v>4225.3521126760561</v>
      </c>
      <c r="I180" s="9">
        <f t="shared" si="112"/>
        <v>4225.3521126760561</v>
      </c>
      <c r="J180" s="4">
        <f t="shared" si="113"/>
        <v>8450.7042253521122</v>
      </c>
    </row>
    <row r="181" spans="1:10" x14ac:dyDescent="0.25">
      <c r="A181" s="5">
        <v>43257</v>
      </c>
      <c r="B181" s="6" t="s">
        <v>38</v>
      </c>
      <c r="C181" s="7">
        <f t="shared" si="110"/>
        <v>961.53846153846155</v>
      </c>
      <c r="D181" s="8" t="s">
        <v>22</v>
      </c>
      <c r="E181" s="9">
        <v>312</v>
      </c>
      <c r="F181" s="9">
        <v>318</v>
      </c>
      <c r="G181" s="9" t="s">
        <v>23</v>
      </c>
      <c r="H181" s="9">
        <f t="shared" si="111"/>
        <v>5769.2307692307695</v>
      </c>
      <c r="I181" s="9">
        <f t="shared" si="112"/>
        <v>0</v>
      </c>
      <c r="J181" s="4">
        <f t="shared" si="113"/>
        <v>5769.2307692307695</v>
      </c>
    </row>
    <row r="182" spans="1:10" x14ac:dyDescent="0.25">
      <c r="A182" s="5">
        <v>43256</v>
      </c>
      <c r="B182" s="6" t="s">
        <v>34</v>
      </c>
      <c r="C182" s="7">
        <f t="shared" si="110"/>
        <v>1612.9032258064517</v>
      </c>
      <c r="D182" s="8" t="s">
        <v>22</v>
      </c>
      <c r="E182" s="9">
        <v>186</v>
      </c>
      <c r="F182" s="9">
        <v>184</v>
      </c>
      <c r="G182" s="9" t="s">
        <v>23</v>
      </c>
      <c r="H182" s="9">
        <f t="shared" si="111"/>
        <v>-3225.8064516129034</v>
      </c>
      <c r="I182" s="9">
        <f t="shared" si="112"/>
        <v>0</v>
      </c>
      <c r="J182" s="4">
        <f t="shared" si="113"/>
        <v>-3225.8064516129034</v>
      </c>
    </row>
    <row r="183" spans="1:10" x14ac:dyDescent="0.25">
      <c r="A183" s="5">
        <v>43256</v>
      </c>
      <c r="B183" s="6" t="s">
        <v>39</v>
      </c>
      <c r="C183" s="7">
        <f t="shared" si="110"/>
        <v>1369.8630136986301</v>
      </c>
      <c r="D183" s="8" t="s">
        <v>35</v>
      </c>
      <c r="E183" s="9">
        <v>219</v>
      </c>
      <c r="F183" s="9">
        <v>216</v>
      </c>
      <c r="G183" s="9" t="s">
        <v>23</v>
      </c>
      <c r="H183" s="9">
        <f t="shared" si="111"/>
        <v>4109.58904109589</v>
      </c>
      <c r="I183" s="9">
        <f t="shared" si="112"/>
        <v>0</v>
      </c>
      <c r="J183" s="4">
        <f t="shared" si="113"/>
        <v>4109.58904109589</v>
      </c>
    </row>
    <row r="184" spans="1:10" x14ac:dyDescent="0.25">
      <c r="A184" s="5">
        <v>43252</v>
      </c>
      <c r="B184" s="6" t="s">
        <v>40</v>
      </c>
      <c r="C184" s="7">
        <f t="shared" si="110"/>
        <v>348.02784222737819</v>
      </c>
      <c r="D184" s="8" t="s">
        <v>22</v>
      </c>
      <c r="E184" s="9">
        <v>862</v>
      </c>
      <c r="F184" s="9">
        <v>873</v>
      </c>
      <c r="G184" s="9" t="s">
        <v>23</v>
      </c>
      <c r="H184" s="9">
        <f t="shared" si="111"/>
        <v>3828.3062645011601</v>
      </c>
      <c r="I184" s="9">
        <f t="shared" si="112"/>
        <v>0</v>
      </c>
      <c r="J184" s="4">
        <f t="shared" si="113"/>
        <v>3828.3062645011601</v>
      </c>
    </row>
    <row r="185" spans="1:10" x14ac:dyDescent="0.25">
      <c r="A185" s="5">
        <v>43251</v>
      </c>
      <c r="B185" s="6" t="s">
        <v>43</v>
      </c>
      <c r="C185" s="7">
        <f t="shared" si="110"/>
        <v>1562.5</v>
      </c>
      <c r="D185" s="8" t="s">
        <v>22</v>
      </c>
      <c r="E185" s="9">
        <v>192</v>
      </c>
      <c r="F185" s="9">
        <v>198</v>
      </c>
      <c r="G185" s="9">
        <v>202</v>
      </c>
      <c r="H185" s="9">
        <f t="shared" si="111"/>
        <v>9375</v>
      </c>
      <c r="I185" s="9">
        <f t="shared" si="112"/>
        <v>6250</v>
      </c>
      <c r="J185" s="4">
        <f t="shared" si="113"/>
        <v>15625</v>
      </c>
    </row>
    <row r="186" spans="1:10" x14ac:dyDescent="0.25">
      <c r="A186" s="5">
        <v>43251</v>
      </c>
      <c r="B186" s="6" t="s">
        <v>44</v>
      </c>
      <c r="C186" s="7">
        <f t="shared" si="110"/>
        <v>223.88059701492537</v>
      </c>
      <c r="D186" s="8" t="s">
        <v>22</v>
      </c>
      <c r="E186" s="9">
        <v>1340</v>
      </c>
      <c r="F186" s="9">
        <v>1305</v>
      </c>
      <c r="G186" s="9" t="s">
        <v>23</v>
      </c>
      <c r="H186" s="9">
        <f t="shared" si="111"/>
        <v>-7835.8208955223881</v>
      </c>
      <c r="I186" s="9">
        <f t="shared" si="112"/>
        <v>0</v>
      </c>
      <c r="J186" s="4">
        <f t="shared" si="113"/>
        <v>-7835.8208955223881</v>
      </c>
    </row>
    <row r="187" spans="1:10" x14ac:dyDescent="0.25">
      <c r="A187" s="5">
        <v>43250</v>
      </c>
      <c r="B187" s="6" t="s">
        <v>45</v>
      </c>
      <c r="C187" s="7">
        <f t="shared" si="110"/>
        <v>735.29411764705878</v>
      </c>
      <c r="D187" s="8" t="s">
        <v>22</v>
      </c>
      <c r="E187" s="9">
        <v>408</v>
      </c>
      <c r="F187" s="9">
        <v>408</v>
      </c>
      <c r="G187" s="9" t="s">
        <v>23</v>
      </c>
      <c r="H187" s="9">
        <f t="shared" si="111"/>
        <v>0</v>
      </c>
      <c r="I187" s="9">
        <f t="shared" si="112"/>
        <v>0</v>
      </c>
      <c r="J187" s="4">
        <f t="shared" si="113"/>
        <v>0</v>
      </c>
    </row>
    <row r="188" spans="1:10" x14ac:dyDescent="0.25">
      <c r="A188" s="5">
        <v>43249</v>
      </c>
      <c r="B188" s="6" t="s">
        <v>20</v>
      </c>
      <c r="C188" s="7">
        <f t="shared" si="110"/>
        <v>344.82758620689657</v>
      </c>
      <c r="D188" s="8" t="s">
        <v>22</v>
      </c>
      <c r="E188" s="9">
        <v>870</v>
      </c>
      <c r="F188" s="9">
        <v>879</v>
      </c>
      <c r="G188" s="9" t="s">
        <v>23</v>
      </c>
      <c r="H188" s="9">
        <f t="shared" si="111"/>
        <v>3103.4482758620693</v>
      </c>
      <c r="I188" s="9">
        <f t="shared" si="112"/>
        <v>0</v>
      </c>
      <c r="J188" s="4">
        <f t="shared" si="113"/>
        <v>3103.4482758620693</v>
      </c>
    </row>
    <row r="189" spans="1:10" x14ac:dyDescent="0.25">
      <c r="A189" s="5">
        <v>43248</v>
      </c>
      <c r="B189" s="6" t="s">
        <v>12</v>
      </c>
      <c r="C189" s="7">
        <f t="shared" si="110"/>
        <v>617.28395061728395</v>
      </c>
      <c r="D189" s="8" t="s">
        <v>22</v>
      </c>
      <c r="E189" s="9">
        <v>486</v>
      </c>
      <c r="F189" s="9">
        <v>494</v>
      </c>
      <c r="G189" s="9">
        <v>505</v>
      </c>
      <c r="H189" s="9">
        <f t="shared" si="111"/>
        <v>4938.2716049382716</v>
      </c>
      <c r="I189" s="9">
        <f t="shared" si="112"/>
        <v>6790.1234567901238</v>
      </c>
      <c r="J189" s="4">
        <f t="shared" si="113"/>
        <v>11728.395061728395</v>
      </c>
    </row>
    <row r="190" spans="1:10" x14ac:dyDescent="0.25">
      <c r="A190" s="5">
        <v>43248</v>
      </c>
      <c r="B190" s="6" t="s">
        <v>46</v>
      </c>
      <c r="C190" s="7">
        <f t="shared" si="110"/>
        <v>909.09090909090912</v>
      </c>
      <c r="D190" s="8" t="s">
        <v>22</v>
      </c>
      <c r="E190" s="9">
        <v>330</v>
      </c>
      <c r="F190" s="9">
        <v>336</v>
      </c>
      <c r="G190" s="9">
        <v>341</v>
      </c>
      <c r="H190" s="9">
        <f t="shared" si="111"/>
        <v>5454.545454545455</v>
      </c>
      <c r="I190" s="9">
        <f t="shared" si="112"/>
        <v>4545.454545454546</v>
      </c>
      <c r="J190" s="4">
        <f t="shared" si="113"/>
        <v>10000</v>
      </c>
    </row>
    <row r="191" spans="1:10" x14ac:dyDescent="0.25">
      <c r="A191" s="5">
        <v>43245</v>
      </c>
      <c r="B191" s="6" t="s">
        <v>47</v>
      </c>
      <c r="C191" s="7">
        <f t="shared" si="110"/>
        <v>1153.8461538461538</v>
      </c>
      <c r="D191" s="8" t="s">
        <v>22</v>
      </c>
      <c r="E191" s="9">
        <v>260</v>
      </c>
      <c r="F191" s="9">
        <v>264.89999999999998</v>
      </c>
      <c r="G191" s="9" t="s">
        <v>23</v>
      </c>
      <c r="H191" s="9">
        <f t="shared" si="111"/>
        <v>5653.8461538461279</v>
      </c>
      <c r="I191" s="9">
        <f t="shared" si="112"/>
        <v>0</v>
      </c>
      <c r="J191" s="4">
        <f t="shared" si="113"/>
        <v>5653.8461538461279</v>
      </c>
    </row>
    <row r="192" spans="1:10" x14ac:dyDescent="0.25">
      <c r="A192" s="5">
        <v>43244</v>
      </c>
      <c r="B192" s="6" t="s">
        <v>48</v>
      </c>
      <c r="C192" s="7">
        <f t="shared" si="110"/>
        <v>1295.8963282937366</v>
      </c>
      <c r="D192" s="8" t="s">
        <v>22</v>
      </c>
      <c r="E192" s="9">
        <v>231.5</v>
      </c>
      <c r="F192" s="9">
        <v>234.5</v>
      </c>
      <c r="G192" s="9" t="s">
        <v>23</v>
      </c>
      <c r="H192" s="9">
        <f t="shared" si="111"/>
        <v>3887.6889848812098</v>
      </c>
      <c r="I192" s="9">
        <f t="shared" si="112"/>
        <v>0</v>
      </c>
      <c r="J192" s="4">
        <f t="shared" si="113"/>
        <v>3887.6889848812098</v>
      </c>
    </row>
    <row r="193" spans="1:10" x14ac:dyDescent="0.25">
      <c r="A193" s="5">
        <v>43243</v>
      </c>
      <c r="B193" s="6" t="s">
        <v>49</v>
      </c>
      <c r="C193" s="7">
        <f t="shared" si="110"/>
        <v>579.15057915057912</v>
      </c>
      <c r="D193" s="8" t="s">
        <v>22</v>
      </c>
      <c r="E193" s="9">
        <v>518</v>
      </c>
      <c r="F193" s="9">
        <v>525</v>
      </c>
      <c r="G193" s="9" t="s">
        <v>23</v>
      </c>
      <c r="H193" s="9">
        <f t="shared" si="111"/>
        <v>4054.0540540540537</v>
      </c>
      <c r="I193" s="9">
        <f t="shared" si="112"/>
        <v>0</v>
      </c>
      <c r="J193" s="4">
        <f t="shared" si="113"/>
        <v>4054.0540540540537</v>
      </c>
    </row>
    <row r="194" spans="1:10" x14ac:dyDescent="0.25">
      <c r="A194" s="5">
        <v>43242</v>
      </c>
      <c r="B194" s="6" t="s">
        <v>42</v>
      </c>
      <c r="C194" s="7">
        <f t="shared" si="110"/>
        <v>714.28571428571433</v>
      </c>
      <c r="D194" s="8" t="s">
        <v>22</v>
      </c>
      <c r="E194" s="9">
        <v>420</v>
      </c>
      <c r="F194" s="9">
        <v>424</v>
      </c>
      <c r="G194" s="9" t="s">
        <v>23</v>
      </c>
      <c r="H194" s="9">
        <f t="shared" si="111"/>
        <v>2857.1428571428573</v>
      </c>
      <c r="I194" s="9">
        <f t="shared" si="112"/>
        <v>0</v>
      </c>
      <c r="J194" s="4">
        <f t="shared" si="113"/>
        <v>2857.1428571428573</v>
      </c>
    </row>
    <row r="195" spans="1:10" x14ac:dyDescent="0.25">
      <c r="A195" s="5">
        <v>43241</v>
      </c>
      <c r="B195" s="6" t="s">
        <v>50</v>
      </c>
      <c r="C195" s="7">
        <f t="shared" si="110"/>
        <v>382.65306122448982</v>
      </c>
      <c r="D195" s="8" t="s">
        <v>35</v>
      </c>
      <c r="E195" s="9">
        <v>784</v>
      </c>
      <c r="F195" s="9">
        <v>772</v>
      </c>
      <c r="G195" s="9" t="s">
        <v>23</v>
      </c>
      <c r="H195" s="9">
        <f t="shared" si="111"/>
        <v>4591.8367346938776</v>
      </c>
      <c r="I195" s="9">
        <f t="shared" si="112"/>
        <v>0</v>
      </c>
      <c r="J195" s="4">
        <f t="shared" si="113"/>
        <v>4591.8367346938776</v>
      </c>
    </row>
    <row r="196" spans="1:10" x14ac:dyDescent="0.25">
      <c r="A196" s="5">
        <v>43238</v>
      </c>
      <c r="B196" s="6" t="s">
        <v>51</v>
      </c>
      <c r="C196" s="7">
        <f t="shared" si="110"/>
        <v>1363.6363636363637</v>
      </c>
      <c r="D196" s="8" t="s">
        <v>22</v>
      </c>
      <c r="E196" s="9">
        <v>220</v>
      </c>
      <c r="F196" s="9">
        <v>215</v>
      </c>
      <c r="G196" s="9" t="s">
        <v>23</v>
      </c>
      <c r="H196" s="9">
        <f t="shared" si="111"/>
        <v>-6818.1818181818189</v>
      </c>
      <c r="I196" s="9">
        <f t="shared" si="112"/>
        <v>0</v>
      </c>
      <c r="J196" s="4">
        <f t="shared" si="113"/>
        <v>-6818.1818181818189</v>
      </c>
    </row>
    <row r="197" spans="1:10" x14ac:dyDescent="0.25">
      <c r="A197" s="5">
        <v>43238</v>
      </c>
      <c r="B197" s="6" t="s">
        <v>52</v>
      </c>
      <c r="C197" s="7">
        <f t="shared" si="110"/>
        <v>878.47730600292823</v>
      </c>
      <c r="D197" s="8" t="s">
        <v>22</v>
      </c>
      <c r="E197" s="9">
        <v>341.5</v>
      </c>
      <c r="F197" s="9">
        <v>347</v>
      </c>
      <c r="G197" s="9" t="s">
        <v>23</v>
      </c>
      <c r="H197" s="9">
        <f t="shared" si="111"/>
        <v>4831.6251830161054</v>
      </c>
      <c r="I197" s="9">
        <f t="shared" si="112"/>
        <v>0</v>
      </c>
      <c r="J197" s="4">
        <f t="shared" si="113"/>
        <v>4831.6251830161054</v>
      </c>
    </row>
    <row r="198" spans="1:10" x14ac:dyDescent="0.25">
      <c r="A198" s="5">
        <v>43237</v>
      </c>
      <c r="B198" s="6" t="s">
        <v>53</v>
      </c>
      <c r="C198" s="7">
        <f t="shared" si="110"/>
        <v>688.0733944954128</v>
      </c>
      <c r="D198" s="8" t="s">
        <v>22</v>
      </c>
      <c r="E198" s="9">
        <v>436</v>
      </c>
      <c r="F198" s="9">
        <v>444</v>
      </c>
      <c r="G198" s="9" t="s">
        <v>23</v>
      </c>
      <c r="H198" s="9">
        <f t="shared" si="111"/>
        <v>5504.5871559633024</v>
      </c>
      <c r="I198" s="9">
        <f t="shared" si="112"/>
        <v>0</v>
      </c>
      <c r="J198" s="4">
        <f t="shared" si="113"/>
        <v>5504.5871559633024</v>
      </c>
    </row>
    <row r="199" spans="1:10" x14ac:dyDescent="0.25">
      <c r="A199" s="5">
        <v>43236</v>
      </c>
      <c r="B199" s="6" t="s">
        <v>14</v>
      </c>
      <c r="C199" s="7">
        <f t="shared" si="110"/>
        <v>274.47392497712718</v>
      </c>
      <c r="D199" s="8" t="s">
        <v>22</v>
      </c>
      <c r="E199" s="9">
        <v>1093</v>
      </c>
      <c r="F199" s="9">
        <v>1104</v>
      </c>
      <c r="G199" s="9" t="s">
        <v>23</v>
      </c>
      <c r="H199" s="9">
        <f t="shared" si="111"/>
        <v>3019.2131747483991</v>
      </c>
      <c r="I199" s="9">
        <f t="shared" si="112"/>
        <v>0</v>
      </c>
      <c r="J199" s="4">
        <f t="shared" si="113"/>
        <v>3019.2131747483991</v>
      </c>
    </row>
    <row r="200" spans="1:10" x14ac:dyDescent="0.25">
      <c r="A200" s="5">
        <v>43235</v>
      </c>
      <c r="B200" s="6" t="s">
        <v>18</v>
      </c>
      <c r="C200" s="7">
        <f t="shared" si="110"/>
        <v>659.34065934065939</v>
      </c>
      <c r="D200" s="8" t="s">
        <v>22</v>
      </c>
      <c r="E200" s="9">
        <v>455</v>
      </c>
      <c r="F200" s="9">
        <v>455</v>
      </c>
      <c r="G200" s="9" t="s">
        <v>23</v>
      </c>
      <c r="H200" s="9">
        <f t="shared" si="111"/>
        <v>0</v>
      </c>
      <c r="I200" s="9">
        <f t="shared" si="112"/>
        <v>0</v>
      </c>
      <c r="J200" s="4">
        <f t="shared" si="113"/>
        <v>0</v>
      </c>
    </row>
    <row r="201" spans="1:10" x14ac:dyDescent="0.25">
      <c r="A201" s="5">
        <v>43234</v>
      </c>
      <c r="B201" s="6" t="s">
        <v>54</v>
      </c>
      <c r="C201" s="7">
        <f t="shared" si="110"/>
        <v>240</v>
      </c>
      <c r="D201" s="8" t="s">
        <v>22</v>
      </c>
      <c r="E201" s="9">
        <v>1250</v>
      </c>
      <c r="F201" s="9">
        <v>1275</v>
      </c>
      <c r="G201" s="9" t="s">
        <v>23</v>
      </c>
      <c r="H201" s="9">
        <f t="shared" si="111"/>
        <v>6000</v>
      </c>
      <c r="I201" s="9">
        <f t="shared" si="112"/>
        <v>0</v>
      </c>
      <c r="J201" s="4">
        <f t="shared" si="113"/>
        <v>6000</v>
      </c>
    </row>
    <row r="202" spans="1:10" x14ac:dyDescent="0.25">
      <c r="A202" s="5">
        <v>43231</v>
      </c>
      <c r="B202" s="6" t="s">
        <v>55</v>
      </c>
      <c r="C202" s="7">
        <f t="shared" si="110"/>
        <v>244.89795918367346</v>
      </c>
      <c r="D202" s="8" t="s">
        <v>22</v>
      </c>
      <c r="E202" s="9">
        <v>1225</v>
      </c>
      <c r="F202" s="9">
        <v>1220</v>
      </c>
      <c r="G202" s="9" t="s">
        <v>23</v>
      </c>
      <c r="H202" s="9">
        <f t="shared" si="111"/>
        <v>-1224.4897959183672</v>
      </c>
      <c r="I202" s="9">
        <f t="shared" si="112"/>
        <v>0</v>
      </c>
      <c r="J202" s="4">
        <f t="shared" si="113"/>
        <v>-1224.4897959183672</v>
      </c>
    </row>
    <row r="203" spans="1:10" x14ac:dyDescent="0.25">
      <c r="A203" s="5">
        <v>43230</v>
      </c>
      <c r="B203" s="6" t="s">
        <v>56</v>
      </c>
      <c r="C203" s="7">
        <f t="shared" si="110"/>
        <v>714.28571428571433</v>
      </c>
      <c r="D203" s="8" t="s">
        <v>22</v>
      </c>
      <c r="E203" s="9">
        <v>420</v>
      </c>
      <c r="F203" s="9">
        <v>427</v>
      </c>
      <c r="G203" s="9" t="s">
        <v>23</v>
      </c>
      <c r="H203" s="9">
        <f t="shared" si="111"/>
        <v>5000</v>
      </c>
      <c r="I203" s="9">
        <f t="shared" si="112"/>
        <v>0</v>
      </c>
      <c r="J203" s="4">
        <f t="shared" si="113"/>
        <v>5000</v>
      </c>
    </row>
    <row r="204" spans="1:10" x14ac:dyDescent="0.25">
      <c r="A204" s="5">
        <v>43229</v>
      </c>
      <c r="B204" s="6" t="s">
        <v>57</v>
      </c>
      <c r="C204" s="7">
        <f t="shared" si="110"/>
        <v>900.90090090090087</v>
      </c>
      <c r="D204" s="8" t="s">
        <v>22</v>
      </c>
      <c r="E204" s="9">
        <v>333</v>
      </c>
      <c r="F204" s="9">
        <v>339</v>
      </c>
      <c r="G204" s="9" t="s">
        <v>23</v>
      </c>
      <c r="H204" s="9">
        <f t="shared" si="111"/>
        <v>5405.405405405405</v>
      </c>
      <c r="I204" s="9">
        <f t="shared" si="112"/>
        <v>0</v>
      </c>
      <c r="J204" s="4">
        <f t="shared" si="113"/>
        <v>5405.405405405405</v>
      </c>
    </row>
    <row r="205" spans="1:10" x14ac:dyDescent="0.25">
      <c r="A205" s="5">
        <v>43229</v>
      </c>
      <c r="B205" s="6" t="s">
        <v>58</v>
      </c>
      <c r="C205" s="7">
        <f t="shared" si="110"/>
        <v>560.74766355140184</v>
      </c>
      <c r="D205" s="8" t="s">
        <v>22</v>
      </c>
      <c r="E205" s="9">
        <v>535</v>
      </c>
      <c r="F205" s="9">
        <v>544</v>
      </c>
      <c r="G205" s="9" t="s">
        <v>23</v>
      </c>
      <c r="H205" s="9">
        <f t="shared" si="111"/>
        <v>5046.7289719626169</v>
      </c>
      <c r="I205" s="9">
        <f t="shared" si="112"/>
        <v>0</v>
      </c>
      <c r="J205" s="4">
        <f t="shared" si="113"/>
        <v>5046.7289719626169</v>
      </c>
    </row>
    <row r="206" spans="1:10" x14ac:dyDescent="0.25">
      <c r="A206" s="5">
        <v>43228</v>
      </c>
      <c r="B206" s="6" t="s">
        <v>59</v>
      </c>
      <c r="C206" s="7">
        <f t="shared" si="110"/>
        <v>403.7685060565276</v>
      </c>
      <c r="D206" s="8" t="s">
        <v>22</v>
      </c>
      <c r="E206" s="9">
        <v>743</v>
      </c>
      <c r="F206" s="9">
        <v>755</v>
      </c>
      <c r="G206" s="9" t="s">
        <v>23</v>
      </c>
      <c r="H206" s="9">
        <f t="shared" si="111"/>
        <v>4845.2220726783307</v>
      </c>
      <c r="I206" s="9">
        <f t="shared" si="112"/>
        <v>0</v>
      </c>
      <c r="J206" s="4">
        <f t="shared" si="113"/>
        <v>4845.2220726783307</v>
      </c>
    </row>
    <row r="207" spans="1:10" x14ac:dyDescent="0.25">
      <c r="A207" s="5">
        <v>43227</v>
      </c>
      <c r="B207" s="6" t="s">
        <v>60</v>
      </c>
      <c r="C207" s="7">
        <f t="shared" si="110"/>
        <v>450.45045045045043</v>
      </c>
      <c r="D207" s="8" t="s">
        <v>22</v>
      </c>
      <c r="E207" s="9">
        <v>666</v>
      </c>
      <c r="F207" s="9">
        <v>675</v>
      </c>
      <c r="G207" s="9" t="s">
        <v>23</v>
      </c>
      <c r="H207" s="9">
        <f t="shared" si="111"/>
        <v>4054.0540540540537</v>
      </c>
      <c r="I207" s="9">
        <f t="shared" si="112"/>
        <v>0</v>
      </c>
      <c r="J207" s="4">
        <f t="shared" si="113"/>
        <v>4054.0540540540537</v>
      </c>
    </row>
    <row r="208" spans="1:10" x14ac:dyDescent="0.25">
      <c r="A208" s="5">
        <v>43224</v>
      </c>
      <c r="B208" s="6" t="s">
        <v>61</v>
      </c>
      <c r="C208" s="7">
        <f t="shared" si="110"/>
        <v>738.91625615763542</v>
      </c>
      <c r="D208" s="8" t="s">
        <v>22</v>
      </c>
      <c r="E208" s="9">
        <v>406</v>
      </c>
      <c r="F208" s="9">
        <v>414</v>
      </c>
      <c r="G208" s="9">
        <v>425</v>
      </c>
      <c r="H208" s="9">
        <f t="shared" si="111"/>
        <v>5911.3300492610833</v>
      </c>
      <c r="I208" s="9">
        <f t="shared" si="112"/>
        <v>8128.0788177339891</v>
      </c>
      <c r="J208" s="4">
        <f t="shared" si="113"/>
        <v>14039.408866995072</v>
      </c>
    </row>
    <row r="209" spans="1:10" x14ac:dyDescent="0.25">
      <c r="A209" s="5">
        <v>43223</v>
      </c>
      <c r="B209" s="6" t="s">
        <v>62</v>
      </c>
      <c r="C209" s="7">
        <f t="shared" si="110"/>
        <v>588.23529411764707</v>
      </c>
      <c r="D209" s="8" t="s">
        <v>22</v>
      </c>
      <c r="E209" s="9">
        <v>510</v>
      </c>
      <c r="F209" s="9">
        <v>518</v>
      </c>
      <c r="G209" s="9" t="s">
        <v>23</v>
      </c>
      <c r="H209" s="9">
        <f t="shared" si="111"/>
        <v>4705.8823529411766</v>
      </c>
      <c r="I209" s="9">
        <f t="shared" si="112"/>
        <v>0</v>
      </c>
      <c r="J209" s="4">
        <f t="shared" si="113"/>
        <v>4705.8823529411766</v>
      </c>
    </row>
    <row r="210" spans="1:10" x14ac:dyDescent="0.25">
      <c r="A210" s="5">
        <v>43222</v>
      </c>
      <c r="B210" s="6" t="s">
        <v>63</v>
      </c>
      <c r="C210" s="7">
        <f t="shared" si="110"/>
        <v>374.06483790523691</v>
      </c>
      <c r="D210" s="8" t="s">
        <v>22</v>
      </c>
      <c r="E210" s="9">
        <v>802</v>
      </c>
      <c r="F210" s="9">
        <v>816</v>
      </c>
      <c r="G210" s="9">
        <v>825</v>
      </c>
      <c r="H210" s="9">
        <f t="shared" si="111"/>
        <v>5236.907730673317</v>
      </c>
      <c r="I210" s="9">
        <f t="shared" si="112"/>
        <v>3366.5835411471321</v>
      </c>
      <c r="J210" s="4">
        <f t="shared" si="113"/>
        <v>8603.4912718204487</v>
      </c>
    </row>
    <row r="211" spans="1:10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</row>
  </sheetData>
  <mergeCells count="2">
    <mergeCell ref="A1:J1"/>
    <mergeCell ref="A2:J2"/>
  </mergeCells>
  <conditionalFormatting sqref="H163:I210 H124:I137">
    <cfRule type="cellIs" dxfId="208" priority="134" operator="lessThan">
      <formula>0</formula>
    </cfRule>
  </conditionalFormatting>
  <conditionalFormatting sqref="H161:I161">
    <cfRule type="cellIs" dxfId="207" priority="133" operator="lessThan">
      <formula>0</formula>
    </cfRule>
  </conditionalFormatting>
  <conditionalFormatting sqref="H160:I160">
    <cfRule type="cellIs" dxfId="206" priority="132" operator="lessThan">
      <formula>0</formula>
    </cfRule>
  </conditionalFormatting>
  <conditionalFormatting sqref="H159:I159">
    <cfRule type="cellIs" dxfId="205" priority="131" operator="lessThan">
      <formula>0</formula>
    </cfRule>
  </conditionalFormatting>
  <conditionalFormatting sqref="H158:I158">
    <cfRule type="cellIs" dxfId="204" priority="130" operator="lessThan">
      <formula>0</formula>
    </cfRule>
  </conditionalFormatting>
  <conditionalFormatting sqref="H157:I157">
    <cfRule type="cellIs" dxfId="203" priority="129" operator="lessThan">
      <formula>0</formula>
    </cfRule>
  </conditionalFormatting>
  <conditionalFormatting sqref="H156:I156">
    <cfRule type="cellIs" dxfId="202" priority="128" operator="lessThan">
      <formula>0</formula>
    </cfRule>
  </conditionalFormatting>
  <conditionalFormatting sqref="H155:I155">
    <cfRule type="cellIs" dxfId="201" priority="127" operator="lessThan">
      <formula>0</formula>
    </cfRule>
  </conditionalFormatting>
  <conditionalFormatting sqref="H154:I154">
    <cfRule type="cellIs" dxfId="200" priority="126" operator="lessThan">
      <formula>0</formula>
    </cfRule>
  </conditionalFormatting>
  <conditionalFormatting sqref="H153:I153">
    <cfRule type="cellIs" dxfId="199" priority="125" operator="lessThan">
      <formula>0</formula>
    </cfRule>
  </conditionalFormatting>
  <conditionalFormatting sqref="H152:I152">
    <cfRule type="cellIs" dxfId="198" priority="124" operator="lessThan">
      <formula>0</formula>
    </cfRule>
  </conditionalFormatting>
  <conditionalFormatting sqref="H151:I151">
    <cfRule type="cellIs" dxfId="197" priority="123" operator="lessThan">
      <formula>0</formula>
    </cfRule>
  </conditionalFormatting>
  <conditionalFormatting sqref="H150:I150">
    <cfRule type="cellIs" dxfId="196" priority="122" operator="lessThan">
      <formula>0</formula>
    </cfRule>
  </conditionalFormatting>
  <conditionalFormatting sqref="H149:I149">
    <cfRule type="cellIs" dxfId="195" priority="121" operator="lessThan">
      <formula>0</formula>
    </cfRule>
  </conditionalFormatting>
  <conditionalFormatting sqref="H148:I148">
    <cfRule type="cellIs" dxfId="194" priority="120" operator="lessThan">
      <formula>0</formula>
    </cfRule>
  </conditionalFormatting>
  <conditionalFormatting sqref="H147:I147">
    <cfRule type="cellIs" dxfId="193" priority="119" operator="lessThan">
      <formula>0</formula>
    </cfRule>
  </conditionalFormatting>
  <conditionalFormatting sqref="H145:I145">
    <cfRule type="cellIs" dxfId="192" priority="118" operator="lessThan">
      <formula>0</formula>
    </cfRule>
  </conditionalFormatting>
  <conditionalFormatting sqref="H146:I146">
    <cfRule type="cellIs" dxfId="191" priority="117" operator="lessThan">
      <formula>0</formula>
    </cfRule>
  </conditionalFormatting>
  <conditionalFormatting sqref="H144:I144">
    <cfRule type="cellIs" dxfId="190" priority="116" operator="lessThan">
      <formula>0</formula>
    </cfRule>
  </conditionalFormatting>
  <conditionalFormatting sqref="H143:I143">
    <cfRule type="cellIs" dxfId="189" priority="115" operator="lessThan">
      <formula>0</formula>
    </cfRule>
  </conditionalFormatting>
  <conditionalFormatting sqref="H142:I142">
    <cfRule type="cellIs" dxfId="188" priority="114" operator="lessThan">
      <formula>0</formula>
    </cfRule>
  </conditionalFormatting>
  <conditionalFormatting sqref="H141:I141">
    <cfRule type="cellIs" dxfId="187" priority="113" operator="lessThan">
      <formula>0</formula>
    </cfRule>
  </conditionalFormatting>
  <conditionalFormatting sqref="H140:I140">
    <cfRule type="cellIs" dxfId="186" priority="112" operator="lessThan">
      <formula>0</formula>
    </cfRule>
  </conditionalFormatting>
  <conditionalFormatting sqref="H139:I139">
    <cfRule type="cellIs" dxfId="185" priority="111" operator="lessThan">
      <formula>0</formula>
    </cfRule>
  </conditionalFormatting>
  <conditionalFormatting sqref="H138:I138">
    <cfRule type="cellIs" dxfId="184" priority="110" operator="lessThan">
      <formula>0</formula>
    </cfRule>
  </conditionalFormatting>
  <conditionalFormatting sqref="H121:I123">
    <cfRule type="cellIs" dxfId="183" priority="109" operator="lessThan">
      <formula>0</formula>
    </cfRule>
  </conditionalFormatting>
  <conditionalFormatting sqref="H120:I120">
    <cfRule type="cellIs" dxfId="182" priority="108" operator="lessThan">
      <formula>0</formula>
    </cfRule>
  </conditionalFormatting>
  <conditionalFormatting sqref="H123:I123">
    <cfRule type="cellIs" dxfId="181" priority="107" operator="lessThan">
      <formula>0</formula>
    </cfRule>
  </conditionalFormatting>
  <conditionalFormatting sqref="H122:I122">
    <cfRule type="cellIs" dxfId="180" priority="106" operator="lessThan">
      <formula>0</formula>
    </cfRule>
  </conditionalFormatting>
  <conditionalFormatting sqref="H119:I119">
    <cfRule type="cellIs" dxfId="179" priority="105" operator="lessThan">
      <formula>0</formula>
    </cfRule>
  </conditionalFormatting>
  <conditionalFormatting sqref="H118:I118">
    <cfRule type="cellIs" dxfId="178" priority="104" operator="lessThan">
      <formula>0</formula>
    </cfRule>
  </conditionalFormatting>
  <conditionalFormatting sqref="H117:I117">
    <cfRule type="cellIs" dxfId="177" priority="103" operator="lessThan">
      <formula>0</formula>
    </cfRule>
  </conditionalFormatting>
  <conditionalFormatting sqref="H116:I116">
    <cfRule type="cellIs" dxfId="176" priority="102" operator="lessThan">
      <formula>0</formula>
    </cfRule>
  </conditionalFormatting>
  <conditionalFormatting sqref="H112:I112">
    <cfRule type="cellIs" dxfId="175" priority="101" operator="lessThan">
      <formula>0</formula>
    </cfRule>
  </conditionalFormatting>
  <conditionalFormatting sqref="H111:I111">
    <cfRule type="cellIs" dxfId="174" priority="100" operator="lessThan">
      <formula>0</formula>
    </cfRule>
  </conditionalFormatting>
  <conditionalFormatting sqref="H114:I115">
    <cfRule type="cellIs" dxfId="173" priority="99" operator="lessThan">
      <formula>0</formula>
    </cfRule>
  </conditionalFormatting>
  <conditionalFormatting sqref="H113:I113">
    <cfRule type="cellIs" dxfId="172" priority="98" operator="lessThan">
      <formula>0</formula>
    </cfRule>
  </conditionalFormatting>
  <conditionalFormatting sqref="H110:I110">
    <cfRule type="cellIs" dxfId="171" priority="97" operator="lessThan">
      <formula>0</formula>
    </cfRule>
  </conditionalFormatting>
  <conditionalFormatting sqref="H110">
    <cfRule type="cellIs" dxfId="170" priority="96" operator="lessThan">
      <formula>0</formula>
    </cfRule>
  </conditionalFormatting>
  <conditionalFormatting sqref="H109:I109">
    <cfRule type="cellIs" dxfId="169" priority="95" operator="lessThan">
      <formula>0</formula>
    </cfRule>
  </conditionalFormatting>
  <conditionalFormatting sqref="H109">
    <cfRule type="cellIs" dxfId="168" priority="94" operator="lessThan">
      <formula>0</formula>
    </cfRule>
  </conditionalFormatting>
  <conditionalFormatting sqref="H108:I108">
    <cfRule type="cellIs" dxfId="167" priority="93" operator="lessThan">
      <formula>0</formula>
    </cfRule>
  </conditionalFormatting>
  <conditionalFormatting sqref="H108">
    <cfRule type="cellIs" dxfId="166" priority="92" operator="lessThan">
      <formula>0</formula>
    </cfRule>
  </conditionalFormatting>
  <conditionalFormatting sqref="H107:I107">
    <cfRule type="cellIs" dxfId="165" priority="91" operator="lessThan">
      <formula>0</formula>
    </cfRule>
  </conditionalFormatting>
  <conditionalFormatting sqref="H107">
    <cfRule type="cellIs" dxfId="164" priority="90" operator="lessThan">
      <formula>0</formula>
    </cfRule>
  </conditionalFormatting>
  <conditionalFormatting sqref="H105:I106">
    <cfRule type="cellIs" dxfId="163" priority="89" operator="lessThan">
      <formula>0</formula>
    </cfRule>
  </conditionalFormatting>
  <conditionalFormatting sqref="H105:H106">
    <cfRule type="cellIs" dxfId="162" priority="88" operator="lessThan">
      <formula>0</formula>
    </cfRule>
  </conditionalFormatting>
  <conditionalFormatting sqref="H104:I104">
    <cfRule type="cellIs" dxfId="161" priority="87" operator="lessThan">
      <formula>0</formula>
    </cfRule>
  </conditionalFormatting>
  <conditionalFormatting sqref="H104">
    <cfRule type="cellIs" dxfId="160" priority="86" operator="lessThan">
      <formula>0</formula>
    </cfRule>
  </conditionalFormatting>
  <conditionalFormatting sqref="H103:I103">
    <cfRule type="cellIs" dxfId="159" priority="85" operator="lessThan">
      <formula>0</formula>
    </cfRule>
  </conditionalFormatting>
  <conditionalFormatting sqref="H101:I102">
    <cfRule type="cellIs" dxfId="158" priority="84" operator="lessThan">
      <formula>0</formula>
    </cfRule>
  </conditionalFormatting>
  <conditionalFormatting sqref="H97:I97">
    <cfRule type="cellIs" dxfId="157" priority="83" operator="lessThan">
      <formula>0</formula>
    </cfRule>
  </conditionalFormatting>
  <conditionalFormatting sqref="H99:I100">
    <cfRule type="cellIs" dxfId="156" priority="82" operator="lessThan">
      <formula>0</formula>
    </cfRule>
  </conditionalFormatting>
  <conditionalFormatting sqref="H98:I98">
    <cfRule type="cellIs" dxfId="155" priority="81" operator="lessThan">
      <formula>0</formula>
    </cfRule>
  </conditionalFormatting>
  <conditionalFormatting sqref="H102:I102">
    <cfRule type="cellIs" dxfId="154" priority="80" operator="lessThan">
      <formula>0</formula>
    </cfRule>
  </conditionalFormatting>
  <conditionalFormatting sqref="H95:I95">
    <cfRule type="cellIs" dxfId="153" priority="79" operator="lessThan">
      <formula>0</formula>
    </cfRule>
  </conditionalFormatting>
  <conditionalFormatting sqref="H96:I96">
    <cfRule type="cellIs" dxfId="152" priority="78" operator="lessThan">
      <formula>0</formula>
    </cfRule>
  </conditionalFormatting>
  <conditionalFormatting sqref="H92:I92">
    <cfRule type="cellIs" dxfId="151" priority="77" operator="lessThan">
      <formula>0</formula>
    </cfRule>
  </conditionalFormatting>
  <conditionalFormatting sqref="H93:I94">
    <cfRule type="cellIs" dxfId="150" priority="76" operator="lessThan">
      <formula>0</formula>
    </cfRule>
  </conditionalFormatting>
  <conditionalFormatting sqref="H94:I94">
    <cfRule type="cellIs" dxfId="149" priority="75" operator="lessThan">
      <formula>0</formula>
    </cfRule>
  </conditionalFormatting>
  <conditionalFormatting sqref="H91:I91">
    <cfRule type="cellIs" dxfId="148" priority="74" operator="lessThan">
      <formula>0</formula>
    </cfRule>
  </conditionalFormatting>
  <conditionalFormatting sqref="H90:I90">
    <cfRule type="cellIs" dxfId="147" priority="73" operator="lessThan">
      <formula>0</formula>
    </cfRule>
  </conditionalFormatting>
  <conditionalFormatting sqref="H89:I89">
    <cfRule type="cellIs" dxfId="146" priority="72" operator="lessThan">
      <formula>0</formula>
    </cfRule>
  </conditionalFormatting>
  <conditionalFormatting sqref="H88:I88">
    <cfRule type="cellIs" dxfId="145" priority="71" operator="lessThan">
      <formula>0</formula>
    </cfRule>
  </conditionalFormatting>
  <conditionalFormatting sqref="H87:I87">
    <cfRule type="cellIs" dxfId="144" priority="70" operator="lessThan">
      <formula>0</formula>
    </cfRule>
  </conditionalFormatting>
  <conditionalFormatting sqref="H86:I86">
    <cfRule type="cellIs" dxfId="143" priority="69" operator="lessThan">
      <formula>0</formula>
    </cfRule>
  </conditionalFormatting>
  <conditionalFormatting sqref="H85:I85">
    <cfRule type="cellIs" dxfId="142" priority="68" operator="lessThan">
      <formula>0</formula>
    </cfRule>
  </conditionalFormatting>
  <conditionalFormatting sqref="H84:I84">
    <cfRule type="cellIs" dxfId="141" priority="67" operator="lessThan">
      <formula>0</formula>
    </cfRule>
  </conditionalFormatting>
  <conditionalFormatting sqref="H83:I83">
    <cfRule type="cellIs" dxfId="140" priority="66" operator="lessThan">
      <formula>0</formula>
    </cfRule>
  </conditionalFormatting>
  <conditionalFormatting sqref="H82:I82">
    <cfRule type="cellIs" dxfId="139" priority="65" operator="lessThan">
      <formula>0</formula>
    </cfRule>
  </conditionalFormatting>
  <conditionalFormatting sqref="H81:I81">
    <cfRule type="cellIs" dxfId="138" priority="64" operator="lessThan">
      <formula>0</formula>
    </cfRule>
  </conditionalFormatting>
  <conditionalFormatting sqref="H80:I80">
    <cfRule type="cellIs" dxfId="137" priority="63" operator="lessThan">
      <formula>0</formula>
    </cfRule>
  </conditionalFormatting>
  <conditionalFormatting sqref="H79:I79">
    <cfRule type="cellIs" dxfId="136" priority="62" operator="lessThan">
      <formula>0</formula>
    </cfRule>
  </conditionalFormatting>
  <conditionalFormatting sqref="H78:I78">
    <cfRule type="cellIs" dxfId="135" priority="61" operator="lessThan">
      <formula>0</formula>
    </cfRule>
  </conditionalFormatting>
  <conditionalFormatting sqref="H77:I77">
    <cfRule type="cellIs" dxfId="134" priority="60" operator="lessThan">
      <formula>0</formula>
    </cfRule>
  </conditionalFormatting>
  <conditionalFormatting sqref="H76:I76">
    <cfRule type="cellIs" dxfId="133" priority="59" operator="lessThan">
      <formula>0</formula>
    </cfRule>
  </conditionalFormatting>
  <conditionalFormatting sqref="H75:I75">
    <cfRule type="cellIs" dxfId="132" priority="58" operator="lessThan">
      <formula>0</formula>
    </cfRule>
  </conditionalFormatting>
  <conditionalFormatting sqref="H74:I74">
    <cfRule type="cellIs" dxfId="131" priority="57" operator="lessThan">
      <formula>0</formula>
    </cfRule>
  </conditionalFormatting>
  <conditionalFormatting sqref="H73:I73">
    <cfRule type="cellIs" dxfId="130" priority="56" operator="lessThan">
      <formula>0</formula>
    </cfRule>
  </conditionalFormatting>
  <conditionalFormatting sqref="H72:I72">
    <cfRule type="cellIs" dxfId="129" priority="55" operator="lessThan">
      <formula>0</formula>
    </cfRule>
  </conditionalFormatting>
  <conditionalFormatting sqref="H71:I71">
    <cfRule type="cellIs" dxfId="128" priority="54" operator="lessThan">
      <formula>0</formula>
    </cfRule>
  </conditionalFormatting>
  <conditionalFormatting sqref="H70:I70">
    <cfRule type="cellIs" dxfId="127" priority="53" operator="lessThan">
      <formula>0</formula>
    </cfRule>
  </conditionalFormatting>
  <conditionalFormatting sqref="H69:I69">
    <cfRule type="cellIs" dxfId="126" priority="52" operator="lessThan">
      <formula>0</formula>
    </cfRule>
  </conditionalFormatting>
  <conditionalFormatting sqref="H68:I68">
    <cfRule type="cellIs" dxfId="125" priority="51" operator="lessThan">
      <formula>0</formula>
    </cfRule>
  </conditionalFormatting>
  <conditionalFormatting sqref="H65:I67">
    <cfRule type="cellIs" dxfId="124" priority="50" operator="lessThan">
      <formula>0</formula>
    </cfRule>
  </conditionalFormatting>
  <conditionalFormatting sqref="H67:I67">
    <cfRule type="cellIs" dxfId="123" priority="49" operator="lessThan">
      <formula>0</formula>
    </cfRule>
  </conditionalFormatting>
  <conditionalFormatting sqref="H66:I66">
    <cfRule type="cellIs" dxfId="122" priority="48" operator="lessThan">
      <formula>0</formula>
    </cfRule>
  </conditionalFormatting>
  <conditionalFormatting sqref="I63">
    <cfRule type="cellIs" dxfId="121" priority="47" operator="lessThan">
      <formula>0</formula>
    </cfRule>
  </conditionalFormatting>
  <conditionalFormatting sqref="I62">
    <cfRule type="cellIs" dxfId="120" priority="46" operator="lessThan">
      <formula>0</formula>
    </cfRule>
  </conditionalFormatting>
  <conditionalFormatting sqref="I61">
    <cfRule type="cellIs" dxfId="119" priority="45" operator="lessThan">
      <formula>0</formula>
    </cfRule>
  </conditionalFormatting>
  <conditionalFormatting sqref="I56">
    <cfRule type="cellIs" dxfId="118" priority="44" operator="lessThan">
      <formula>0</formula>
    </cfRule>
  </conditionalFormatting>
  <conditionalFormatting sqref="H51:I52">
    <cfRule type="cellIs" dxfId="117" priority="43" operator="lessThan">
      <formula>0</formula>
    </cfRule>
  </conditionalFormatting>
  <conditionalFormatting sqref="H52:I52">
    <cfRule type="cellIs" dxfId="116" priority="42" operator="lessThan">
      <formula>0</formula>
    </cfRule>
  </conditionalFormatting>
  <conditionalFormatting sqref="H50:I50">
    <cfRule type="cellIs" dxfId="115" priority="41" operator="lessThan">
      <formula>0</formula>
    </cfRule>
  </conditionalFormatting>
  <conditionalFormatting sqref="H48:I49">
    <cfRule type="cellIs" dxfId="114" priority="40" operator="lessThan">
      <formula>0</formula>
    </cfRule>
  </conditionalFormatting>
  <conditionalFormatting sqref="H47:I47">
    <cfRule type="cellIs" dxfId="113" priority="39" operator="lessThan">
      <formula>0</formula>
    </cfRule>
  </conditionalFormatting>
  <conditionalFormatting sqref="H46:I46">
    <cfRule type="cellIs" dxfId="112" priority="38" operator="lessThan">
      <formula>0</formula>
    </cfRule>
  </conditionalFormatting>
  <conditionalFormatting sqref="H45:I45">
    <cfRule type="cellIs" dxfId="111" priority="37" operator="lessThan">
      <formula>0</formula>
    </cfRule>
  </conditionalFormatting>
  <conditionalFormatting sqref="H44:I44">
    <cfRule type="cellIs" dxfId="110" priority="36" operator="lessThan">
      <formula>0</formula>
    </cfRule>
  </conditionalFormatting>
  <conditionalFormatting sqref="H43:I43">
    <cfRule type="cellIs" dxfId="109" priority="35" operator="lessThan">
      <formula>0</formula>
    </cfRule>
  </conditionalFormatting>
  <conditionalFormatting sqref="H42:I42">
    <cfRule type="cellIs" dxfId="108" priority="34" operator="lessThan">
      <formula>0</formula>
    </cfRule>
  </conditionalFormatting>
  <conditionalFormatting sqref="H41:I41">
    <cfRule type="cellIs" dxfId="107" priority="33" operator="lessThan">
      <formula>0</formula>
    </cfRule>
  </conditionalFormatting>
  <conditionalFormatting sqref="H39:I40">
    <cfRule type="cellIs" dxfId="106" priority="32" operator="lessThan">
      <formula>0</formula>
    </cfRule>
  </conditionalFormatting>
  <conditionalFormatting sqref="H38:I38">
    <cfRule type="cellIs" dxfId="105" priority="31" operator="lessThan">
      <formula>0</formula>
    </cfRule>
  </conditionalFormatting>
  <conditionalFormatting sqref="H37:I37">
    <cfRule type="cellIs" dxfId="104" priority="30" operator="lessThan">
      <formula>0</formula>
    </cfRule>
  </conditionalFormatting>
  <conditionalFormatting sqref="H36:I36">
    <cfRule type="cellIs" dxfId="103" priority="29" operator="lessThan">
      <formula>0</formula>
    </cfRule>
  </conditionalFormatting>
  <conditionalFormatting sqref="H35:I35">
    <cfRule type="cellIs" dxfId="102" priority="28" operator="lessThan">
      <formula>0</formula>
    </cfRule>
  </conditionalFormatting>
  <conditionalFormatting sqref="H34:I34">
    <cfRule type="cellIs" dxfId="101" priority="27" operator="lessThan">
      <formula>0</formula>
    </cfRule>
  </conditionalFormatting>
  <conditionalFormatting sqref="H40:I40">
    <cfRule type="cellIs" dxfId="100" priority="26" operator="lessThan">
      <formula>0</formula>
    </cfRule>
  </conditionalFormatting>
  <conditionalFormatting sqref="H30:I32">
    <cfRule type="cellIs" dxfId="99" priority="25" operator="lessThan">
      <formula>0</formula>
    </cfRule>
  </conditionalFormatting>
  <conditionalFormatting sqref="H29:I29">
    <cfRule type="cellIs" dxfId="98" priority="24" operator="lessThan">
      <formula>0</formula>
    </cfRule>
  </conditionalFormatting>
  <conditionalFormatting sqref="H28:I28">
    <cfRule type="cellIs" dxfId="97" priority="23" operator="lessThan">
      <formula>0</formula>
    </cfRule>
  </conditionalFormatting>
  <conditionalFormatting sqref="H27:I27">
    <cfRule type="cellIs" dxfId="96" priority="22" operator="lessThan">
      <formula>0</formula>
    </cfRule>
  </conditionalFormatting>
  <conditionalFormatting sqref="H26:I26">
    <cfRule type="cellIs" dxfId="95" priority="21" operator="lessThan">
      <formula>0</formula>
    </cfRule>
  </conditionalFormatting>
  <conditionalFormatting sqref="H25:I25">
    <cfRule type="cellIs" dxfId="94" priority="20" operator="lessThan">
      <formula>0</formula>
    </cfRule>
  </conditionalFormatting>
  <conditionalFormatting sqref="H24:I24">
    <cfRule type="cellIs" dxfId="93" priority="19" operator="lessThan">
      <formula>0</formula>
    </cfRule>
  </conditionalFormatting>
  <conditionalFormatting sqref="H21:I22">
    <cfRule type="cellIs" dxfId="92" priority="18" operator="lessThan">
      <formula>0</formula>
    </cfRule>
  </conditionalFormatting>
  <conditionalFormatting sqref="H23:I23">
    <cfRule type="cellIs" dxfId="91" priority="17" operator="lessThan">
      <formula>0</formula>
    </cfRule>
  </conditionalFormatting>
  <conditionalFormatting sqref="H20:I20">
    <cfRule type="cellIs" dxfId="90" priority="16" operator="lessThan">
      <formula>0</formula>
    </cfRule>
  </conditionalFormatting>
  <conditionalFormatting sqref="H18:I18">
    <cfRule type="cellIs" dxfId="89" priority="14" operator="lessThan">
      <formula>0</formula>
    </cfRule>
  </conditionalFormatting>
  <conditionalFormatting sqref="H19:I19">
    <cfRule type="cellIs" dxfId="88" priority="13" operator="lessThan">
      <formula>0</formula>
    </cfRule>
  </conditionalFormatting>
  <conditionalFormatting sqref="H17:I17">
    <cfRule type="cellIs" dxfId="87" priority="12" operator="lessThan">
      <formula>0</formula>
    </cfRule>
  </conditionalFormatting>
  <conditionalFormatting sqref="H16:I16">
    <cfRule type="cellIs" dxfId="86" priority="11" operator="lessThan">
      <formula>0</formula>
    </cfRule>
  </conditionalFormatting>
  <conditionalFormatting sqref="H15:I15">
    <cfRule type="cellIs" dxfId="85" priority="10" operator="lessThan">
      <formula>0</formula>
    </cfRule>
  </conditionalFormatting>
  <conditionalFormatting sqref="H14:I14">
    <cfRule type="cellIs" dxfId="84" priority="9" operator="lessThan">
      <formula>0</formula>
    </cfRule>
  </conditionalFormatting>
  <conditionalFormatting sqref="H13:I13">
    <cfRule type="cellIs" dxfId="83" priority="8" operator="lessThan">
      <formula>0</formula>
    </cfRule>
  </conditionalFormatting>
  <conditionalFormatting sqref="H12:I12">
    <cfRule type="cellIs" dxfId="82" priority="7" operator="lessThan">
      <formula>0</formula>
    </cfRule>
  </conditionalFormatting>
  <conditionalFormatting sqref="H11:I11">
    <cfRule type="cellIs" dxfId="81" priority="6" operator="lessThan">
      <formula>0</formula>
    </cfRule>
  </conditionalFormatting>
  <conditionalFormatting sqref="H10:I10">
    <cfRule type="cellIs" dxfId="80" priority="5" operator="lessThan">
      <formula>0</formula>
    </cfRule>
  </conditionalFormatting>
  <conditionalFormatting sqref="H8:I9">
    <cfRule type="cellIs" dxfId="79" priority="4" operator="lessThan">
      <formula>0</formula>
    </cfRule>
  </conditionalFormatting>
  <conditionalFormatting sqref="H6:I6">
    <cfRule type="cellIs" dxfId="78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56:H56 H29:J29 H19:J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7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3.7109375" style="35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8.85546875" customWidth="1"/>
    <col min="11" max="11" width="19.28515625" customWidth="1"/>
  </cols>
  <sheetData>
    <row r="1" spans="1:11" s="15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5" customFormat="1" ht="24.75" x14ac:dyDescent="0.4">
      <c r="A2" s="84" t="s">
        <v>113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s="15" customFormat="1" x14ac:dyDescent="0.25">
      <c r="A3" s="1" t="s">
        <v>0</v>
      </c>
      <c r="B3" s="1" t="s">
        <v>1</v>
      </c>
      <c r="C3" s="1" t="s">
        <v>64</v>
      </c>
      <c r="D3" s="36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20"/>
    </row>
    <row r="5" spans="1:11" s="35" customFormat="1" x14ac:dyDescent="0.25">
      <c r="A5" s="54">
        <v>43648</v>
      </c>
      <c r="B5" s="6" t="s">
        <v>105</v>
      </c>
      <c r="C5" s="21">
        <v>1300</v>
      </c>
      <c r="D5" s="78">
        <v>4</v>
      </c>
      <c r="E5" s="18" t="s">
        <v>10</v>
      </c>
      <c r="F5" s="9">
        <v>585</v>
      </c>
      <c r="G5" s="9">
        <v>591</v>
      </c>
      <c r="H5" s="9">
        <v>601</v>
      </c>
      <c r="I5" s="9">
        <f>IF(E5="SELL", F5-G5, G5-F5)*(C5*D5)</f>
        <v>31200</v>
      </c>
      <c r="J5" s="41">
        <f>(H5-G5)*(C5*D5)</f>
        <v>52000</v>
      </c>
      <c r="K5" s="80">
        <f>SUM(I5:J5)</f>
        <v>83200</v>
      </c>
    </row>
    <row r="6" spans="1:11" s="35" customFormat="1" x14ac:dyDescent="0.25">
      <c r="A6" s="54">
        <v>43647</v>
      </c>
      <c r="B6" s="6" t="s">
        <v>326</v>
      </c>
      <c r="C6" s="21">
        <v>1100</v>
      </c>
      <c r="D6" s="78">
        <v>4</v>
      </c>
      <c r="E6" s="18" t="s">
        <v>10</v>
      </c>
      <c r="F6" s="9">
        <v>407</v>
      </c>
      <c r="G6" s="9">
        <v>409</v>
      </c>
      <c r="H6" s="9">
        <v>0</v>
      </c>
      <c r="I6" s="9">
        <f>IF(E6="SELL", F6-G6, G6-F6)*(C6*D6)</f>
        <v>8800</v>
      </c>
      <c r="J6" s="41">
        <v>0</v>
      </c>
      <c r="K6" s="80">
        <f>SUM(I6:J6)</f>
        <v>8800</v>
      </c>
    </row>
    <row r="7" spans="1:11" s="35" customFormat="1" x14ac:dyDescent="0.25">
      <c r="A7" s="54">
        <v>43647</v>
      </c>
      <c r="B7" s="6" t="s">
        <v>297</v>
      </c>
      <c r="C7" s="21">
        <v>700</v>
      </c>
      <c r="D7" s="78">
        <v>4</v>
      </c>
      <c r="E7" s="18" t="s">
        <v>10</v>
      </c>
      <c r="F7" s="9">
        <v>628</v>
      </c>
      <c r="G7" s="9">
        <v>631</v>
      </c>
      <c r="H7" s="9">
        <v>0</v>
      </c>
      <c r="I7" s="9">
        <f>IF(E7="SELL", F7-G7, G7-F7)*(C7*D7)</f>
        <v>8400</v>
      </c>
      <c r="J7" s="41">
        <v>0</v>
      </c>
      <c r="K7" s="80">
        <f>SUM(I7:J7)</f>
        <v>8400</v>
      </c>
    </row>
    <row r="8" spans="1:11" s="35" customFormat="1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60"/>
    </row>
    <row r="9" spans="1:11" s="35" customFormat="1" x14ac:dyDescent="0.25">
      <c r="A9" s="54">
        <v>43644</v>
      </c>
      <c r="B9" s="6" t="s">
        <v>13</v>
      </c>
      <c r="C9" s="21">
        <v>400</v>
      </c>
      <c r="D9" s="78">
        <v>4</v>
      </c>
      <c r="E9" s="18" t="s">
        <v>10</v>
      </c>
      <c r="F9" s="9">
        <v>1670</v>
      </c>
      <c r="G9" s="9">
        <v>1685</v>
      </c>
      <c r="H9" s="9">
        <v>0</v>
      </c>
      <c r="I9" s="9">
        <f>IF(E9="SELL", F9-G9, G9-F9)*(C9*D9)</f>
        <v>24000</v>
      </c>
      <c r="J9" s="41">
        <v>0</v>
      </c>
      <c r="K9" s="80">
        <f>SUM(I9:J9)</f>
        <v>24000</v>
      </c>
    </row>
    <row r="10" spans="1:11" s="35" customFormat="1" x14ac:dyDescent="0.25">
      <c r="A10" s="54">
        <v>43643</v>
      </c>
      <c r="B10" s="6" t="s">
        <v>151</v>
      </c>
      <c r="C10" s="21">
        <v>2500</v>
      </c>
      <c r="D10" s="78">
        <v>4</v>
      </c>
      <c r="E10" s="18" t="s">
        <v>10</v>
      </c>
      <c r="F10" s="9">
        <v>280</v>
      </c>
      <c r="G10" s="9">
        <v>282.5</v>
      </c>
      <c r="H10" s="9">
        <v>285.5</v>
      </c>
      <c r="I10" s="9">
        <f>IF(E10="SELL", F10-G10, G10-F10)*(C10*D10)</f>
        <v>25000</v>
      </c>
      <c r="J10" s="41">
        <f>(H10-G10)*(C10*D10)</f>
        <v>30000</v>
      </c>
      <c r="K10" s="80">
        <f>SUM(I10:J10)</f>
        <v>55000</v>
      </c>
    </row>
    <row r="11" spans="1:11" s="35" customFormat="1" x14ac:dyDescent="0.25">
      <c r="A11" s="54">
        <v>43642</v>
      </c>
      <c r="B11" s="6" t="s">
        <v>105</v>
      </c>
      <c r="C11" s="21">
        <v>1300</v>
      </c>
      <c r="D11" s="78">
        <v>4</v>
      </c>
      <c r="E11" s="18" t="s">
        <v>10</v>
      </c>
      <c r="F11" s="9">
        <v>585</v>
      </c>
      <c r="G11" s="9">
        <v>587</v>
      </c>
      <c r="H11" s="9">
        <v>0</v>
      </c>
      <c r="I11" s="9">
        <f t="shared" ref="I11:I12" si="0">IF(E11="SELL", F11-G11, G11-F11)*(C11*D11)</f>
        <v>10400</v>
      </c>
      <c r="J11" s="41">
        <v>0</v>
      </c>
      <c r="K11" s="80">
        <f t="shared" ref="K11:K12" si="1">SUM(I11:J11)</f>
        <v>10400</v>
      </c>
    </row>
    <row r="12" spans="1:11" s="35" customFormat="1" x14ac:dyDescent="0.25">
      <c r="A12" s="54">
        <v>43642</v>
      </c>
      <c r="B12" s="6" t="s">
        <v>320</v>
      </c>
      <c r="C12" s="21">
        <v>2750</v>
      </c>
      <c r="D12" s="78">
        <v>4</v>
      </c>
      <c r="E12" s="18" t="s">
        <v>10</v>
      </c>
      <c r="F12" s="9">
        <v>313.5</v>
      </c>
      <c r="G12" s="9">
        <v>315</v>
      </c>
      <c r="H12" s="9">
        <v>0</v>
      </c>
      <c r="I12" s="9">
        <f t="shared" si="0"/>
        <v>16500</v>
      </c>
      <c r="J12" s="41">
        <v>0</v>
      </c>
      <c r="K12" s="80">
        <f t="shared" si="1"/>
        <v>16500</v>
      </c>
    </row>
    <row r="13" spans="1:11" s="35" customFormat="1" x14ac:dyDescent="0.25">
      <c r="A13" s="54">
        <v>43641</v>
      </c>
      <c r="B13" s="6" t="s">
        <v>319</v>
      </c>
      <c r="C13" s="21">
        <v>1200</v>
      </c>
      <c r="D13" s="78">
        <v>4</v>
      </c>
      <c r="E13" s="18" t="s">
        <v>10</v>
      </c>
      <c r="F13" s="9">
        <v>764</v>
      </c>
      <c r="G13" s="9">
        <v>770</v>
      </c>
      <c r="H13" s="9">
        <v>780</v>
      </c>
      <c r="I13" s="9">
        <f>IF(E13="SELL", F13-G13, G13-F13)*(C13*D13)</f>
        <v>28800</v>
      </c>
      <c r="J13" s="41">
        <f>(H13-G13)*(C13*D13)</f>
        <v>48000</v>
      </c>
      <c r="K13" s="80">
        <f>SUM(I13:J13)</f>
        <v>76800</v>
      </c>
    </row>
    <row r="14" spans="1:11" s="35" customFormat="1" x14ac:dyDescent="0.25">
      <c r="A14" s="54">
        <v>43640</v>
      </c>
      <c r="B14" s="6" t="s">
        <v>238</v>
      </c>
      <c r="C14" s="21">
        <v>600</v>
      </c>
      <c r="D14" s="78">
        <v>4</v>
      </c>
      <c r="E14" s="18" t="s">
        <v>10</v>
      </c>
      <c r="F14" s="9">
        <v>900</v>
      </c>
      <c r="G14" s="9">
        <v>912</v>
      </c>
      <c r="H14" s="9">
        <v>927</v>
      </c>
      <c r="I14" s="9">
        <f>IF(E14="SELL", F14-G14, G14-F14)*(C14*D14)</f>
        <v>28800</v>
      </c>
      <c r="J14" s="41">
        <f>(H14-G14)*(C14*D14)</f>
        <v>36000</v>
      </c>
      <c r="K14" s="80">
        <f>SUM(I14:J14)</f>
        <v>64800</v>
      </c>
    </row>
    <row r="15" spans="1:11" s="35" customFormat="1" x14ac:dyDescent="0.25">
      <c r="A15" s="54">
        <v>43637</v>
      </c>
      <c r="B15" s="6" t="s">
        <v>312</v>
      </c>
      <c r="C15" s="21">
        <v>1250</v>
      </c>
      <c r="D15" s="78">
        <v>4</v>
      </c>
      <c r="E15" s="18" t="s">
        <v>10</v>
      </c>
      <c r="F15" s="9">
        <v>544</v>
      </c>
      <c r="G15" s="9">
        <v>550</v>
      </c>
      <c r="H15" s="9">
        <v>560</v>
      </c>
      <c r="I15" s="9">
        <f t="shared" ref="I15:I35" si="2">IF(E15="SELL", F15-G15, G15-F15)*(C15*D15)</f>
        <v>30000</v>
      </c>
      <c r="J15" s="41">
        <f t="shared" ref="J15" si="3">(H15-G15)*(C15*D15)</f>
        <v>50000</v>
      </c>
      <c r="K15" s="80">
        <f t="shared" ref="K15:K24" si="4">SUM(I15:J15)</f>
        <v>80000</v>
      </c>
    </row>
    <row r="16" spans="1:11" s="35" customFormat="1" x14ac:dyDescent="0.25">
      <c r="A16" s="54">
        <v>43636</v>
      </c>
      <c r="B16" s="6" t="s">
        <v>307</v>
      </c>
      <c r="C16" s="21">
        <v>800</v>
      </c>
      <c r="D16" s="78">
        <v>4</v>
      </c>
      <c r="E16" s="18" t="s">
        <v>10</v>
      </c>
      <c r="F16" s="9">
        <v>748</v>
      </c>
      <c r="G16" s="14">
        <v>756</v>
      </c>
      <c r="H16" s="9" t="s">
        <v>23</v>
      </c>
      <c r="I16" s="9">
        <f t="shared" si="2"/>
        <v>25600</v>
      </c>
      <c r="J16" s="41">
        <v>0</v>
      </c>
      <c r="K16" s="80">
        <f t="shared" si="4"/>
        <v>25600</v>
      </c>
    </row>
    <row r="17" spans="1:11" s="35" customFormat="1" x14ac:dyDescent="0.25">
      <c r="A17" s="54">
        <v>43635</v>
      </c>
      <c r="B17" s="6" t="s">
        <v>305</v>
      </c>
      <c r="C17" s="21">
        <v>1200</v>
      </c>
      <c r="D17" s="78">
        <v>4</v>
      </c>
      <c r="E17" s="18" t="s">
        <v>10</v>
      </c>
      <c r="F17" s="9">
        <v>623</v>
      </c>
      <c r="G17" s="14">
        <v>629</v>
      </c>
      <c r="H17" s="9" t="s">
        <v>23</v>
      </c>
      <c r="I17" s="9">
        <f t="shared" si="2"/>
        <v>28800</v>
      </c>
      <c r="J17" s="41">
        <v>0</v>
      </c>
      <c r="K17" s="80">
        <f t="shared" si="4"/>
        <v>28800</v>
      </c>
    </row>
    <row r="18" spans="1:11" s="35" customFormat="1" x14ac:dyDescent="0.25">
      <c r="A18" s="54">
        <v>43634</v>
      </c>
      <c r="B18" s="6" t="s">
        <v>191</v>
      </c>
      <c r="C18" s="21">
        <v>800</v>
      </c>
      <c r="D18" s="78">
        <v>4</v>
      </c>
      <c r="E18" s="18" t="s">
        <v>10</v>
      </c>
      <c r="F18" s="9">
        <v>785</v>
      </c>
      <c r="G18" s="14">
        <v>775</v>
      </c>
      <c r="H18" s="9" t="s">
        <v>23</v>
      </c>
      <c r="I18" s="9">
        <f t="shared" si="2"/>
        <v>-32000</v>
      </c>
      <c r="J18" s="41">
        <v>0</v>
      </c>
      <c r="K18" s="80">
        <f t="shared" si="4"/>
        <v>-32000</v>
      </c>
    </row>
    <row r="19" spans="1:11" s="35" customFormat="1" x14ac:dyDescent="0.25">
      <c r="A19" s="54">
        <v>43634</v>
      </c>
      <c r="B19" s="6" t="s">
        <v>115</v>
      </c>
      <c r="C19" s="21">
        <v>3000</v>
      </c>
      <c r="D19" s="78">
        <v>4</v>
      </c>
      <c r="E19" s="18" t="s">
        <v>10</v>
      </c>
      <c r="F19" s="9">
        <v>236.5</v>
      </c>
      <c r="G19" s="14">
        <v>239</v>
      </c>
      <c r="H19" s="9" t="s">
        <v>23</v>
      </c>
      <c r="I19" s="9">
        <f t="shared" si="2"/>
        <v>30000</v>
      </c>
      <c r="J19" s="41">
        <v>0</v>
      </c>
      <c r="K19" s="80">
        <f t="shared" si="4"/>
        <v>30000</v>
      </c>
    </row>
    <row r="20" spans="1:11" s="35" customFormat="1" x14ac:dyDescent="0.25">
      <c r="A20" s="54">
        <v>43633</v>
      </c>
      <c r="B20" s="6" t="s">
        <v>304</v>
      </c>
      <c r="C20" s="21">
        <v>600</v>
      </c>
      <c r="D20" s="78">
        <v>4</v>
      </c>
      <c r="E20" s="18" t="s">
        <v>10</v>
      </c>
      <c r="F20" s="9">
        <v>865</v>
      </c>
      <c r="G20" s="14">
        <v>880</v>
      </c>
      <c r="H20" s="9" t="s">
        <v>23</v>
      </c>
      <c r="I20" s="9">
        <f t="shared" si="2"/>
        <v>36000</v>
      </c>
      <c r="J20" s="41">
        <v>0</v>
      </c>
      <c r="K20" s="80">
        <f t="shared" si="4"/>
        <v>36000</v>
      </c>
    </row>
    <row r="21" spans="1:11" s="35" customFormat="1" x14ac:dyDescent="0.25">
      <c r="A21" s="54">
        <v>43630</v>
      </c>
      <c r="B21" s="6" t="s">
        <v>151</v>
      </c>
      <c r="C21" s="21">
        <v>2500</v>
      </c>
      <c r="D21" s="78">
        <v>4</v>
      </c>
      <c r="E21" s="18" t="s">
        <v>10</v>
      </c>
      <c r="F21" s="9">
        <v>296</v>
      </c>
      <c r="G21" s="14">
        <v>294</v>
      </c>
      <c r="H21" s="9" t="s">
        <v>23</v>
      </c>
      <c r="I21" s="9">
        <f t="shared" si="2"/>
        <v>-20000</v>
      </c>
      <c r="J21" s="41">
        <v>0</v>
      </c>
      <c r="K21" s="80">
        <f t="shared" si="4"/>
        <v>-20000</v>
      </c>
    </row>
    <row r="22" spans="1:11" s="35" customFormat="1" x14ac:dyDescent="0.25">
      <c r="A22" s="54">
        <v>43630</v>
      </c>
      <c r="B22" s="6" t="s">
        <v>248</v>
      </c>
      <c r="C22" s="21">
        <v>1000</v>
      </c>
      <c r="D22" s="78">
        <v>4</v>
      </c>
      <c r="E22" s="18" t="s">
        <v>10</v>
      </c>
      <c r="F22" s="9">
        <v>783</v>
      </c>
      <c r="G22" s="14">
        <v>784</v>
      </c>
      <c r="H22" s="9" t="s">
        <v>23</v>
      </c>
      <c r="I22" s="9">
        <f t="shared" si="2"/>
        <v>4000</v>
      </c>
      <c r="J22" s="41">
        <v>0</v>
      </c>
      <c r="K22" s="80">
        <f t="shared" si="4"/>
        <v>4000</v>
      </c>
    </row>
    <row r="23" spans="1:11" s="35" customFormat="1" x14ac:dyDescent="0.25">
      <c r="A23" s="54">
        <v>43630</v>
      </c>
      <c r="B23" s="6" t="s">
        <v>192</v>
      </c>
      <c r="C23" s="21">
        <v>1400</v>
      </c>
      <c r="D23" s="78">
        <v>4</v>
      </c>
      <c r="E23" s="18" t="s">
        <v>10</v>
      </c>
      <c r="F23" s="9">
        <v>713</v>
      </c>
      <c r="G23" s="14">
        <v>715</v>
      </c>
      <c r="H23" s="9" t="s">
        <v>23</v>
      </c>
      <c r="I23" s="9">
        <f t="shared" si="2"/>
        <v>11200</v>
      </c>
      <c r="J23" s="41">
        <v>0</v>
      </c>
      <c r="K23" s="80">
        <f t="shared" si="4"/>
        <v>11200</v>
      </c>
    </row>
    <row r="24" spans="1:11" s="35" customFormat="1" x14ac:dyDescent="0.25">
      <c r="A24" s="54">
        <v>43629</v>
      </c>
      <c r="B24" s="6" t="s">
        <v>245</v>
      </c>
      <c r="C24" s="21">
        <v>12000</v>
      </c>
      <c r="D24" s="78">
        <v>4</v>
      </c>
      <c r="E24" s="18" t="s">
        <v>10</v>
      </c>
      <c r="F24" s="9">
        <v>51.5</v>
      </c>
      <c r="G24" s="14">
        <v>51.75</v>
      </c>
      <c r="H24" s="9" t="s">
        <v>23</v>
      </c>
      <c r="I24" s="9">
        <f t="shared" si="2"/>
        <v>12000</v>
      </c>
      <c r="J24" s="41">
        <v>0</v>
      </c>
      <c r="K24" s="80">
        <f t="shared" si="4"/>
        <v>12000</v>
      </c>
    </row>
    <row r="25" spans="1:11" s="35" customFormat="1" x14ac:dyDescent="0.25">
      <c r="A25" s="54">
        <v>43629</v>
      </c>
      <c r="B25" s="6" t="s">
        <v>295</v>
      </c>
      <c r="C25" s="21">
        <v>700</v>
      </c>
      <c r="D25" s="78">
        <v>4</v>
      </c>
      <c r="E25" s="18" t="s">
        <v>35</v>
      </c>
      <c r="F25" s="9">
        <v>1100</v>
      </c>
      <c r="G25" s="9">
        <v>1100</v>
      </c>
      <c r="H25" s="9" t="s">
        <v>23</v>
      </c>
      <c r="I25" s="9">
        <f t="shared" si="2"/>
        <v>0</v>
      </c>
      <c r="J25" s="41">
        <v>0</v>
      </c>
      <c r="K25" s="4">
        <f t="shared" ref="K25" si="5">SUM(I25:J25)*D25</f>
        <v>0</v>
      </c>
    </row>
    <row r="26" spans="1:11" s="35" customFormat="1" x14ac:dyDescent="0.25">
      <c r="A26" s="54">
        <v>43628</v>
      </c>
      <c r="B26" s="6" t="s">
        <v>141</v>
      </c>
      <c r="C26" s="21">
        <v>600</v>
      </c>
      <c r="D26" s="78">
        <v>4</v>
      </c>
      <c r="E26" s="18" t="s">
        <v>10</v>
      </c>
      <c r="F26" s="9">
        <v>975</v>
      </c>
      <c r="G26" s="9">
        <v>985</v>
      </c>
      <c r="H26" s="9" t="s">
        <v>23</v>
      </c>
      <c r="I26" s="9">
        <v>0</v>
      </c>
      <c r="J26" s="41">
        <v>0</v>
      </c>
      <c r="K26" s="4" t="s">
        <v>296</v>
      </c>
    </row>
    <row r="27" spans="1:11" s="35" customFormat="1" x14ac:dyDescent="0.25">
      <c r="A27" s="54">
        <v>43628</v>
      </c>
      <c r="B27" s="6" t="s">
        <v>160</v>
      </c>
      <c r="C27" s="21">
        <v>1000</v>
      </c>
      <c r="D27" s="78">
        <v>4</v>
      </c>
      <c r="E27" s="18" t="s">
        <v>10</v>
      </c>
      <c r="F27" s="9">
        <v>528</v>
      </c>
      <c r="G27" s="9">
        <v>521</v>
      </c>
      <c r="H27" s="9" t="s">
        <v>23</v>
      </c>
      <c r="I27" s="9">
        <f t="shared" si="2"/>
        <v>-28000</v>
      </c>
      <c r="J27" s="41">
        <v>0</v>
      </c>
      <c r="K27" s="80">
        <f t="shared" ref="K27:K29" si="6">SUM(I27:J27)</f>
        <v>-28000</v>
      </c>
    </row>
    <row r="28" spans="1:11" s="35" customFormat="1" x14ac:dyDescent="0.25">
      <c r="A28" s="54">
        <v>43628</v>
      </c>
      <c r="B28" s="6" t="s">
        <v>300</v>
      </c>
      <c r="C28" s="21">
        <v>4700</v>
      </c>
      <c r="D28" s="78">
        <v>4</v>
      </c>
      <c r="E28" s="18" t="s">
        <v>10</v>
      </c>
      <c r="F28" s="9">
        <v>104.25</v>
      </c>
      <c r="G28" s="9">
        <v>103</v>
      </c>
      <c r="H28" s="9" t="s">
        <v>23</v>
      </c>
      <c r="I28" s="9">
        <f t="shared" si="2"/>
        <v>-23500</v>
      </c>
      <c r="J28" s="41">
        <v>0</v>
      </c>
      <c r="K28" s="80">
        <f t="shared" si="6"/>
        <v>-23500</v>
      </c>
    </row>
    <row r="29" spans="1:11" s="35" customFormat="1" x14ac:dyDescent="0.25">
      <c r="A29" s="54">
        <v>43627</v>
      </c>
      <c r="B29" s="6" t="s">
        <v>297</v>
      </c>
      <c r="C29" s="21">
        <v>700</v>
      </c>
      <c r="D29" s="78">
        <v>4</v>
      </c>
      <c r="E29" s="18" t="s">
        <v>10</v>
      </c>
      <c r="F29" s="9">
        <v>635</v>
      </c>
      <c r="G29" s="9">
        <v>643</v>
      </c>
      <c r="H29" s="9" t="s">
        <v>23</v>
      </c>
      <c r="I29" s="9">
        <f t="shared" si="2"/>
        <v>22400</v>
      </c>
      <c r="J29" s="41">
        <v>0</v>
      </c>
      <c r="K29" s="80">
        <f t="shared" si="6"/>
        <v>22400</v>
      </c>
    </row>
    <row r="30" spans="1:11" s="35" customFormat="1" x14ac:dyDescent="0.25">
      <c r="A30" s="54">
        <v>43626</v>
      </c>
      <c r="B30" s="6" t="s">
        <v>295</v>
      </c>
      <c r="C30" s="21">
        <v>700</v>
      </c>
      <c r="D30" s="78">
        <v>4</v>
      </c>
      <c r="E30" s="18" t="s">
        <v>10</v>
      </c>
      <c r="F30" s="9">
        <v>1100</v>
      </c>
      <c r="G30" s="9">
        <v>1110</v>
      </c>
      <c r="H30" s="9" t="s">
        <v>23</v>
      </c>
      <c r="I30" s="9">
        <v>0</v>
      </c>
      <c r="J30" s="41">
        <v>0</v>
      </c>
      <c r="K30" s="4" t="s">
        <v>296</v>
      </c>
    </row>
    <row r="31" spans="1:11" s="35" customFormat="1" x14ac:dyDescent="0.25">
      <c r="A31" s="54">
        <v>43626</v>
      </c>
      <c r="B31" s="6" t="s">
        <v>297</v>
      </c>
      <c r="C31" s="21">
        <v>700</v>
      </c>
      <c r="D31" s="78">
        <v>4</v>
      </c>
      <c r="E31" s="18" t="s">
        <v>10</v>
      </c>
      <c r="F31" s="9">
        <v>630</v>
      </c>
      <c r="G31" s="9">
        <v>633</v>
      </c>
      <c r="H31" s="9" t="s">
        <v>23</v>
      </c>
      <c r="I31" s="9">
        <f t="shared" si="2"/>
        <v>8400</v>
      </c>
      <c r="J31" s="41">
        <v>0</v>
      </c>
      <c r="K31" s="80">
        <f t="shared" ref="K31:K35" si="7">SUM(I31:J31)</f>
        <v>8400</v>
      </c>
    </row>
    <row r="32" spans="1:11" s="35" customFormat="1" x14ac:dyDescent="0.25">
      <c r="A32" s="54">
        <v>43623</v>
      </c>
      <c r="B32" s="6" t="s">
        <v>293</v>
      </c>
      <c r="C32" s="21">
        <v>1500</v>
      </c>
      <c r="D32" s="78">
        <v>4</v>
      </c>
      <c r="E32" s="18" t="s">
        <v>10</v>
      </c>
      <c r="F32" s="9">
        <v>526</v>
      </c>
      <c r="G32" s="9">
        <v>532</v>
      </c>
      <c r="H32" s="9" t="s">
        <v>23</v>
      </c>
      <c r="I32" s="9">
        <f t="shared" si="2"/>
        <v>36000</v>
      </c>
      <c r="J32" s="41">
        <v>0</v>
      </c>
      <c r="K32" s="80">
        <f t="shared" si="7"/>
        <v>36000</v>
      </c>
    </row>
    <row r="33" spans="1:11" s="35" customFormat="1" x14ac:dyDescent="0.25">
      <c r="A33" s="54">
        <v>43623</v>
      </c>
      <c r="B33" s="6" t="s">
        <v>260</v>
      </c>
      <c r="C33" s="21">
        <v>700</v>
      </c>
      <c r="D33" s="78">
        <v>4</v>
      </c>
      <c r="E33" s="18" t="s">
        <v>35</v>
      </c>
      <c r="F33" s="9">
        <v>1310</v>
      </c>
      <c r="G33" s="9">
        <v>1301</v>
      </c>
      <c r="H33" s="9" t="s">
        <v>23</v>
      </c>
      <c r="I33" s="9">
        <f t="shared" si="2"/>
        <v>25200</v>
      </c>
      <c r="J33" s="41">
        <v>0</v>
      </c>
      <c r="K33" s="80">
        <f t="shared" si="7"/>
        <v>25200</v>
      </c>
    </row>
    <row r="34" spans="1:11" s="35" customFormat="1" x14ac:dyDescent="0.25">
      <c r="A34" s="54">
        <v>43619</v>
      </c>
      <c r="B34" s="6" t="s">
        <v>152</v>
      </c>
      <c r="C34" s="21">
        <v>300</v>
      </c>
      <c r="D34" s="78">
        <v>4</v>
      </c>
      <c r="E34" s="18" t="s">
        <v>10</v>
      </c>
      <c r="F34" s="9">
        <v>2224</v>
      </c>
      <c r="G34" s="9">
        <v>2236</v>
      </c>
      <c r="H34" s="9" t="s">
        <v>23</v>
      </c>
      <c r="I34" s="9">
        <f t="shared" si="2"/>
        <v>14400</v>
      </c>
      <c r="J34" s="41">
        <v>0</v>
      </c>
      <c r="K34" s="80">
        <f t="shared" si="7"/>
        <v>14400</v>
      </c>
    </row>
    <row r="35" spans="1:11" s="35" customFormat="1" x14ac:dyDescent="0.25">
      <c r="A35" s="54">
        <v>43619</v>
      </c>
      <c r="B35" s="6" t="s">
        <v>105</v>
      </c>
      <c r="C35" s="21">
        <v>1300</v>
      </c>
      <c r="D35" s="78">
        <v>4</v>
      </c>
      <c r="E35" s="18" t="s">
        <v>35</v>
      </c>
      <c r="F35" s="9">
        <v>645</v>
      </c>
      <c r="G35" s="9">
        <v>644</v>
      </c>
      <c r="H35" s="9" t="s">
        <v>23</v>
      </c>
      <c r="I35" s="9">
        <f t="shared" si="2"/>
        <v>5200</v>
      </c>
      <c r="J35" s="41">
        <v>0</v>
      </c>
      <c r="K35" s="80">
        <f t="shared" si="7"/>
        <v>5200</v>
      </c>
    </row>
    <row r="36" spans="1:11" s="35" customFormat="1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60"/>
    </row>
    <row r="37" spans="1:11" s="35" customFormat="1" x14ac:dyDescent="0.25">
      <c r="A37" s="54">
        <v>43609</v>
      </c>
      <c r="B37" s="6" t="s">
        <v>286</v>
      </c>
      <c r="C37" s="21">
        <v>1000</v>
      </c>
      <c r="D37" s="21"/>
      <c r="E37" s="18" t="s">
        <v>10</v>
      </c>
      <c r="F37" s="9">
        <v>571</v>
      </c>
      <c r="G37" s="9">
        <v>572.5</v>
      </c>
      <c r="H37" s="9" t="s">
        <v>23</v>
      </c>
      <c r="I37" s="9">
        <f t="shared" ref="I37" si="8">IF(E37="SELL", F37-G37, G37-F37)*C37</f>
        <v>1500</v>
      </c>
      <c r="J37" s="41">
        <v>0</v>
      </c>
      <c r="K37" s="4">
        <f t="shared" ref="K37" si="9">SUM(I37:J37)</f>
        <v>1500</v>
      </c>
    </row>
    <row r="38" spans="1:11" s="35" customFormat="1" x14ac:dyDescent="0.25">
      <c r="A38" s="54">
        <v>43608</v>
      </c>
      <c r="B38" s="6" t="s">
        <v>136</v>
      </c>
      <c r="C38" s="21">
        <v>250</v>
      </c>
      <c r="D38" s="21"/>
      <c r="E38" s="18" t="s">
        <v>10</v>
      </c>
      <c r="F38" s="9">
        <v>3065</v>
      </c>
      <c r="G38" s="9">
        <v>3077</v>
      </c>
      <c r="H38" s="9" t="s">
        <v>23</v>
      </c>
      <c r="I38" s="9">
        <f t="shared" ref="I38" si="10">IF(E38="SELL", F38-G38, G38-F38)*C38</f>
        <v>3000</v>
      </c>
      <c r="J38" s="41">
        <v>0</v>
      </c>
      <c r="K38" s="4">
        <f t="shared" ref="K38" si="11">SUM(I38:J38)</f>
        <v>3000</v>
      </c>
    </row>
    <row r="39" spans="1:11" s="35" customFormat="1" x14ac:dyDescent="0.25">
      <c r="A39" s="54">
        <v>43607</v>
      </c>
      <c r="B39" s="6" t="s">
        <v>284</v>
      </c>
      <c r="C39" s="21">
        <v>700</v>
      </c>
      <c r="D39" s="21"/>
      <c r="E39" s="18" t="s">
        <v>10</v>
      </c>
      <c r="F39" s="9">
        <v>920</v>
      </c>
      <c r="G39" s="9">
        <v>930</v>
      </c>
      <c r="H39" s="9">
        <v>934</v>
      </c>
      <c r="I39" s="9">
        <f t="shared" ref="I39" si="12">IF(E39="SELL", F39-G39, G39-F39)*C39</f>
        <v>7000</v>
      </c>
      <c r="J39" s="41">
        <f>(H39-G39)*C39</f>
        <v>2800</v>
      </c>
      <c r="K39" s="4">
        <f t="shared" ref="K39" si="13">SUM(I39:J39)</f>
        <v>9800</v>
      </c>
    </row>
    <row r="40" spans="1:11" s="35" customFormat="1" x14ac:dyDescent="0.25">
      <c r="A40" s="54">
        <v>43606</v>
      </c>
      <c r="B40" s="6" t="s">
        <v>266</v>
      </c>
      <c r="C40" s="21">
        <v>1400</v>
      </c>
      <c r="D40" s="21"/>
      <c r="E40" s="18" t="s">
        <v>10</v>
      </c>
      <c r="F40" s="9">
        <v>694</v>
      </c>
      <c r="G40" s="9">
        <v>700</v>
      </c>
      <c r="H40" s="9">
        <v>710</v>
      </c>
      <c r="I40" s="9">
        <f t="shared" ref="I40" si="14">IF(E40="SELL", F40-G40, G40-F40)*C40</f>
        <v>8400</v>
      </c>
      <c r="J40" s="41">
        <f>(H40-G40)*C40</f>
        <v>14000</v>
      </c>
      <c r="K40" s="4">
        <f t="shared" ref="K40" si="15">SUM(I40:J40)</f>
        <v>22400</v>
      </c>
    </row>
    <row r="41" spans="1:11" s="35" customFormat="1" x14ac:dyDescent="0.25">
      <c r="A41" s="54">
        <v>43605</v>
      </c>
      <c r="B41" s="6" t="s">
        <v>120</v>
      </c>
      <c r="C41" s="21">
        <v>302</v>
      </c>
      <c r="D41" s="21"/>
      <c r="E41" s="18" t="s">
        <v>10</v>
      </c>
      <c r="F41" s="9">
        <v>2290</v>
      </c>
      <c r="G41" s="9">
        <v>2305</v>
      </c>
      <c r="H41" s="9" t="s">
        <v>23</v>
      </c>
      <c r="I41" s="9">
        <f t="shared" ref="I41" si="16">IF(E41="SELL", F41-G41, G41-F41)*C41</f>
        <v>4530</v>
      </c>
      <c r="J41" s="41">
        <v>0</v>
      </c>
      <c r="K41" s="4">
        <f t="shared" ref="K41" si="17">SUM(I41:J41)</f>
        <v>4530</v>
      </c>
    </row>
    <row r="42" spans="1:11" s="35" customFormat="1" x14ac:dyDescent="0.25">
      <c r="A42" s="54">
        <v>43602</v>
      </c>
      <c r="B42" s="6" t="s">
        <v>285</v>
      </c>
      <c r="C42" s="21">
        <v>1000</v>
      </c>
      <c r="D42" s="21"/>
      <c r="E42" s="18" t="s">
        <v>10</v>
      </c>
      <c r="F42" s="9">
        <v>737</v>
      </c>
      <c r="G42" s="9">
        <v>742</v>
      </c>
      <c r="H42" s="9" t="s">
        <v>23</v>
      </c>
      <c r="I42" s="9">
        <f t="shared" ref="I42" si="18">IF(E42="SELL", F42-G42, G42-F42)*C42</f>
        <v>5000</v>
      </c>
      <c r="J42" s="41">
        <v>0</v>
      </c>
      <c r="K42" s="4">
        <f t="shared" ref="K42" si="19">SUM(I42:J42)</f>
        <v>5000</v>
      </c>
    </row>
    <row r="43" spans="1:11" s="35" customFormat="1" x14ac:dyDescent="0.25">
      <c r="A43" s="54">
        <v>43600</v>
      </c>
      <c r="B43" s="6" t="s">
        <v>247</v>
      </c>
      <c r="C43" s="21">
        <v>1100</v>
      </c>
      <c r="D43" s="21"/>
      <c r="E43" s="18" t="s">
        <v>35</v>
      </c>
      <c r="F43" s="9">
        <v>425</v>
      </c>
      <c r="G43" s="9">
        <v>418</v>
      </c>
      <c r="H43" s="9" t="s">
        <v>23</v>
      </c>
      <c r="I43" s="9">
        <f t="shared" ref="I43" si="20">IF(E43="SELL", F43-G43, G43-F43)*C43</f>
        <v>7700</v>
      </c>
      <c r="J43" s="41">
        <v>0</v>
      </c>
      <c r="K43" s="4">
        <f t="shared" ref="K43" si="21">SUM(I43:J43)</f>
        <v>7700</v>
      </c>
    </row>
    <row r="44" spans="1:11" s="35" customFormat="1" x14ac:dyDescent="0.25">
      <c r="A44" s="54">
        <v>43598</v>
      </c>
      <c r="B44" s="6" t="s">
        <v>279</v>
      </c>
      <c r="C44" s="21">
        <v>500</v>
      </c>
      <c r="D44" s="21"/>
      <c r="E44" s="18" t="s">
        <v>35</v>
      </c>
      <c r="F44" s="9">
        <v>1265</v>
      </c>
      <c r="G44" s="9">
        <v>1252</v>
      </c>
      <c r="H44" s="9" t="s">
        <v>23</v>
      </c>
      <c r="I44" s="9">
        <f t="shared" ref="I44" si="22">IF(E44="SELL", F44-G44, G44-F44)*C44</f>
        <v>6500</v>
      </c>
      <c r="J44" s="41">
        <v>0</v>
      </c>
      <c r="K44" s="4">
        <f t="shared" ref="K44" si="23">SUM(I44:J44)</f>
        <v>6500</v>
      </c>
    </row>
    <row r="45" spans="1:11" s="35" customFormat="1" x14ac:dyDescent="0.25">
      <c r="A45" s="54">
        <v>43595</v>
      </c>
      <c r="B45" s="6" t="s">
        <v>13</v>
      </c>
      <c r="C45" s="21">
        <v>400</v>
      </c>
      <c r="D45" s="21"/>
      <c r="E45" s="18" t="s">
        <v>35</v>
      </c>
      <c r="F45" s="9">
        <v>1715</v>
      </c>
      <c r="G45" s="9">
        <v>1715</v>
      </c>
      <c r="H45" s="9" t="s">
        <v>23</v>
      </c>
      <c r="I45" s="9">
        <f t="shared" ref="I45:I47" si="24">IF(E45="SELL", F45-G45, G45-F45)*C45</f>
        <v>0</v>
      </c>
      <c r="J45" s="41">
        <v>0</v>
      </c>
      <c r="K45" s="4">
        <f t="shared" ref="K45:K47" si="25">SUM(I45:J45)</f>
        <v>0</v>
      </c>
    </row>
    <row r="46" spans="1:11" s="35" customFormat="1" x14ac:dyDescent="0.25">
      <c r="A46" s="54">
        <v>43594</v>
      </c>
      <c r="B46" s="6" t="s">
        <v>150</v>
      </c>
      <c r="C46" s="21">
        <v>500</v>
      </c>
      <c r="D46" s="21"/>
      <c r="E46" s="18" t="s">
        <v>35</v>
      </c>
      <c r="F46" s="9">
        <v>1366</v>
      </c>
      <c r="G46" s="9">
        <v>1359</v>
      </c>
      <c r="H46" s="9" t="s">
        <v>23</v>
      </c>
      <c r="I46" s="9">
        <f t="shared" si="24"/>
        <v>3500</v>
      </c>
      <c r="J46" s="41">
        <v>0</v>
      </c>
      <c r="K46" s="4">
        <f t="shared" si="25"/>
        <v>3500</v>
      </c>
    </row>
    <row r="47" spans="1:11" s="35" customFormat="1" x14ac:dyDescent="0.25">
      <c r="A47" s="54">
        <v>43592</v>
      </c>
      <c r="B47" s="6" t="s">
        <v>282</v>
      </c>
      <c r="C47" s="21">
        <v>2600</v>
      </c>
      <c r="D47" s="21"/>
      <c r="E47" s="18" t="s">
        <v>10</v>
      </c>
      <c r="F47" s="9">
        <v>366</v>
      </c>
      <c r="G47" s="9">
        <v>367.8</v>
      </c>
      <c r="H47" s="9" t="s">
        <v>23</v>
      </c>
      <c r="I47" s="9">
        <f t="shared" si="24"/>
        <v>4680.0000000000291</v>
      </c>
      <c r="J47" s="41">
        <v>0</v>
      </c>
      <c r="K47" s="4">
        <f t="shared" si="25"/>
        <v>4680.0000000000291</v>
      </c>
    </row>
    <row r="48" spans="1:11" s="35" customFormat="1" x14ac:dyDescent="0.25">
      <c r="A48" s="54">
        <v>43588</v>
      </c>
      <c r="B48" s="6" t="s">
        <v>136</v>
      </c>
      <c r="C48" s="21">
        <v>250</v>
      </c>
      <c r="D48" s="21"/>
      <c r="E48" s="18" t="s">
        <v>10</v>
      </c>
      <c r="F48" s="9">
        <v>3070</v>
      </c>
      <c r="G48" s="9">
        <v>3078</v>
      </c>
      <c r="H48" s="9" t="s">
        <v>23</v>
      </c>
      <c r="I48" s="9">
        <f t="shared" ref="I48:I49" si="26">IF(E48="SELL", F48-G48, G48-F48)*C48</f>
        <v>2000</v>
      </c>
      <c r="J48" s="41">
        <v>0</v>
      </c>
      <c r="K48" s="4">
        <f t="shared" ref="K48:K49" si="27">SUM(I48:J48)</f>
        <v>2000</v>
      </c>
    </row>
    <row r="49" spans="1:11" s="35" customFormat="1" x14ac:dyDescent="0.25">
      <c r="A49" s="54">
        <v>43587</v>
      </c>
      <c r="B49" s="6" t="s">
        <v>277</v>
      </c>
      <c r="C49" s="21">
        <v>1560</v>
      </c>
      <c r="D49" s="21"/>
      <c r="E49" s="18" t="s">
        <v>10</v>
      </c>
      <c r="F49" s="9">
        <v>521</v>
      </c>
      <c r="G49" s="9">
        <v>525</v>
      </c>
      <c r="H49" s="9" t="s">
        <v>23</v>
      </c>
      <c r="I49" s="9">
        <f t="shared" si="26"/>
        <v>6240</v>
      </c>
      <c r="J49" s="41">
        <v>0</v>
      </c>
      <c r="K49" s="4">
        <f t="shared" si="27"/>
        <v>6240</v>
      </c>
    </row>
    <row r="50" spans="1:11" s="35" customFormat="1" x14ac:dyDescent="0.25">
      <c r="A50" s="63"/>
      <c r="B50" s="64"/>
      <c r="C50" s="69"/>
      <c r="D50" s="69"/>
      <c r="E50" s="66"/>
      <c r="F50" s="67"/>
      <c r="G50" s="67"/>
      <c r="H50" s="67"/>
      <c r="I50" s="67"/>
      <c r="J50" s="70"/>
      <c r="K50" s="68"/>
    </row>
    <row r="51" spans="1:11" s="35" customFormat="1" x14ac:dyDescent="0.25">
      <c r="A51" s="54">
        <v>43585</v>
      </c>
      <c r="B51" s="6" t="s">
        <v>207</v>
      </c>
      <c r="C51" s="21">
        <v>1850</v>
      </c>
      <c r="D51" s="21"/>
      <c r="E51" s="18" t="s">
        <v>35</v>
      </c>
      <c r="F51" s="9">
        <v>318</v>
      </c>
      <c r="G51" s="9">
        <v>322</v>
      </c>
      <c r="H51" s="9" t="s">
        <v>23</v>
      </c>
      <c r="I51" s="9">
        <f t="shared" ref="I51:I56" si="28">IF(E51="SELL", F51-G51, G51-F51)*C51</f>
        <v>-7400</v>
      </c>
      <c r="J51" s="41">
        <v>0</v>
      </c>
      <c r="K51" s="4">
        <f t="shared" ref="K51" si="29">SUM(I51:J51)</f>
        <v>-7400</v>
      </c>
    </row>
    <row r="52" spans="1:11" s="35" customFormat="1" x14ac:dyDescent="0.25">
      <c r="A52" s="54">
        <v>43580</v>
      </c>
      <c r="B52" s="6" t="s">
        <v>116</v>
      </c>
      <c r="C52" s="21">
        <v>2000</v>
      </c>
      <c r="D52" s="21"/>
      <c r="E52" s="18" t="s">
        <v>35</v>
      </c>
      <c r="F52" s="9">
        <v>281</v>
      </c>
      <c r="G52" s="9">
        <v>277</v>
      </c>
      <c r="H52" s="9">
        <v>273</v>
      </c>
      <c r="I52" s="9">
        <f t="shared" si="28"/>
        <v>8000</v>
      </c>
      <c r="J52" s="41">
        <f>(G52-H52)*C52</f>
        <v>8000</v>
      </c>
      <c r="K52" s="4">
        <f t="shared" ref="K52:K54" si="30">SUM(I52:J52)</f>
        <v>16000</v>
      </c>
    </row>
    <row r="53" spans="1:11" s="35" customFormat="1" x14ac:dyDescent="0.25">
      <c r="A53" s="54">
        <v>43579</v>
      </c>
      <c r="B53" s="6" t="s">
        <v>278</v>
      </c>
      <c r="C53" s="21">
        <v>700</v>
      </c>
      <c r="D53" s="21"/>
      <c r="E53" s="18" t="s">
        <v>10</v>
      </c>
      <c r="F53" s="9">
        <v>1130</v>
      </c>
      <c r="G53" s="9">
        <v>1140</v>
      </c>
      <c r="H53" s="9" t="s">
        <v>23</v>
      </c>
      <c r="I53" s="9">
        <f t="shared" si="28"/>
        <v>7000</v>
      </c>
      <c r="J53" s="41">
        <v>0</v>
      </c>
      <c r="K53" s="4">
        <f t="shared" ref="K53" si="31">SUM(I53:J53)</f>
        <v>7000</v>
      </c>
    </row>
    <row r="54" spans="1:11" s="35" customFormat="1" x14ac:dyDescent="0.25">
      <c r="A54" s="54">
        <v>43579</v>
      </c>
      <c r="B54" s="6" t="s">
        <v>61</v>
      </c>
      <c r="C54" s="21">
        <v>1400</v>
      </c>
      <c r="D54" s="21"/>
      <c r="E54" s="18" t="s">
        <v>10</v>
      </c>
      <c r="F54" s="9">
        <v>578</v>
      </c>
      <c r="G54" s="9">
        <v>581.9</v>
      </c>
      <c r="H54" s="9" t="s">
        <v>23</v>
      </c>
      <c r="I54" s="9">
        <f t="shared" si="28"/>
        <v>5459.9999999999682</v>
      </c>
      <c r="J54" s="41">
        <v>0</v>
      </c>
      <c r="K54" s="4">
        <f t="shared" si="30"/>
        <v>5459.9999999999682</v>
      </c>
    </row>
    <row r="55" spans="1:11" s="35" customFormat="1" x14ac:dyDescent="0.25">
      <c r="A55" s="54">
        <v>43578</v>
      </c>
      <c r="B55" s="6" t="s">
        <v>150</v>
      </c>
      <c r="C55" s="21">
        <v>500</v>
      </c>
      <c r="D55" s="21"/>
      <c r="E55" s="18" t="s">
        <v>10</v>
      </c>
      <c r="F55" s="9">
        <v>1372</v>
      </c>
      <c r="G55" s="9">
        <v>1384</v>
      </c>
      <c r="H55" s="9" t="s">
        <v>23</v>
      </c>
      <c r="I55" s="9">
        <f t="shared" si="28"/>
        <v>6000</v>
      </c>
      <c r="J55" s="41">
        <v>0</v>
      </c>
      <c r="K55" s="4">
        <f t="shared" ref="K55" si="32">SUM(I55:J55)</f>
        <v>6000</v>
      </c>
    </row>
    <row r="56" spans="1:11" s="35" customFormat="1" x14ac:dyDescent="0.25">
      <c r="A56" s="54">
        <v>43577</v>
      </c>
      <c r="B56" s="6" t="s">
        <v>279</v>
      </c>
      <c r="C56" s="21">
        <v>500</v>
      </c>
      <c r="D56" s="21"/>
      <c r="E56" s="18" t="s">
        <v>35</v>
      </c>
      <c r="F56" s="9">
        <v>1450</v>
      </c>
      <c r="G56" s="9">
        <v>1435</v>
      </c>
      <c r="H56" s="9">
        <v>1420</v>
      </c>
      <c r="I56" s="9">
        <f t="shared" si="28"/>
        <v>7500</v>
      </c>
      <c r="J56" s="41">
        <f>(G56-H56)*C56</f>
        <v>7500</v>
      </c>
      <c r="K56" s="4">
        <f t="shared" ref="K56" si="33">SUM(I56:J56)</f>
        <v>15000</v>
      </c>
    </row>
    <row r="57" spans="1:11" s="35" customFormat="1" x14ac:dyDescent="0.25">
      <c r="A57" s="61">
        <v>43567</v>
      </c>
      <c r="B57" s="24" t="s">
        <v>259</v>
      </c>
      <c r="C57" s="24">
        <v>2667</v>
      </c>
      <c r="D57" s="24"/>
      <c r="E57" s="24" t="s">
        <v>10</v>
      </c>
      <c r="F57" s="25">
        <v>351.5</v>
      </c>
      <c r="G57" s="25">
        <v>355.5</v>
      </c>
      <c r="H57" s="26">
        <v>0</v>
      </c>
      <c r="I57" s="52">
        <f t="shared" ref="I57:I59" si="34">(G57-F57)*C57</f>
        <v>10668</v>
      </c>
      <c r="J57" s="41">
        <v>0</v>
      </c>
      <c r="K57" s="52">
        <f t="shared" ref="K57:K73" si="35">+J57+I57</f>
        <v>10668</v>
      </c>
    </row>
    <row r="58" spans="1:11" s="35" customFormat="1" x14ac:dyDescent="0.25">
      <c r="A58" s="61">
        <v>43567</v>
      </c>
      <c r="B58" s="24" t="s">
        <v>215</v>
      </c>
      <c r="C58" s="24">
        <v>600</v>
      </c>
      <c r="D58" s="24"/>
      <c r="E58" s="24" t="s">
        <v>10</v>
      </c>
      <c r="F58" s="25">
        <v>1720</v>
      </c>
      <c r="G58" s="25">
        <v>1725</v>
      </c>
      <c r="H58" s="26">
        <v>0</v>
      </c>
      <c r="I58" s="52">
        <f t="shared" si="34"/>
        <v>3000</v>
      </c>
      <c r="J58" s="41">
        <v>0</v>
      </c>
      <c r="K58" s="52">
        <f t="shared" si="35"/>
        <v>3000</v>
      </c>
    </row>
    <row r="59" spans="1:11" s="35" customFormat="1" x14ac:dyDescent="0.25">
      <c r="A59" s="61">
        <v>43566</v>
      </c>
      <c r="B59" s="24" t="s">
        <v>192</v>
      </c>
      <c r="C59" s="24">
        <v>1400</v>
      </c>
      <c r="D59" s="24"/>
      <c r="E59" s="24" t="s">
        <v>10</v>
      </c>
      <c r="F59" s="25">
        <v>597</v>
      </c>
      <c r="G59" s="25">
        <v>599</v>
      </c>
      <c r="H59" s="26">
        <v>0</v>
      </c>
      <c r="I59" s="52">
        <f t="shared" si="34"/>
        <v>2800</v>
      </c>
      <c r="J59" s="41">
        <v>0</v>
      </c>
      <c r="K59" s="52">
        <f t="shared" si="35"/>
        <v>2800</v>
      </c>
    </row>
    <row r="60" spans="1:11" s="35" customFormat="1" x14ac:dyDescent="0.25">
      <c r="A60" s="61">
        <v>43566</v>
      </c>
      <c r="B60" s="24" t="s">
        <v>260</v>
      </c>
      <c r="C60" s="24">
        <v>700</v>
      </c>
      <c r="D60" s="24"/>
      <c r="E60" s="31" t="s">
        <v>170</v>
      </c>
      <c r="F60" s="26">
        <v>1410</v>
      </c>
      <c r="G60" s="26">
        <v>1425</v>
      </c>
      <c r="H60" s="26">
        <v>0</v>
      </c>
      <c r="I60" s="52">
        <f>(F60-G60)*C60</f>
        <v>-10500</v>
      </c>
      <c r="J60" s="52">
        <v>0</v>
      </c>
      <c r="K60" s="30">
        <f t="shared" si="35"/>
        <v>-10500</v>
      </c>
    </row>
    <row r="61" spans="1:11" s="35" customFormat="1" x14ac:dyDescent="0.25">
      <c r="A61" s="61">
        <v>43565</v>
      </c>
      <c r="B61" s="24" t="s">
        <v>237</v>
      </c>
      <c r="C61" s="24">
        <v>500</v>
      </c>
      <c r="D61" s="24"/>
      <c r="E61" s="24" t="s">
        <v>10</v>
      </c>
      <c r="F61" s="25">
        <v>2495</v>
      </c>
      <c r="G61" s="25">
        <v>2475</v>
      </c>
      <c r="H61" s="26">
        <v>0</v>
      </c>
      <c r="I61" s="52">
        <f t="shared" ref="I61:I63" si="36">(G61-F61)*C61</f>
        <v>-10000</v>
      </c>
      <c r="J61" s="41">
        <v>0</v>
      </c>
      <c r="K61" s="30">
        <f t="shared" si="35"/>
        <v>-10000</v>
      </c>
    </row>
    <row r="62" spans="1:11" s="35" customFormat="1" x14ac:dyDescent="0.25">
      <c r="A62" s="61">
        <v>43565</v>
      </c>
      <c r="B62" s="24" t="s">
        <v>245</v>
      </c>
      <c r="C62" s="24">
        <v>12000</v>
      </c>
      <c r="D62" s="24"/>
      <c r="E62" s="24" t="s">
        <v>10</v>
      </c>
      <c r="F62" s="25">
        <v>59</v>
      </c>
      <c r="G62" s="25">
        <v>58.5</v>
      </c>
      <c r="H62" s="26">
        <v>0</v>
      </c>
      <c r="I62" s="52">
        <f t="shared" si="36"/>
        <v>-6000</v>
      </c>
      <c r="J62" s="41">
        <v>0</v>
      </c>
      <c r="K62" s="30">
        <f t="shared" si="35"/>
        <v>-6000</v>
      </c>
    </row>
    <row r="63" spans="1:11" s="35" customFormat="1" x14ac:dyDescent="0.25">
      <c r="A63" s="61">
        <v>43564</v>
      </c>
      <c r="B63" s="24" t="s">
        <v>261</v>
      </c>
      <c r="C63" s="24">
        <v>700</v>
      </c>
      <c r="D63" s="24"/>
      <c r="E63" s="24" t="s">
        <v>10</v>
      </c>
      <c r="F63" s="25">
        <v>965</v>
      </c>
      <c r="G63" s="25">
        <v>979.5</v>
      </c>
      <c r="H63" s="26">
        <v>0</v>
      </c>
      <c r="I63" s="52">
        <f t="shared" si="36"/>
        <v>10150</v>
      </c>
      <c r="J63" s="41">
        <v>0</v>
      </c>
      <c r="K63" s="52">
        <f t="shared" si="35"/>
        <v>10150</v>
      </c>
    </row>
    <row r="64" spans="1:11" s="35" customFormat="1" x14ac:dyDescent="0.25">
      <c r="A64" s="61">
        <v>43564</v>
      </c>
      <c r="B64" s="24" t="s">
        <v>262</v>
      </c>
      <c r="C64" s="24">
        <v>500</v>
      </c>
      <c r="D64" s="24"/>
      <c r="E64" s="31" t="s">
        <v>170</v>
      </c>
      <c r="F64" s="26">
        <v>2480</v>
      </c>
      <c r="G64" s="26">
        <v>2465</v>
      </c>
      <c r="H64" s="26">
        <v>0</v>
      </c>
      <c r="I64" s="52">
        <f>(F64-G64)*C64</f>
        <v>7500</v>
      </c>
      <c r="J64" s="52">
        <v>0</v>
      </c>
      <c r="K64" s="52">
        <f t="shared" si="35"/>
        <v>7500</v>
      </c>
    </row>
    <row r="65" spans="1:11" s="35" customFormat="1" x14ac:dyDescent="0.25">
      <c r="A65" s="61">
        <v>43563</v>
      </c>
      <c r="B65" s="24" t="s">
        <v>160</v>
      </c>
      <c r="C65" s="24">
        <v>1000</v>
      </c>
      <c r="D65" s="24"/>
      <c r="E65" s="24" t="s">
        <v>10</v>
      </c>
      <c r="F65" s="25">
        <v>645</v>
      </c>
      <c r="G65" s="25">
        <v>635</v>
      </c>
      <c r="H65" s="26">
        <v>0</v>
      </c>
      <c r="I65" s="52">
        <f t="shared" ref="I65:I68" si="37">(G65-F65)*C65</f>
        <v>-10000</v>
      </c>
      <c r="J65" s="41">
        <v>0</v>
      </c>
      <c r="K65" s="30">
        <f t="shared" si="35"/>
        <v>-10000</v>
      </c>
    </row>
    <row r="66" spans="1:11" s="35" customFormat="1" x14ac:dyDescent="0.25">
      <c r="A66" s="61">
        <v>43563</v>
      </c>
      <c r="B66" s="24" t="s">
        <v>140</v>
      </c>
      <c r="C66" s="24">
        <v>1200</v>
      </c>
      <c r="D66" s="24"/>
      <c r="E66" s="24" t="s">
        <v>10</v>
      </c>
      <c r="F66" s="25">
        <v>951</v>
      </c>
      <c r="G66" s="25">
        <v>953</v>
      </c>
      <c r="H66" s="26">
        <v>0</v>
      </c>
      <c r="I66" s="52">
        <f t="shared" si="37"/>
        <v>2400</v>
      </c>
      <c r="J66" s="41">
        <v>0</v>
      </c>
      <c r="K66" s="52">
        <f t="shared" si="35"/>
        <v>2400</v>
      </c>
    </row>
    <row r="67" spans="1:11" s="35" customFormat="1" x14ac:dyDescent="0.25">
      <c r="A67" s="61">
        <v>43563</v>
      </c>
      <c r="B67" s="24" t="s">
        <v>237</v>
      </c>
      <c r="C67" s="24">
        <v>500</v>
      </c>
      <c r="D67" s="24"/>
      <c r="E67" s="24" t="s">
        <v>10</v>
      </c>
      <c r="F67" s="25">
        <v>2500</v>
      </c>
      <c r="G67" s="25">
        <v>2500</v>
      </c>
      <c r="H67" s="26">
        <v>0</v>
      </c>
      <c r="I67" s="52">
        <f t="shared" si="37"/>
        <v>0</v>
      </c>
      <c r="J67" s="41">
        <v>0</v>
      </c>
      <c r="K67" s="52">
        <f t="shared" si="35"/>
        <v>0</v>
      </c>
    </row>
    <row r="68" spans="1:11" s="35" customFormat="1" x14ac:dyDescent="0.25">
      <c r="A68" s="61">
        <v>43560</v>
      </c>
      <c r="B68" s="24" t="s">
        <v>263</v>
      </c>
      <c r="C68" s="24">
        <v>600</v>
      </c>
      <c r="D68" s="24"/>
      <c r="E68" s="24" t="s">
        <v>10</v>
      </c>
      <c r="F68" s="25">
        <v>1230</v>
      </c>
      <c r="G68" s="25">
        <v>1247</v>
      </c>
      <c r="H68" s="26">
        <v>0</v>
      </c>
      <c r="I68" s="52">
        <f t="shared" si="37"/>
        <v>10200</v>
      </c>
      <c r="J68" s="41">
        <v>0</v>
      </c>
      <c r="K68" s="52">
        <f t="shared" si="35"/>
        <v>10200</v>
      </c>
    </row>
    <row r="69" spans="1:11" s="35" customFormat="1" x14ac:dyDescent="0.25">
      <c r="A69" s="61">
        <v>43559</v>
      </c>
      <c r="B69" s="24" t="s">
        <v>142</v>
      </c>
      <c r="C69" s="24">
        <v>700</v>
      </c>
      <c r="D69" s="24"/>
      <c r="E69" s="31" t="s">
        <v>170</v>
      </c>
      <c r="F69" s="26">
        <v>1125</v>
      </c>
      <c r="G69" s="26">
        <v>1125</v>
      </c>
      <c r="H69" s="26">
        <v>0</v>
      </c>
      <c r="I69" s="52">
        <f>(F69-G69)*C69</f>
        <v>0</v>
      </c>
      <c r="J69" s="52">
        <v>0</v>
      </c>
      <c r="K69" s="52">
        <f t="shared" si="35"/>
        <v>0</v>
      </c>
    </row>
    <row r="70" spans="1:11" s="35" customFormat="1" x14ac:dyDescent="0.25">
      <c r="A70" s="61">
        <v>43559</v>
      </c>
      <c r="B70" s="24" t="s">
        <v>237</v>
      </c>
      <c r="C70" s="24">
        <v>500</v>
      </c>
      <c r="D70" s="24"/>
      <c r="E70" s="24" t="s">
        <v>10</v>
      </c>
      <c r="F70" s="25">
        <v>2490</v>
      </c>
      <c r="G70" s="25">
        <v>2509</v>
      </c>
      <c r="H70" s="26">
        <v>0</v>
      </c>
      <c r="I70" s="52">
        <f t="shared" ref="I70:I71" si="38">(G70-F70)*C70</f>
        <v>9500</v>
      </c>
      <c r="J70" s="41">
        <v>0</v>
      </c>
      <c r="K70" s="52">
        <f t="shared" si="35"/>
        <v>9500</v>
      </c>
    </row>
    <row r="71" spans="1:11" s="35" customFormat="1" x14ac:dyDescent="0.25">
      <c r="A71" s="61">
        <v>43558</v>
      </c>
      <c r="B71" s="24" t="s">
        <v>260</v>
      </c>
      <c r="C71" s="24">
        <v>700</v>
      </c>
      <c r="D71" s="24"/>
      <c r="E71" s="24" t="s">
        <v>10</v>
      </c>
      <c r="F71" s="25">
        <v>1420</v>
      </c>
      <c r="G71" s="25">
        <v>1415</v>
      </c>
      <c r="H71" s="26">
        <v>0</v>
      </c>
      <c r="I71" s="52">
        <f t="shared" si="38"/>
        <v>-3500</v>
      </c>
      <c r="J71" s="41">
        <v>0</v>
      </c>
      <c r="K71" s="30">
        <f t="shared" si="35"/>
        <v>-3500</v>
      </c>
    </row>
    <row r="72" spans="1:11" s="35" customFormat="1" x14ac:dyDescent="0.25">
      <c r="A72" s="61">
        <v>43557</v>
      </c>
      <c r="B72" s="24" t="s">
        <v>237</v>
      </c>
      <c r="C72" s="24">
        <v>600</v>
      </c>
      <c r="D72" s="24"/>
      <c r="E72" s="31" t="s">
        <v>170</v>
      </c>
      <c r="F72" s="26">
        <v>1025</v>
      </c>
      <c r="G72" s="26">
        <v>1008</v>
      </c>
      <c r="H72" s="26">
        <v>0</v>
      </c>
      <c r="I72" s="52">
        <f>(F72-G72)*C72</f>
        <v>10200</v>
      </c>
      <c r="J72" s="52">
        <v>0</v>
      </c>
      <c r="K72" s="52">
        <f t="shared" si="35"/>
        <v>10200</v>
      </c>
    </row>
    <row r="73" spans="1:11" s="35" customFormat="1" x14ac:dyDescent="0.25">
      <c r="A73" s="61">
        <v>43556</v>
      </c>
      <c r="B73" s="24" t="s">
        <v>264</v>
      </c>
      <c r="C73" s="24">
        <v>8000</v>
      </c>
      <c r="D73" s="24"/>
      <c r="E73" s="24" t="s">
        <v>10</v>
      </c>
      <c r="F73" s="25">
        <v>40</v>
      </c>
      <c r="G73" s="25">
        <v>41.25</v>
      </c>
      <c r="H73" s="26">
        <v>0</v>
      </c>
      <c r="I73" s="52">
        <f t="shared" ref="I73" si="39">(G73-F73)*C73</f>
        <v>10000</v>
      </c>
      <c r="J73" s="41">
        <v>0</v>
      </c>
      <c r="K73" s="52">
        <f t="shared" si="35"/>
        <v>10000</v>
      </c>
    </row>
    <row r="74" spans="1:11" s="35" customFormat="1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60"/>
    </row>
    <row r="75" spans="1:11" s="15" customFormat="1" x14ac:dyDescent="0.25">
      <c r="A75" s="5">
        <v>43496</v>
      </c>
      <c r="B75" s="6" t="s">
        <v>114</v>
      </c>
      <c r="C75" s="21">
        <v>1500</v>
      </c>
      <c r="D75" s="21"/>
      <c r="E75" s="18" t="s">
        <v>10</v>
      </c>
      <c r="F75" s="9">
        <v>345</v>
      </c>
      <c r="G75" s="9">
        <v>340</v>
      </c>
      <c r="H75" s="9" t="s">
        <v>23</v>
      </c>
      <c r="I75" s="9">
        <f t="shared" ref="I75:I138" si="40">IF(E75="SELL", F75-G75, G75-F75)*C75</f>
        <v>-7500</v>
      </c>
      <c r="J75" s="16">
        <v>0</v>
      </c>
      <c r="K75" s="4">
        <f t="shared" ref="K75:K79" si="41">SUM(I75:J75)</f>
        <v>-7500</v>
      </c>
    </row>
    <row r="76" spans="1:11" s="15" customFormat="1" x14ac:dyDescent="0.25">
      <c r="A76" s="5">
        <v>43495</v>
      </c>
      <c r="B76" s="6" t="s">
        <v>115</v>
      </c>
      <c r="C76" s="21">
        <v>3000</v>
      </c>
      <c r="D76" s="21"/>
      <c r="E76" s="18" t="s">
        <v>10</v>
      </c>
      <c r="F76" s="9">
        <v>207</v>
      </c>
      <c r="G76" s="9">
        <v>208.5</v>
      </c>
      <c r="H76" s="9" t="s">
        <v>23</v>
      </c>
      <c r="I76" s="9">
        <f t="shared" si="40"/>
        <v>4500</v>
      </c>
      <c r="J76" s="16">
        <v>0</v>
      </c>
      <c r="K76" s="4">
        <f t="shared" si="41"/>
        <v>4500</v>
      </c>
    </row>
    <row r="77" spans="1:11" s="15" customFormat="1" x14ac:dyDescent="0.25">
      <c r="A77" s="5">
        <v>43494</v>
      </c>
      <c r="B77" s="6" t="s">
        <v>116</v>
      </c>
      <c r="C77" s="21">
        <v>2000</v>
      </c>
      <c r="D77" s="21"/>
      <c r="E77" s="18" t="s">
        <v>10</v>
      </c>
      <c r="F77" s="9">
        <v>295</v>
      </c>
      <c r="G77" s="9">
        <v>297.3</v>
      </c>
      <c r="H77" s="9" t="s">
        <v>23</v>
      </c>
      <c r="I77" s="9">
        <f t="shared" si="40"/>
        <v>4600.0000000000227</v>
      </c>
      <c r="J77" s="16">
        <v>0</v>
      </c>
      <c r="K77" s="4">
        <f t="shared" si="41"/>
        <v>4600.0000000000227</v>
      </c>
    </row>
    <row r="78" spans="1:11" s="15" customFormat="1" x14ac:dyDescent="0.25">
      <c r="A78" s="5">
        <v>43489</v>
      </c>
      <c r="B78" s="6" t="s">
        <v>65</v>
      </c>
      <c r="C78" s="21">
        <v>400</v>
      </c>
      <c r="D78" s="21"/>
      <c r="E78" s="18" t="s">
        <v>10</v>
      </c>
      <c r="F78" s="9">
        <v>1517</v>
      </c>
      <c r="G78" s="9">
        <v>1500</v>
      </c>
      <c r="H78" s="9" t="s">
        <v>23</v>
      </c>
      <c r="I78" s="9">
        <f t="shared" si="40"/>
        <v>-6800</v>
      </c>
      <c r="J78" s="16">
        <v>0</v>
      </c>
      <c r="K78" s="4">
        <f t="shared" si="41"/>
        <v>-6800</v>
      </c>
    </row>
    <row r="79" spans="1:11" s="15" customFormat="1" x14ac:dyDescent="0.25">
      <c r="A79" s="5">
        <v>43489</v>
      </c>
      <c r="B79" s="6" t="s">
        <v>117</v>
      </c>
      <c r="C79" s="21">
        <v>700</v>
      </c>
      <c r="D79" s="21"/>
      <c r="E79" s="18" t="s">
        <v>10</v>
      </c>
      <c r="F79" s="9">
        <v>1327</v>
      </c>
      <c r="G79" s="9">
        <v>1329</v>
      </c>
      <c r="H79" s="9" t="s">
        <v>23</v>
      </c>
      <c r="I79" s="9">
        <f t="shared" si="40"/>
        <v>1400</v>
      </c>
      <c r="J79" s="16">
        <v>0</v>
      </c>
      <c r="K79" s="4">
        <f t="shared" si="41"/>
        <v>1400</v>
      </c>
    </row>
    <row r="80" spans="1:11" s="15" customFormat="1" x14ac:dyDescent="0.25">
      <c r="A80" s="5">
        <v>43487</v>
      </c>
      <c r="B80" s="6" t="s">
        <v>118</v>
      </c>
      <c r="C80" s="21">
        <v>600</v>
      </c>
      <c r="D80" s="21"/>
      <c r="E80" s="18" t="s">
        <v>10</v>
      </c>
      <c r="F80" s="9">
        <v>1105</v>
      </c>
      <c r="G80" s="9">
        <v>1119</v>
      </c>
      <c r="H80" s="9">
        <v>1130</v>
      </c>
      <c r="I80" s="9">
        <f t="shared" si="40"/>
        <v>8400</v>
      </c>
      <c r="J80" s="16">
        <f>(H80-G80)*C80</f>
        <v>6600</v>
      </c>
      <c r="K80" s="4">
        <f t="shared" ref="K80" si="42">SUM(I80:J80)</f>
        <v>15000</v>
      </c>
    </row>
    <row r="81" spans="1:11" s="15" customFormat="1" x14ac:dyDescent="0.25">
      <c r="A81" s="5">
        <v>43486</v>
      </c>
      <c r="B81" s="6" t="s">
        <v>119</v>
      </c>
      <c r="C81" s="21">
        <v>600</v>
      </c>
      <c r="D81" s="21"/>
      <c r="E81" s="18" t="s">
        <v>10</v>
      </c>
      <c r="F81" s="9">
        <v>1428</v>
      </c>
      <c r="G81" s="9">
        <v>1434</v>
      </c>
      <c r="H81" s="9" t="s">
        <v>23</v>
      </c>
      <c r="I81" s="9">
        <f t="shared" si="40"/>
        <v>3600</v>
      </c>
      <c r="J81" s="16">
        <v>0</v>
      </c>
      <c r="K81" s="4">
        <f t="shared" ref="K81:K92" si="43">SUM(I81:J81)</f>
        <v>3600</v>
      </c>
    </row>
    <row r="82" spans="1:11" s="15" customFormat="1" x14ac:dyDescent="0.25">
      <c r="A82" s="5">
        <v>43483</v>
      </c>
      <c r="B82" s="6" t="s">
        <v>120</v>
      </c>
      <c r="C82" s="21">
        <v>302</v>
      </c>
      <c r="D82" s="21"/>
      <c r="E82" s="18" t="s">
        <v>35</v>
      </c>
      <c r="F82" s="9">
        <v>2315</v>
      </c>
      <c r="G82" s="9">
        <v>2285</v>
      </c>
      <c r="H82" s="9" t="s">
        <v>23</v>
      </c>
      <c r="I82" s="9">
        <f t="shared" si="40"/>
        <v>9060</v>
      </c>
      <c r="J82" s="16">
        <v>0</v>
      </c>
      <c r="K82" s="4">
        <f t="shared" si="43"/>
        <v>9060</v>
      </c>
    </row>
    <row r="83" spans="1:11" s="15" customFormat="1" x14ac:dyDescent="0.25">
      <c r="A83" s="5">
        <v>43482</v>
      </c>
      <c r="B83" s="6" t="s">
        <v>121</v>
      </c>
      <c r="C83" s="21">
        <v>700</v>
      </c>
      <c r="D83" s="21"/>
      <c r="E83" s="18" t="s">
        <v>10</v>
      </c>
      <c r="F83" s="9">
        <v>786</v>
      </c>
      <c r="G83" s="9">
        <v>786</v>
      </c>
      <c r="H83" s="9" t="s">
        <v>23</v>
      </c>
      <c r="I83" s="9">
        <f t="shared" si="40"/>
        <v>0</v>
      </c>
      <c r="J83" s="16">
        <v>0</v>
      </c>
      <c r="K83" s="4">
        <f t="shared" si="43"/>
        <v>0</v>
      </c>
    </row>
    <row r="84" spans="1:11" s="15" customFormat="1" x14ac:dyDescent="0.25">
      <c r="A84" s="5">
        <v>43481</v>
      </c>
      <c r="B84" s="6" t="s">
        <v>122</v>
      </c>
      <c r="C84" s="21">
        <v>1000</v>
      </c>
      <c r="D84" s="21"/>
      <c r="E84" s="18" t="s">
        <v>10</v>
      </c>
      <c r="F84" s="9">
        <v>539</v>
      </c>
      <c r="G84" s="9">
        <v>539</v>
      </c>
      <c r="H84" s="9" t="s">
        <v>23</v>
      </c>
      <c r="I84" s="9">
        <f t="shared" si="40"/>
        <v>0</v>
      </c>
      <c r="J84" s="16">
        <v>0</v>
      </c>
      <c r="K84" s="4">
        <f t="shared" si="43"/>
        <v>0</v>
      </c>
    </row>
    <row r="85" spans="1:11" s="15" customFormat="1" x14ac:dyDescent="0.25">
      <c r="A85" s="5">
        <v>43480</v>
      </c>
      <c r="B85" s="6" t="s">
        <v>123</v>
      </c>
      <c r="C85" s="21">
        <v>700</v>
      </c>
      <c r="D85" s="21"/>
      <c r="E85" s="18" t="s">
        <v>10</v>
      </c>
      <c r="F85" s="9">
        <v>775</v>
      </c>
      <c r="G85" s="9">
        <v>783</v>
      </c>
      <c r="H85" s="9" t="s">
        <v>23</v>
      </c>
      <c r="I85" s="9">
        <f t="shared" si="40"/>
        <v>5600</v>
      </c>
      <c r="J85" s="16">
        <v>0</v>
      </c>
      <c r="K85" s="4">
        <f t="shared" si="43"/>
        <v>5600</v>
      </c>
    </row>
    <row r="86" spans="1:11" s="15" customFormat="1" x14ac:dyDescent="0.25">
      <c r="A86" s="5">
        <v>43479</v>
      </c>
      <c r="B86" s="6" t="s">
        <v>112</v>
      </c>
      <c r="C86" s="21">
        <v>500</v>
      </c>
      <c r="D86" s="21"/>
      <c r="E86" s="18" t="s">
        <v>10</v>
      </c>
      <c r="F86" s="9">
        <v>1325</v>
      </c>
      <c r="G86" s="9">
        <v>1328</v>
      </c>
      <c r="H86" s="9" t="s">
        <v>23</v>
      </c>
      <c r="I86" s="9">
        <f t="shared" si="40"/>
        <v>1500</v>
      </c>
      <c r="J86" s="16">
        <v>0</v>
      </c>
      <c r="K86" s="4">
        <f t="shared" si="43"/>
        <v>1500</v>
      </c>
    </row>
    <row r="87" spans="1:11" s="15" customFormat="1" x14ac:dyDescent="0.25">
      <c r="A87" s="5">
        <v>43476</v>
      </c>
      <c r="B87" s="6" t="s">
        <v>11</v>
      </c>
      <c r="C87" s="21">
        <v>550</v>
      </c>
      <c r="D87" s="21"/>
      <c r="E87" s="18" t="s">
        <v>10</v>
      </c>
      <c r="F87" s="9">
        <v>678</v>
      </c>
      <c r="G87" s="9">
        <v>686.7</v>
      </c>
      <c r="H87" s="9" t="s">
        <v>23</v>
      </c>
      <c r="I87" s="9">
        <f t="shared" si="40"/>
        <v>4785.0000000000255</v>
      </c>
      <c r="J87" s="16">
        <v>0</v>
      </c>
      <c r="K87" s="4">
        <f t="shared" si="43"/>
        <v>4785.0000000000255</v>
      </c>
    </row>
    <row r="88" spans="1:11" s="15" customFormat="1" x14ac:dyDescent="0.25">
      <c r="A88" s="5">
        <v>43475</v>
      </c>
      <c r="B88" s="6" t="s">
        <v>120</v>
      </c>
      <c r="C88" s="21">
        <v>300</v>
      </c>
      <c r="D88" s="21"/>
      <c r="E88" s="18" t="s">
        <v>35</v>
      </c>
      <c r="F88" s="9">
        <v>2300</v>
      </c>
      <c r="G88" s="9">
        <v>2290</v>
      </c>
      <c r="H88" s="9" t="s">
        <v>23</v>
      </c>
      <c r="I88" s="9">
        <f t="shared" si="40"/>
        <v>3000</v>
      </c>
      <c r="J88" s="16">
        <v>0</v>
      </c>
      <c r="K88" s="4">
        <f t="shared" si="43"/>
        <v>3000</v>
      </c>
    </row>
    <row r="89" spans="1:11" s="15" customFormat="1" x14ac:dyDescent="0.25">
      <c r="A89" s="5">
        <v>43472</v>
      </c>
      <c r="B89" s="6" t="s">
        <v>124</v>
      </c>
      <c r="C89" s="21">
        <v>3000</v>
      </c>
      <c r="D89" s="21"/>
      <c r="E89" s="18" t="s">
        <v>10</v>
      </c>
      <c r="F89" s="9">
        <v>270</v>
      </c>
      <c r="G89" s="9">
        <v>268.39999999999998</v>
      </c>
      <c r="H89" s="9" t="s">
        <v>23</v>
      </c>
      <c r="I89" s="9">
        <f t="shared" si="40"/>
        <v>-4800.0000000000682</v>
      </c>
      <c r="J89" s="16">
        <v>0</v>
      </c>
      <c r="K89" s="4">
        <f t="shared" si="43"/>
        <v>-4800.0000000000682</v>
      </c>
    </row>
    <row r="90" spans="1:11" s="15" customFormat="1" x14ac:dyDescent="0.25">
      <c r="A90" s="5">
        <v>43468</v>
      </c>
      <c r="B90" s="6" t="s">
        <v>116</v>
      </c>
      <c r="C90" s="21">
        <v>2000</v>
      </c>
      <c r="D90" s="21"/>
      <c r="E90" s="18" t="s">
        <v>10</v>
      </c>
      <c r="F90" s="9">
        <v>270</v>
      </c>
      <c r="G90" s="9">
        <v>273.5</v>
      </c>
      <c r="H90" s="9" t="s">
        <v>23</v>
      </c>
      <c r="I90" s="9">
        <f t="shared" si="40"/>
        <v>7000</v>
      </c>
      <c r="J90" s="16">
        <v>0</v>
      </c>
      <c r="K90" s="4">
        <f t="shared" si="43"/>
        <v>7000</v>
      </c>
    </row>
    <row r="91" spans="1:11" s="15" customFormat="1" x14ac:dyDescent="0.25">
      <c r="A91" s="5">
        <v>43466</v>
      </c>
      <c r="B91" s="6" t="s">
        <v>125</v>
      </c>
      <c r="C91" s="21">
        <v>2000</v>
      </c>
      <c r="D91" s="21"/>
      <c r="E91" s="18" t="s">
        <v>10</v>
      </c>
      <c r="F91" s="9">
        <v>251</v>
      </c>
      <c r="G91" s="9">
        <v>254</v>
      </c>
      <c r="H91" s="9" t="s">
        <v>23</v>
      </c>
      <c r="I91" s="9">
        <f t="shared" si="40"/>
        <v>6000</v>
      </c>
      <c r="J91" s="16">
        <v>0</v>
      </c>
      <c r="K91" s="4">
        <f t="shared" si="43"/>
        <v>6000</v>
      </c>
    </row>
    <row r="92" spans="1:11" s="15" customFormat="1" x14ac:dyDescent="0.25">
      <c r="A92" s="5">
        <v>43462</v>
      </c>
      <c r="B92" s="6" t="s">
        <v>126</v>
      </c>
      <c r="C92" s="21">
        <v>250</v>
      </c>
      <c r="D92" s="21"/>
      <c r="E92" s="18" t="s">
        <v>10</v>
      </c>
      <c r="F92" s="9">
        <v>2630</v>
      </c>
      <c r="G92" s="9">
        <v>2653</v>
      </c>
      <c r="H92" s="9" t="s">
        <v>23</v>
      </c>
      <c r="I92" s="9">
        <f t="shared" si="40"/>
        <v>5750</v>
      </c>
      <c r="J92" s="16">
        <v>0</v>
      </c>
      <c r="K92" s="4">
        <f t="shared" si="43"/>
        <v>5750</v>
      </c>
    </row>
    <row r="93" spans="1:11" s="15" customFormat="1" x14ac:dyDescent="0.25">
      <c r="A93" s="5">
        <v>43461</v>
      </c>
      <c r="B93" s="6" t="s">
        <v>127</v>
      </c>
      <c r="C93" s="21">
        <v>500</v>
      </c>
      <c r="D93" s="21"/>
      <c r="E93" s="18" t="s">
        <v>10</v>
      </c>
      <c r="F93" s="9">
        <v>1052</v>
      </c>
      <c r="G93" s="9">
        <v>1070</v>
      </c>
      <c r="H93" s="9">
        <v>1080</v>
      </c>
      <c r="I93" s="9">
        <f t="shared" si="40"/>
        <v>9000</v>
      </c>
      <c r="J93" s="16">
        <f>(H93-G93)*C93</f>
        <v>5000</v>
      </c>
      <c r="K93" s="4">
        <f t="shared" ref="K93" si="44">SUM(I93:J93)</f>
        <v>14000</v>
      </c>
    </row>
    <row r="94" spans="1:11" s="15" customFormat="1" x14ac:dyDescent="0.25">
      <c r="A94" s="5">
        <v>43460</v>
      </c>
      <c r="B94" s="6" t="s">
        <v>128</v>
      </c>
      <c r="C94" s="21">
        <v>500</v>
      </c>
      <c r="D94" s="21"/>
      <c r="E94" s="18" t="s">
        <v>10</v>
      </c>
      <c r="F94" s="9">
        <v>1023</v>
      </c>
      <c r="G94" s="9">
        <v>1040</v>
      </c>
      <c r="H94" s="9">
        <v>1046</v>
      </c>
      <c r="I94" s="9">
        <f t="shared" si="40"/>
        <v>8500</v>
      </c>
      <c r="J94" s="16">
        <f>(H94-G94)*C94</f>
        <v>3000</v>
      </c>
      <c r="K94" s="4">
        <f t="shared" ref="K94" si="45">SUM(I94:J94)</f>
        <v>11500</v>
      </c>
    </row>
    <row r="95" spans="1:11" s="15" customFormat="1" x14ac:dyDescent="0.25">
      <c r="A95" s="5">
        <v>43455</v>
      </c>
      <c r="B95" s="6" t="s">
        <v>129</v>
      </c>
      <c r="C95" s="21">
        <v>700</v>
      </c>
      <c r="D95" s="21"/>
      <c r="E95" s="18" t="s">
        <v>35</v>
      </c>
      <c r="F95" s="9">
        <v>1353</v>
      </c>
      <c r="G95" s="9">
        <v>1341</v>
      </c>
      <c r="H95" s="9" t="s">
        <v>23</v>
      </c>
      <c r="I95" s="9">
        <f t="shared" si="40"/>
        <v>8400</v>
      </c>
      <c r="J95" s="16">
        <v>0</v>
      </c>
      <c r="K95" s="4">
        <f t="shared" ref="K95:K99" si="46">SUM(I95:J95)</f>
        <v>8400</v>
      </c>
    </row>
    <row r="96" spans="1:11" s="15" customFormat="1" x14ac:dyDescent="0.25">
      <c r="A96" s="5">
        <v>43454</v>
      </c>
      <c r="B96" s="6" t="s">
        <v>127</v>
      </c>
      <c r="C96" s="21">
        <v>500</v>
      </c>
      <c r="D96" s="21"/>
      <c r="E96" s="18" t="s">
        <v>10</v>
      </c>
      <c r="F96" s="9">
        <v>1942</v>
      </c>
      <c r="G96" s="9">
        <v>1958</v>
      </c>
      <c r="H96" s="9" t="s">
        <v>23</v>
      </c>
      <c r="I96" s="9">
        <f t="shared" si="40"/>
        <v>8000</v>
      </c>
      <c r="J96" s="16">
        <v>0</v>
      </c>
      <c r="K96" s="4">
        <f t="shared" si="46"/>
        <v>8000</v>
      </c>
    </row>
    <row r="97" spans="1:11" s="15" customFormat="1" x14ac:dyDescent="0.25">
      <c r="A97" s="5">
        <v>43453</v>
      </c>
      <c r="B97" s="6" t="s">
        <v>130</v>
      </c>
      <c r="C97" s="21">
        <v>1250</v>
      </c>
      <c r="D97" s="21"/>
      <c r="E97" s="18" t="s">
        <v>10</v>
      </c>
      <c r="F97" s="9">
        <v>457</v>
      </c>
      <c r="G97" s="9">
        <v>457</v>
      </c>
      <c r="H97" s="9" t="s">
        <v>23</v>
      </c>
      <c r="I97" s="9">
        <f t="shared" si="40"/>
        <v>0</v>
      </c>
      <c r="J97" s="16">
        <v>0</v>
      </c>
      <c r="K97" s="4">
        <f t="shared" si="46"/>
        <v>0</v>
      </c>
    </row>
    <row r="98" spans="1:11" s="15" customFormat="1" x14ac:dyDescent="0.25">
      <c r="A98" s="5">
        <v>43452</v>
      </c>
      <c r="B98" s="6" t="s">
        <v>117</v>
      </c>
      <c r="C98" s="21">
        <v>700</v>
      </c>
      <c r="D98" s="21"/>
      <c r="E98" s="18" t="s">
        <v>10</v>
      </c>
      <c r="F98" s="9">
        <v>1314</v>
      </c>
      <c r="G98" s="9">
        <v>1328</v>
      </c>
      <c r="H98" s="9" t="s">
        <v>23</v>
      </c>
      <c r="I98" s="9">
        <f t="shared" si="40"/>
        <v>9800</v>
      </c>
      <c r="J98" s="16">
        <v>0</v>
      </c>
      <c r="K98" s="4">
        <f t="shared" si="46"/>
        <v>9800</v>
      </c>
    </row>
    <row r="99" spans="1:11" s="15" customFormat="1" x14ac:dyDescent="0.25">
      <c r="A99" s="5">
        <v>43451</v>
      </c>
      <c r="B99" s="6" t="s">
        <v>131</v>
      </c>
      <c r="C99" s="21">
        <v>750</v>
      </c>
      <c r="D99" s="21"/>
      <c r="E99" s="18" t="s">
        <v>10</v>
      </c>
      <c r="F99" s="9">
        <v>707</v>
      </c>
      <c r="G99" s="9">
        <v>717</v>
      </c>
      <c r="H99" s="9" t="s">
        <v>23</v>
      </c>
      <c r="I99" s="9">
        <f t="shared" si="40"/>
        <v>7500</v>
      </c>
      <c r="J99" s="16">
        <v>0</v>
      </c>
      <c r="K99" s="4">
        <f t="shared" si="46"/>
        <v>7500</v>
      </c>
    </row>
    <row r="100" spans="1:11" s="15" customFormat="1" x14ac:dyDescent="0.25">
      <c r="A100" s="5">
        <v>43451</v>
      </c>
      <c r="B100" s="6" t="s">
        <v>129</v>
      </c>
      <c r="C100" s="21">
        <v>700</v>
      </c>
      <c r="D100" s="21"/>
      <c r="E100" s="18" t="s">
        <v>10</v>
      </c>
      <c r="F100" s="9">
        <v>1291</v>
      </c>
      <c r="G100" s="9">
        <v>1303</v>
      </c>
      <c r="H100" s="9">
        <v>1315</v>
      </c>
      <c r="I100" s="9">
        <f t="shared" si="40"/>
        <v>8400</v>
      </c>
      <c r="J100" s="16">
        <f>(H100-G100)*C100</f>
        <v>8400</v>
      </c>
      <c r="K100" s="4">
        <f t="shared" ref="K100" si="47">SUM(I100:J100)</f>
        <v>16800</v>
      </c>
    </row>
    <row r="101" spans="1:11" s="15" customFormat="1" x14ac:dyDescent="0.25">
      <c r="A101" s="5">
        <v>43447</v>
      </c>
      <c r="B101" s="6" t="s">
        <v>132</v>
      </c>
      <c r="C101" s="21">
        <v>500</v>
      </c>
      <c r="D101" s="21"/>
      <c r="E101" s="18" t="s">
        <v>10</v>
      </c>
      <c r="F101" s="9">
        <v>1802</v>
      </c>
      <c r="G101" s="9">
        <v>1818.95</v>
      </c>
      <c r="H101" s="9" t="s">
        <v>23</v>
      </c>
      <c r="I101" s="9">
        <f t="shared" si="40"/>
        <v>8475.0000000000218</v>
      </c>
      <c r="J101" s="16">
        <v>0</v>
      </c>
      <c r="K101" s="4">
        <f t="shared" ref="K101:K106" si="48">SUM(I101:J101)</f>
        <v>8475.0000000000218</v>
      </c>
    </row>
    <row r="102" spans="1:11" s="15" customFormat="1" x14ac:dyDescent="0.25">
      <c r="A102" s="5">
        <v>43446</v>
      </c>
      <c r="B102" s="6" t="s">
        <v>132</v>
      </c>
      <c r="C102" s="21">
        <v>500</v>
      </c>
      <c r="D102" s="21"/>
      <c r="E102" s="18" t="s">
        <v>10</v>
      </c>
      <c r="F102" s="9">
        <v>1750</v>
      </c>
      <c r="G102" s="9">
        <v>1770</v>
      </c>
      <c r="H102" s="9" t="s">
        <v>23</v>
      </c>
      <c r="I102" s="9">
        <f t="shared" si="40"/>
        <v>10000</v>
      </c>
      <c r="J102" s="16">
        <v>0</v>
      </c>
      <c r="K102" s="4">
        <f t="shared" si="48"/>
        <v>10000</v>
      </c>
    </row>
    <row r="103" spans="1:11" s="15" customFormat="1" x14ac:dyDescent="0.25">
      <c r="A103" s="5">
        <v>43445</v>
      </c>
      <c r="B103" s="6" t="s">
        <v>133</v>
      </c>
      <c r="C103" s="21">
        <v>6000</v>
      </c>
      <c r="D103" s="21"/>
      <c r="E103" s="18" t="s">
        <v>10</v>
      </c>
      <c r="F103" s="9">
        <v>103.5</v>
      </c>
      <c r="G103" s="9">
        <v>104.5</v>
      </c>
      <c r="H103" s="9" t="s">
        <v>23</v>
      </c>
      <c r="I103" s="9">
        <f t="shared" si="40"/>
        <v>6000</v>
      </c>
      <c r="J103" s="16">
        <v>0</v>
      </c>
      <c r="K103" s="4">
        <f t="shared" si="48"/>
        <v>6000</v>
      </c>
    </row>
    <row r="104" spans="1:11" s="15" customFormat="1" x14ac:dyDescent="0.25">
      <c r="A104" s="5">
        <v>43441</v>
      </c>
      <c r="B104" s="6" t="s">
        <v>117</v>
      </c>
      <c r="C104" s="21">
        <v>700</v>
      </c>
      <c r="D104" s="21"/>
      <c r="E104" s="18" t="s">
        <v>10</v>
      </c>
      <c r="F104" s="9">
        <v>1240</v>
      </c>
      <c r="G104" s="9">
        <v>1240</v>
      </c>
      <c r="H104" s="9" t="s">
        <v>23</v>
      </c>
      <c r="I104" s="9">
        <f t="shared" si="40"/>
        <v>0</v>
      </c>
      <c r="J104" s="16">
        <v>0</v>
      </c>
      <c r="K104" s="4">
        <f t="shared" si="48"/>
        <v>0</v>
      </c>
    </row>
    <row r="105" spans="1:11" s="15" customFormat="1" x14ac:dyDescent="0.25">
      <c r="A105" s="5">
        <v>43439</v>
      </c>
      <c r="B105" s="6" t="s">
        <v>134</v>
      </c>
      <c r="C105" s="21">
        <v>800</v>
      </c>
      <c r="D105" s="21"/>
      <c r="E105" s="18" t="s">
        <v>35</v>
      </c>
      <c r="F105" s="9">
        <v>905</v>
      </c>
      <c r="G105" s="9">
        <v>894</v>
      </c>
      <c r="H105" s="9" t="s">
        <v>23</v>
      </c>
      <c r="I105" s="9">
        <f t="shared" si="40"/>
        <v>8800</v>
      </c>
      <c r="J105" s="16">
        <v>0</v>
      </c>
      <c r="K105" s="4">
        <f t="shared" si="48"/>
        <v>8800</v>
      </c>
    </row>
    <row r="106" spans="1:11" s="15" customFormat="1" x14ac:dyDescent="0.25">
      <c r="A106" s="5">
        <v>43438</v>
      </c>
      <c r="B106" s="6" t="s">
        <v>135</v>
      </c>
      <c r="C106" s="21">
        <v>150</v>
      </c>
      <c r="D106" s="21"/>
      <c r="E106" s="18" t="s">
        <v>10</v>
      </c>
      <c r="F106" s="9">
        <v>3540</v>
      </c>
      <c r="G106" s="9">
        <v>3594</v>
      </c>
      <c r="H106" s="9" t="s">
        <v>23</v>
      </c>
      <c r="I106" s="9">
        <f t="shared" si="40"/>
        <v>8100</v>
      </c>
      <c r="J106" s="16">
        <v>0</v>
      </c>
      <c r="K106" s="4">
        <f t="shared" si="48"/>
        <v>8100</v>
      </c>
    </row>
    <row r="107" spans="1:11" s="15" customFormat="1" x14ac:dyDescent="0.25">
      <c r="A107" s="5">
        <v>43437</v>
      </c>
      <c r="B107" s="6" t="s">
        <v>13</v>
      </c>
      <c r="C107" s="21">
        <v>400</v>
      </c>
      <c r="D107" s="21"/>
      <c r="E107" s="18" t="s">
        <v>10</v>
      </c>
      <c r="F107" s="9">
        <v>1498</v>
      </c>
      <c r="G107" s="9">
        <v>1520</v>
      </c>
      <c r="H107" s="9">
        <v>1527</v>
      </c>
      <c r="I107" s="9">
        <f t="shared" si="40"/>
        <v>8800</v>
      </c>
      <c r="J107" s="16">
        <f>(H107-G107)*C107</f>
        <v>2800</v>
      </c>
      <c r="K107" s="4">
        <f t="shared" ref="K107" si="49">SUM(I107:J107)</f>
        <v>11600</v>
      </c>
    </row>
    <row r="108" spans="1:11" s="15" customFormat="1" x14ac:dyDescent="0.25">
      <c r="A108" s="5">
        <v>43433</v>
      </c>
      <c r="B108" s="6" t="s">
        <v>136</v>
      </c>
      <c r="C108" s="21">
        <v>250</v>
      </c>
      <c r="D108" s="21"/>
      <c r="E108" s="18" t="s">
        <v>10</v>
      </c>
      <c r="F108" s="9">
        <v>2680</v>
      </c>
      <c r="G108" s="9">
        <v>2715</v>
      </c>
      <c r="H108" s="9" t="s">
        <v>23</v>
      </c>
      <c r="I108" s="9">
        <f t="shared" si="40"/>
        <v>8750</v>
      </c>
      <c r="J108" s="9">
        <f t="shared" ref="J108" si="50">IF(E108="SELL",IF(H108="-","0",G108-H108),IF(E108="BUY",IF(H108="-","0",H108-G108)))*C108</f>
        <v>0</v>
      </c>
      <c r="K108" s="4">
        <f t="shared" ref="K108:K122" si="51">SUM(I108:J108)</f>
        <v>8750</v>
      </c>
    </row>
    <row r="109" spans="1:11" s="15" customFormat="1" x14ac:dyDescent="0.25">
      <c r="A109" s="5">
        <v>43432</v>
      </c>
      <c r="B109" s="6" t="s">
        <v>137</v>
      </c>
      <c r="C109" s="21">
        <v>4500</v>
      </c>
      <c r="D109" s="21"/>
      <c r="E109" s="18" t="s">
        <v>10</v>
      </c>
      <c r="F109" s="9">
        <v>137</v>
      </c>
      <c r="G109" s="9">
        <v>139.6</v>
      </c>
      <c r="H109" s="9" t="s">
        <v>23</v>
      </c>
      <c r="I109" s="9">
        <f t="shared" si="40"/>
        <v>11699.999999999975</v>
      </c>
      <c r="J109" s="16">
        <v>0</v>
      </c>
      <c r="K109" s="4">
        <f t="shared" si="51"/>
        <v>11699.999999999975</v>
      </c>
    </row>
    <row r="110" spans="1:11" s="15" customFormat="1" x14ac:dyDescent="0.25">
      <c r="A110" s="5">
        <v>43431</v>
      </c>
      <c r="B110" s="6" t="s">
        <v>117</v>
      </c>
      <c r="C110" s="21">
        <v>700</v>
      </c>
      <c r="D110" s="21"/>
      <c r="E110" s="18" t="s">
        <v>10</v>
      </c>
      <c r="F110" s="9">
        <v>1218</v>
      </c>
      <c r="G110" s="9">
        <v>1232</v>
      </c>
      <c r="H110" s="9" t="s">
        <v>23</v>
      </c>
      <c r="I110" s="9">
        <f t="shared" si="40"/>
        <v>9800</v>
      </c>
      <c r="J110" s="9">
        <f t="shared" ref="J110" si="52">IF(E110="SELL",IF(H110="-","0",G110-H110),IF(E110="BUY",IF(H110="-","0",H110-G110)))*C110</f>
        <v>0</v>
      </c>
      <c r="K110" s="4">
        <f t="shared" si="51"/>
        <v>9800</v>
      </c>
    </row>
    <row r="111" spans="1:11" s="15" customFormat="1" x14ac:dyDescent="0.25">
      <c r="A111" s="5">
        <v>43430</v>
      </c>
      <c r="B111" s="6" t="s">
        <v>117</v>
      </c>
      <c r="C111" s="21">
        <v>700</v>
      </c>
      <c r="D111" s="21"/>
      <c r="E111" s="18" t="s">
        <v>10</v>
      </c>
      <c r="F111" s="9">
        <v>1176</v>
      </c>
      <c r="G111" s="9">
        <v>1188</v>
      </c>
      <c r="H111" s="9">
        <v>1198</v>
      </c>
      <c r="I111" s="9">
        <f t="shared" si="40"/>
        <v>8400</v>
      </c>
      <c r="J111" s="16">
        <f>(H111-G111)*C111</f>
        <v>7000</v>
      </c>
      <c r="K111" s="4">
        <f t="shared" si="51"/>
        <v>15400</v>
      </c>
    </row>
    <row r="112" spans="1:11" s="15" customFormat="1" x14ac:dyDescent="0.25">
      <c r="A112" s="5">
        <v>43424</v>
      </c>
      <c r="B112" s="6" t="s">
        <v>70</v>
      </c>
      <c r="C112" s="21">
        <v>1250</v>
      </c>
      <c r="D112" s="21"/>
      <c r="E112" s="18" t="s">
        <v>35</v>
      </c>
      <c r="F112" s="9">
        <v>430</v>
      </c>
      <c r="G112" s="9">
        <v>425</v>
      </c>
      <c r="H112" s="9" t="s">
        <v>23</v>
      </c>
      <c r="I112" s="9">
        <f t="shared" si="40"/>
        <v>6250</v>
      </c>
      <c r="J112" s="9">
        <f t="shared" ref="J112:J118" si="53">IF(E112="SELL",IF(H112="-","0",G112-H112),IF(E112="BUY",IF(H112="-","0",H112-G112)))*C112</f>
        <v>0</v>
      </c>
      <c r="K112" s="4">
        <f t="shared" si="51"/>
        <v>6250</v>
      </c>
    </row>
    <row r="113" spans="1:11" s="15" customFormat="1" x14ac:dyDescent="0.25">
      <c r="A113" s="5">
        <v>43423</v>
      </c>
      <c r="B113" s="6" t="s">
        <v>138</v>
      </c>
      <c r="C113" s="21">
        <v>2800</v>
      </c>
      <c r="D113" s="21"/>
      <c r="E113" s="18" t="s">
        <v>10</v>
      </c>
      <c r="F113" s="9">
        <v>101.5</v>
      </c>
      <c r="G113" s="9">
        <v>102.8</v>
      </c>
      <c r="H113" s="9" t="s">
        <v>23</v>
      </c>
      <c r="I113" s="9">
        <f t="shared" si="40"/>
        <v>3639.9999999999918</v>
      </c>
      <c r="J113" s="9">
        <f t="shared" si="53"/>
        <v>0</v>
      </c>
      <c r="K113" s="4">
        <f t="shared" si="51"/>
        <v>3639.9999999999918</v>
      </c>
    </row>
    <row r="114" spans="1:11" s="15" customFormat="1" x14ac:dyDescent="0.25">
      <c r="A114" s="5">
        <v>43420</v>
      </c>
      <c r="B114" s="6" t="s">
        <v>139</v>
      </c>
      <c r="C114" s="21">
        <v>100</v>
      </c>
      <c r="D114" s="21"/>
      <c r="E114" s="18" t="s">
        <v>10</v>
      </c>
      <c r="F114" s="9">
        <v>5970</v>
      </c>
      <c r="G114" s="9">
        <v>6030</v>
      </c>
      <c r="H114" s="9" t="s">
        <v>23</v>
      </c>
      <c r="I114" s="9">
        <f t="shared" si="40"/>
        <v>6000</v>
      </c>
      <c r="J114" s="9">
        <f t="shared" si="53"/>
        <v>0</v>
      </c>
      <c r="K114" s="4">
        <f t="shared" si="51"/>
        <v>6000</v>
      </c>
    </row>
    <row r="115" spans="1:11" s="15" customFormat="1" x14ac:dyDescent="0.25">
      <c r="A115" s="5">
        <v>43418</v>
      </c>
      <c r="B115" s="6" t="s">
        <v>140</v>
      </c>
      <c r="C115" s="21">
        <v>1200</v>
      </c>
      <c r="D115" s="21"/>
      <c r="E115" s="18" t="s">
        <v>10</v>
      </c>
      <c r="F115" s="9">
        <v>760</v>
      </c>
      <c r="G115" s="9">
        <v>770</v>
      </c>
      <c r="H115" s="9" t="s">
        <v>23</v>
      </c>
      <c r="I115" s="9">
        <f t="shared" si="40"/>
        <v>12000</v>
      </c>
      <c r="J115" s="9">
        <f t="shared" si="53"/>
        <v>0</v>
      </c>
      <c r="K115" s="4">
        <f t="shared" si="51"/>
        <v>12000</v>
      </c>
    </row>
    <row r="116" spans="1:11" s="15" customFormat="1" x14ac:dyDescent="0.25">
      <c r="A116" s="5">
        <v>43416</v>
      </c>
      <c r="B116" s="6" t="s">
        <v>124</v>
      </c>
      <c r="C116" s="21">
        <v>3000</v>
      </c>
      <c r="D116" s="21"/>
      <c r="E116" s="18" t="s">
        <v>35</v>
      </c>
      <c r="F116" s="9">
        <v>261.5</v>
      </c>
      <c r="G116" s="9">
        <v>259</v>
      </c>
      <c r="H116" s="9" t="s">
        <v>23</v>
      </c>
      <c r="I116" s="9">
        <f t="shared" si="40"/>
        <v>7500</v>
      </c>
      <c r="J116" s="9">
        <f t="shared" si="53"/>
        <v>0</v>
      </c>
      <c r="K116" s="4">
        <f t="shared" si="51"/>
        <v>7500</v>
      </c>
    </row>
    <row r="117" spans="1:11" s="15" customFormat="1" x14ac:dyDescent="0.25">
      <c r="A117" s="5">
        <v>43409</v>
      </c>
      <c r="B117" s="6" t="s">
        <v>65</v>
      </c>
      <c r="C117" s="21">
        <v>400</v>
      </c>
      <c r="D117" s="21"/>
      <c r="E117" s="18" t="s">
        <v>35</v>
      </c>
      <c r="F117" s="9">
        <v>1472</v>
      </c>
      <c r="G117" s="9">
        <v>1456</v>
      </c>
      <c r="H117" s="9" t="s">
        <v>23</v>
      </c>
      <c r="I117" s="9">
        <f t="shared" si="40"/>
        <v>6400</v>
      </c>
      <c r="J117" s="9">
        <f t="shared" si="53"/>
        <v>0</v>
      </c>
      <c r="K117" s="4">
        <f t="shared" si="51"/>
        <v>6400</v>
      </c>
    </row>
    <row r="118" spans="1:11" s="15" customFormat="1" x14ac:dyDescent="0.25">
      <c r="A118" s="5">
        <v>43406</v>
      </c>
      <c r="B118" s="6" t="s">
        <v>81</v>
      </c>
      <c r="C118" s="21">
        <v>700</v>
      </c>
      <c r="D118" s="21"/>
      <c r="E118" s="18" t="s">
        <v>10</v>
      </c>
      <c r="F118" s="9">
        <v>780</v>
      </c>
      <c r="G118" s="9">
        <v>793</v>
      </c>
      <c r="H118" s="9" t="s">
        <v>23</v>
      </c>
      <c r="I118" s="9">
        <f t="shared" si="40"/>
        <v>9100</v>
      </c>
      <c r="J118" s="9">
        <f t="shared" si="53"/>
        <v>0</v>
      </c>
      <c r="K118" s="4">
        <f t="shared" si="51"/>
        <v>9100</v>
      </c>
    </row>
    <row r="119" spans="1:11" s="15" customFormat="1" x14ac:dyDescent="0.25">
      <c r="A119" s="5">
        <v>43405</v>
      </c>
      <c r="B119" s="6" t="s">
        <v>134</v>
      </c>
      <c r="C119" s="21">
        <v>800</v>
      </c>
      <c r="D119" s="21"/>
      <c r="E119" s="18" t="s">
        <v>10</v>
      </c>
      <c r="F119" s="9">
        <v>1130</v>
      </c>
      <c r="G119" s="9">
        <v>1140</v>
      </c>
      <c r="H119" s="9">
        <v>1150</v>
      </c>
      <c r="I119" s="9">
        <f t="shared" si="40"/>
        <v>8000</v>
      </c>
      <c r="J119" s="16">
        <f>(H119-G119)*C119</f>
        <v>8000</v>
      </c>
      <c r="K119" s="4">
        <f t="shared" si="51"/>
        <v>16000</v>
      </c>
    </row>
    <row r="120" spans="1:11" s="15" customFormat="1" x14ac:dyDescent="0.25">
      <c r="A120" s="5">
        <v>43404</v>
      </c>
      <c r="B120" s="6" t="s">
        <v>141</v>
      </c>
      <c r="C120" s="21">
        <v>600</v>
      </c>
      <c r="D120" s="21"/>
      <c r="E120" s="18" t="s">
        <v>10</v>
      </c>
      <c r="F120" s="9">
        <v>838</v>
      </c>
      <c r="G120" s="9">
        <v>854</v>
      </c>
      <c r="H120" s="9" t="s">
        <v>23</v>
      </c>
      <c r="I120" s="9">
        <f t="shared" si="40"/>
        <v>9600</v>
      </c>
      <c r="J120" s="16">
        <v>0</v>
      </c>
      <c r="K120" s="4">
        <f t="shared" si="51"/>
        <v>9600</v>
      </c>
    </row>
    <row r="121" spans="1:11" s="15" customFormat="1" x14ac:dyDescent="0.25">
      <c r="A121" s="5">
        <v>43403</v>
      </c>
      <c r="B121" s="6" t="s">
        <v>142</v>
      </c>
      <c r="C121" s="21">
        <v>700</v>
      </c>
      <c r="D121" s="21"/>
      <c r="E121" s="18" t="s">
        <v>10</v>
      </c>
      <c r="F121" s="9">
        <v>787</v>
      </c>
      <c r="G121" s="9">
        <v>796.5</v>
      </c>
      <c r="H121" s="9" t="s">
        <v>23</v>
      </c>
      <c r="I121" s="9">
        <f t="shared" si="40"/>
        <v>6650</v>
      </c>
      <c r="J121" s="16">
        <v>0</v>
      </c>
      <c r="K121" s="4">
        <f t="shared" si="51"/>
        <v>6650</v>
      </c>
    </row>
    <row r="122" spans="1:11" s="15" customFormat="1" x14ac:dyDescent="0.25">
      <c r="A122" s="5">
        <v>43402</v>
      </c>
      <c r="B122" s="6" t="s">
        <v>124</v>
      </c>
      <c r="C122" s="21">
        <v>3000</v>
      </c>
      <c r="D122" s="21"/>
      <c r="E122" s="18" t="s">
        <v>10</v>
      </c>
      <c r="F122" s="9">
        <v>238</v>
      </c>
      <c r="G122" s="9">
        <v>241</v>
      </c>
      <c r="H122" s="9" t="s">
        <v>23</v>
      </c>
      <c r="I122" s="9">
        <f t="shared" si="40"/>
        <v>9000</v>
      </c>
      <c r="J122" s="16">
        <v>0</v>
      </c>
      <c r="K122" s="4">
        <f t="shared" si="51"/>
        <v>9000</v>
      </c>
    </row>
    <row r="123" spans="1:11" s="15" customFormat="1" x14ac:dyDescent="0.25">
      <c r="A123" s="5">
        <v>43399</v>
      </c>
      <c r="B123" s="6" t="s">
        <v>143</v>
      </c>
      <c r="C123" s="21">
        <v>800</v>
      </c>
      <c r="D123" s="21"/>
      <c r="E123" s="18" t="s">
        <v>10</v>
      </c>
      <c r="F123" s="9">
        <v>697</v>
      </c>
      <c r="G123" s="9">
        <v>710</v>
      </c>
      <c r="H123" s="9">
        <v>730</v>
      </c>
      <c r="I123" s="9">
        <f t="shared" si="40"/>
        <v>10400</v>
      </c>
      <c r="J123" s="16">
        <f>(H123-G123)*C123</f>
        <v>16000</v>
      </c>
      <c r="K123" s="4">
        <f t="shared" ref="K123" si="54">SUM(I123:J123)</f>
        <v>26400</v>
      </c>
    </row>
    <row r="124" spans="1:11" s="15" customFormat="1" x14ac:dyDescent="0.25">
      <c r="A124" s="5">
        <v>43398</v>
      </c>
      <c r="B124" s="6" t="s">
        <v>144</v>
      </c>
      <c r="C124" s="21">
        <v>1100</v>
      </c>
      <c r="D124" s="21"/>
      <c r="E124" s="18" t="s">
        <v>10</v>
      </c>
      <c r="F124" s="9">
        <v>920</v>
      </c>
      <c r="G124" s="9">
        <v>925</v>
      </c>
      <c r="H124" s="9" t="s">
        <v>23</v>
      </c>
      <c r="I124" s="9">
        <f t="shared" si="40"/>
        <v>5500</v>
      </c>
      <c r="J124" s="9">
        <f t="shared" ref="J124:J141" si="55">IF(E124="SELL",IF(H124="-","0",G124-H124),IF(E124="BUY",IF(H124="-","0",H124-G124)))*C124</f>
        <v>0</v>
      </c>
      <c r="K124" s="4">
        <f t="shared" ref="K124:K141" si="56">SUM(I124:J124)</f>
        <v>5500</v>
      </c>
    </row>
    <row r="125" spans="1:11" s="15" customFormat="1" x14ac:dyDescent="0.25">
      <c r="A125" s="5">
        <v>43395</v>
      </c>
      <c r="B125" s="6" t="s">
        <v>13</v>
      </c>
      <c r="C125" s="21">
        <v>400</v>
      </c>
      <c r="D125" s="21"/>
      <c r="E125" s="18" t="s">
        <v>10</v>
      </c>
      <c r="F125" s="9">
        <v>1330</v>
      </c>
      <c r="G125" s="9">
        <v>1310</v>
      </c>
      <c r="H125" s="9">
        <v>1890</v>
      </c>
      <c r="I125" s="9">
        <f t="shared" si="40"/>
        <v>-8000</v>
      </c>
      <c r="J125" s="9">
        <f t="shared" si="55"/>
        <v>0</v>
      </c>
      <c r="K125" s="4">
        <f t="shared" si="56"/>
        <v>-8000</v>
      </c>
    </row>
    <row r="126" spans="1:11" s="15" customFormat="1" x14ac:dyDescent="0.25">
      <c r="A126" s="5">
        <v>43392</v>
      </c>
      <c r="B126" s="6" t="s">
        <v>120</v>
      </c>
      <c r="C126" s="21">
        <v>302</v>
      </c>
      <c r="D126" s="21"/>
      <c r="E126" s="18" t="s">
        <v>35</v>
      </c>
      <c r="F126" s="9">
        <v>1960</v>
      </c>
      <c r="G126" s="9">
        <v>1930</v>
      </c>
      <c r="H126" s="9">
        <v>1890</v>
      </c>
      <c r="I126" s="9">
        <f t="shared" si="40"/>
        <v>9060</v>
      </c>
      <c r="J126" s="9">
        <f t="shared" si="55"/>
        <v>12080</v>
      </c>
      <c r="K126" s="4">
        <f t="shared" si="56"/>
        <v>21140</v>
      </c>
    </row>
    <row r="127" spans="1:11" s="15" customFormat="1" x14ac:dyDescent="0.25">
      <c r="A127" s="5">
        <v>43390</v>
      </c>
      <c r="B127" s="6" t="s">
        <v>145</v>
      </c>
      <c r="C127" s="21">
        <v>1250</v>
      </c>
      <c r="D127" s="21"/>
      <c r="E127" s="18" t="s">
        <v>10</v>
      </c>
      <c r="F127" s="9">
        <v>548</v>
      </c>
      <c r="G127" s="9">
        <v>553</v>
      </c>
      <c r="H127" s="9" t="s">
        <v>23</v>
      </c>
      <c r="I127" s="9">
        <f t="shared" si="40"/>
        <v>6250</v>
      </c>
      <c r="J127" s="9">
        <f t="shared" si="55"/>
        <v>0</v>
      </c>
      <c r="K127" s="4">
        <f t="shared" si="56"/>
        <v>6250</v>
      </c>
    </row>
    <row r="128" spans="1:11" s="15" customFormat="1" x14ac:dyDescent="0.25">
      <c r="A128" s="5">
        <v>43386</v>
      </c>
      <c r="B128" s="6" t="s">
        <v>81</v>
      </c>
      <c r="C128" s="21">
        <v>700</v>
      </c>
      <c r="D128" s="21"/>
      <c r="E128" s="18" t="s">
        <v>10</v>
      </c>
      <c r="F128" s="9">
        <v>705</v>
      </c>
      <c r="G128" s="9">
        <v>717.5</v>
      </c>
      <c r="H128" s="9" t="s">
        <v>23</v>
      </c>
      <c r="I128" s="9">
        <f t="shared" si="40"/>
        <v>8750</v>
      </c>
      <c r="J128" s="9">
        <f t="shared" si="55"/>
        <v>0</v>
      </c>
      <c r="K128" s="4">
        <f t="shared" si="56"/>
        <v>8750</v>
      </c>
    </row>
    <row r="129" spans="1:11" s="15" customFormat="1" x14ac:dyDescent="0.25">
      <c r="A129" s="5">
        <v>43385</v>
      </c>
      <c r="B129" s="6" t="s">
        <v>11</v>
      </c>
      <c r="C129" s="21">
        <v>550</v>
      </c>
      <c r="D129" s="21"/>
      <c r="E129" s="18" t="s">
        <v>10</v>
      </c>
      <c r="F129" s="9">
        <v>895</v>
      </c>
      <c r="G129" s="9">
        <v>913</v>
      </c>
      <c r="H129" s="9" t="s">
        <v>23</v>
      </c>
      <c r="I129" s="9">
        <f t="shared" si="40"/>
        <v>9900</v>
      </c>
      <c r="J129" s="9">
        <f t="shared" si="55"/>
        <v>0</v>
      </c>
      <c r="K129" s="4">
        <f t="shared" si="56"/>
        <v>9900</v>
      </c>
    </row>
    <row r="130" spans="1:11" s="15" customFormat="1" x14ac:dyDescent="0.25">
      <c r="A130" s="5">
        <v>43383</v>
      </c>
      <c r="B130" s="6" t="s">
        <v>129</v>
      </c>
      <c r="C130" s="21">
        <v>700</v>
      </c>
      <c r="D130" s="21"/>
      <c r="E130" s="18" t="s">
        <v>10</v>
      </c>
      <c r="F130" s="9">
        <v>1295</v>
      </c>
      <c r="G130" s="9">
        <v>1283</v>
      </c>
      <c r="H130" s="9" t="s">
        <v>23</v>
      </c>
      <c r="I130" s="9">
        <f t="shared" si="40"/>
        <v>-8400</v>
      </c>
      <c r="J130" s="9">
        <f t="shared" si="55"/>
        <v>0</v>
      </c>
      <c r="K130" s="4">
        <f t="shared" si="56"/>
        <v>-8400</v>
      </c>
    </row>
    <row r="131" spans="1:11" s="15" customFormat="1" x14ac:dyDescent="0.25">
      <c r="A131" s="5">
        <v>43381</v>
      </c>
      <c r="B131" s="6" t="s">
        <v>146</v>
      </c>
      <c r="C131" s="21">
        <v>1100</v>
      </c>
      <c r="D131" s="21"/>
      <c r="E131" s="18" t="s">
        <v>35</v>
      </c>
      <c r="F131" s="9">
        <v>581</v>
      </c>
      <c r="G131" s="9">
        <v>571</v>
      </c>
      <c r="H131" s="9">
        <v>560</v>
      </c>
      <c r="I131" s="9">
        <f t="shared" si="40"/>
        <v>11000</v>
      </c>
      <c r="J131" s="9">
        <f t="shared" si="55"/>
        <v>12100</v>
      </c>
      <c r="K131" s="4">
        <f t="shared" si="56"/>
        <v>23100</v>
      </c>
    </row>
    <row r="132" spans="1:11" s="15" customFormat="1" x14ac:dyDescent="0.25">
      <c r="A132" s="5">
        <v>43378</v>
      </c>
      <c r="B132" s="6" t="s">
        <v>147</v>
      </c>
      <c r="C132" s="21">
        <v>750</v>
      </c>
      <c r="D132" s="21"/>
      <c r="E132" s="18" t="s">
        <v>35</v>
      </c>
      <c r="F132" s="9">
        <v>1232</v>
      </c>
      <c r="G132" s="9">
        <v>1220</v>
      </c>
      <c r="H132" s="9" t="s">
        <v>23</v>
      </c>
      <c r="I132" s="9">
        <f t="shared" si="40"/>
        <v>9000</v>
      </c>
      <c r="J132" s="9">
        <f t="shared" si="55"/>
        <v>0</v>
      </c>
      <c r="K132" s="4">
        <f t="shared" si="56"/>
        <v>9000</v>
      </c>
    </row>
    <row r="133" spans="1:11" s="15" customFormat="1" x14ac:dyDescent="0.25">
      <c r="A133" s="5">
        <v>43376</v>
      </c>
      <c r="B133" s="6" t="s">
        <v>148</v>
      </c>
      <c r="C133" s="21">
        <v>800</v>
      </c>
      <c r="D133" s="21"/>
      <c r="E133" s="18" t="s">
        <v>10</v>
      </c>
      <c r="F133" s="9">
        <v>1203</v>
      </c>
      <c r="G133" s="9">
        <v>1215</v>
      </c>
      <c r="H133" s="9" t="s">
        <v>23</v>
      </c>
      <c r="I133" s="9">
        <f t="shared" si="40"/>
        <v>9600</v>
      </c>
      <c r="J133" s="9">
        <f t="shared" si="55"/>
        <v>0</v>
      </c>
      <c r="K133" s="4">
        <f t="shared" si="56"/>
        <v>9600</v>
      </c>
    </row>
    <row r="134" spans="1:11" s="15" customFormat="1" x14ac:dyDescent="0.25">
      <c r="A134" s="5">
        <v>43374</v>
      </c>
      <c r="B134" s="6" t="s">
        <v>149</v>
      </c>
      <c r="C134" s="21">
        <v>1000</v>
      </c>
      <c r="D134" s="21"/>
      <c r="E134" s="18" t="s">
        <v>35</v>
      </c>
      <c r="F134" s="9">
        <v>1005</v>
      </c>
      <c r="G134" s="9">
        <v>996</v>
      </c>
      <c r="H134" s="9" t="s">
        <v>23</v>
      </c>
      <c r="I134" s="9">
        <f t="shared" si="40"/>
        <v>9000</v>
      </c>
      <c r="J134" s="9">
        <f t="shared" si="55"/>
        <v>0</v>
      </c>
      <c r="K134" s="4">
        <f t="shared" si="56"/>
        <v>9000</v>
      </c>
    </row>
    <row r="135" spans="1:11" s="15" customFormat="1" x14ac:dyDescent="0.25">
      <c r="A135" s="5">
        <v>43370</v>
      </c>
      <c r="B135" s="6" t="s">
        <v>150</v>
      </c>
      <c r="C135" s="21">
        <v>1000</v>
      </c>
      <c r="D135" s="21"/>
      <c r="E135" s="18" t="s">
        <v>10</v>
      </c>
      <c r="F135" s="9">
        <v>1252</v>
      </c>
      <c r="G135" s="9">
        <v>1254</v>
      </c>
      <c r="H135" s="9" t="s">
        <v>23</v>
      </c>
      <c r="I135" s="9">
        <f t="shared" si="40"/>
        <v>2000</v>
      </c>
      <c r="J135" s="9">
        <f t="shared" si="55"/>
        <v>0</v>
      </c>
      <c r="K135" s="4">
        <f t="shared" si="56"/>
        <v>2000</v>
      </c>
    </row>
    <row r="136" spans="1:11" s="15" customFormat="1" x14ac:dyDescent="0.25">
      <c r="A136" s="5">
        <v>43367</v>
      </c>
      <c r="B136" s="6" t="s">
        <v>151</v>
      </c>
      <c r="C136" s="21">
        <v>500</v>
      </c>
      <c r="D136" s="21"/>
      <c r="E136" s="18" t="s">
        <v>35</v>
      </c>
      <c r="F136" s="9">
        <v>1275</v>
      </c>
      <c r="G136" s="9">
        <v>1257</v>
      </c>
      <c r="H136" s="9" t="s">
        <v>23</v>
      </c>
      <c r="I136" s="9">
        <f t="shared" si="40"/>
        <v>9000</v>
      </c>
      <c r="J136" s="9">
        <f t="shared" si="55"/>
        <v>0</v>
      </c>
      <c r="K136" s="4">
        <f t="shared" si="56"/>
        <v>9000</v>
      </c>
    </row>
    <row r="137" spans="1:11" s="15" customFormat="1" x14ac:dyDescent="0.25">
      <c r="A137" s="5">
        <v>43362</v>
      </c>
      <c r="B137" s="6" t="s">
        <v>146</v>
      </c>
      <c r="C137" s="21">
        <v>1100</v>
      </c>
      <c r="D137" s="21"/>
      <c r="E137" s="18" t="s">
        <v>35</v>
      </c>
      <c r="F137" s="9">
        <v>751</v>
      </c>
      <c r="G137" s="9">
        <v>742</v>
      </c>
      <c r="H137" s="9">
        <v>730</v>
      </c>
      <c r="I137" s="9">
        <f t="shared" si="40"/>
        <v>9900</v>
      </c>
      <c r="J137" s="9">
        <f t="shared" si="55"/>
        <v>13200</v>
      </c>
      <c r="K137" s="4">
        <f t="shared" si="56"/>
        <v>23100</v>
      </c>
    </row>
    <row r="138" spans="1:11" s="15" customFormat="1" x14ac:dyDescent="0.25">
      <c r="A138" s="5">
        <v>43360</v>
      </c>
      <c r="B138" s="6" t="s">
        <v>152</v>
      </c>
      <c r="C138" s="21">
        <v>500</v>
      </c>
      <c r="D138" s="21"/>
      <c r="E138" s="18" t="s">
        <v>35</v>
      </c>
      <c r="F138" s="9">
        <v>2002</v>
      </c>
      <c r="G138" s="9">
        <v>1998</v>
      </c>
      <c r="H138" s="9" t="s">
        <v>23</v>
      </c>
      <c r="I138" s="9">
        <f t="shared" si="40"/>
        <v>2000</v>
      </c>
      <c r="J138" s="9">
        <f t="shared" si="55"/>
        <v>0</v>
      </c>
      <c r="K138" s="4">
        <f t="shared" si="56"/>
        <v>2000</v>
      </c>
    </row>
    <row r="139" spans="1:11" s="15" customFormat="1" x14ac:dyDescent="0.25">
      <c r="A139" s="5">
        <v>43357</v>
      </c>
      <c r="B139" s="6" t="s">
        <v>120</v>
      </c>
      <c r="C139" s="21">
        <v>300</v>
      </c>
      <c r="D139" s="21"/>
      <c r="E139" s="18" t="s">
        <v>10</v>
      </c>
      <c r="F139" s="9">
        <v>2950</v>
      </c>
      <c r="G139" s="9">
        <v>2975</v>
      </c>
      <c r="H139" s="9" t="s">
        <v>23</v>
      </c>
      <c r="I139" s="9">
        <f t="shared" ref="I139:I144" si="57">IF(E139="SELL", F139-G139, G139-F139)*C139</f>
        <v>7500</v>
      </c>
      <c r="J139" s="9">
        <f t="shared" si="55"/>
        <v>0</v>
      </c>
      <c r="K139" s="4">
        <f t="shared" si="56"/>
        <v>7500</v>
      </c>
    </row>
    <row r="140" spans="1:11" s="15" customFormat="1" x14ac:dyDescent="0.25">
      <c r="A140" s="5">
        <v>43353</v>
      </c>
      <c r="B140" s="6" t="s">
        <v>153</v>
      </c>
      <c r="C140" s="21">
        <v>1200</v>
      </c>
      <c r="D140" s="21"/>
      <c r="E140" s="18" t="s">
        <v>10</v>
      </c>
      <c r="F140" s="9">
        <v>512</v>
      </c>
      <c r="G140" s="9">
        <v>504</v>
      </c>
      <c r="H140" s="9" t="s">
        <v>23</v>
      </c>
      <c r="I140" s="9">
        <f t="shared" si="57"/>
        <v>-9600</v>
      </c>
      <c r="J140" s="9">
        <f t="shared" si="55"/>
        <v>0</v>
      </c>
      <c r="K140" s="4">
        <f t="shared" si="56"/>
        <v>-9600</v>
      </c>
    </row>
    <row r="141" spans="1:11" s="15" customFormat="1" x14ac:dyDescent="0.25">
      <c r="A141" s="5">
        <v>43350</v>
      </c>
      <c r="B141" s="6" t="s">
        <v>150</v>
      </c>
      <c r="C141" s="21">
        <v>1000</v>
      </c>
      <c r="D141" s="21"/>
      <c r="E141" s="18" t="s">
        <v>10</v>
      </c>
      <c r="F141" s="9">
        <v>1078</v>
      </c>
      <c r="G141" s="9">
        <v>1084</v>
      </c>
      <c r="H141" s="9" t="s">
        <v>23</v>
      </c>
      <c r="I141" s="9">
        <f t="shared" si="57"/>
        <v>6000</v>
      </c>
      <c r="J141" s="9">
        <f t="shared" si="55"/>
        <v>0</v>
      </c>
      <c r="K141" s="4">
        <f t="shared" si="56"/>
        <v>6000</v>
      </c>
    </row>
    <row r="142" spans="1:11" s="15" customFormat="1" x14ac:dyDescent="0.25">
      <c r="A142" s="5">
        <v>43349</v>
      </c>
      <c r="B142" s="6" t="s">
        <v>124</v>
      </c>
      <c r="C142" s="21">
        <v>3000</v>
      </c>
      <c r="D142" s="21"/>
      <c r="E142" s="18" t="s">
        <v>10</v>
      </c>
      <c r="F142" s="9">
        <v>258</v>
      </c>
      <c r="G142" s="9">
        <v>261.5</v>
      </c>
      <c r="H142" s="9">
        <v>265</v>
      </c>
      <c r="I142" s="9">
        <f t="shared" si="57"/>
        <v>10500</v>
      </c>
      <c r="J142" s="16">
        <f>(H142-G142)*C142</f>
        <v>10500</v>
      </c>
      <c r="K142" s="4">
        <f t="shared" ref="K142:K187" si="58">SUM(I142:J142)*5</f>
        <v>105000</v>
      </c>
    </row>
    <row r="143" spans="1:11" s="15" customFormat="1" x14ac:dyDescent="0.25">
      <c r="A143" s="5">
        <v>43348</v>
      </c>
      <c r="B143" s="6" t="s">
        <v>154</v>
      </c>
      <c r="C143" s="21">
        <v>2666</v>
      </c>
      <c r="D143" s="21"/>
      <c r="E143" s="18" t="s">
        <v>35</v>
      </c>
      <c r="F143" s="9">
        <v>268</v>
      </c>
      <c r="G143" s="9">
        <v>269.5</v>
      </c>
      <c r="H143" s="9" t="s">
        <v>23</v>
      </c>
      <c r="I143" s="9">
        <f t="shared" si="57"/>
        <v>-3999</v>
      </c>
      <c r="J143" s="9">
        <f>IF(E143="SELL",IF(H143="-","0",G143-H143),IF(E143="BUY",IF(H143="-","0",H143-G143)))*C143</f>
        <v>0</v>
      </c>
      <c r="K143" s="4">
        <f t="shared" si="58"/>
        <v>-19995</v>
      </c>
    </row>
    <row r="144" spans="1:11" s="15" customFormat="1" x14ac:dyDescent="0.25">
      <c r="A144" s="22">
        <v>43343</v>
      </c>
      <c r="B144" s="10" t="s">
        <v>155</v>
      </c>
      <c r="C144" s="10">
        <v>500</v>
      </c>
      <c r="D144" s="10"/>
      <c r="E144" s="11" t="s">
        <v>35</v>
      </c>
      <c r="F144" s="12">
        <v>2900</v>
      </c>
      <c r="G144" s="12">
        <v>2880</v>
      </c>
      <c r="H144" s="12">
        <v>2866</v>
      </c>
      <c r="I144" s="9">
        <f t="shared" si="57"/>
        <v>10000</v>
      </c>
      <c r="J144" s="17">
        <f>(G144-H144)*C144</f>
        <v>7000</v>
      </c>
      <c r="K144" s="4">
        <f t="shared" si="58"/>
        <v>85000</v>
      </c>
    </row>
    <row r="145" spans="1:11" s="15" customFormat="1" x14ac:dyDescent="0.25">
      <c r="A145" s="22">
        <v>43341</v>
      </c>
      <c r="B145" s="10" t="s">
        <v>70</v>
      </c>
      <c r="C145" s="10">
        <v>1250</v>
      </c>
      <c r="D145" s="10"/>
      <c r="E145" s="11" t="s">
        <v>10</v>
      </c>
      <c r="F145" s="12">
        <v>488</v>
      </c>
      <c r="G145" s="12">
        <v>486</v>
      </c>
      <c r="H145" s="12" t="s">
        <v>23</v>
      </c>
      <c r="I145" s="16">
        <f t="shared" ref="I145:I176" si="59">(G145-F145)*C145</f>
        <v>-2500</v>
      </c>
      <c r="J145" s="16">
        <v>0</v>
      </c>
      <c r="K145" s="4">
        <f t="shared" si="58"/>
        <v>-12500</v>
      </c>
    </row>
    <row r="146" spans="1:11" s="15" customFormat="1" x14ac:dyDescent="0.25">
      <c r="A146" s="22">
        <v>43340</v>
      </c>
      <c r="B146" s="10" t="s">
        <v>134</v>
      </c>
      <c r="C146" s="10">
        <v>800</v>
      </c>
      <c r="D146" s="10"/>
      <c r="E146" s="11" t="s">
        <v>10</v>
      </c>
      <c r="F146" s="12">
        <v>1393</v>
      </c>
      <c r="G146" s="12">
        <v>1406</v>
      </c>
      <c r="H146" s="12">
        <v>1415</v>
      </c>
      <c r="I146" s="16">
        <f t="shared" si="59"/>
        <v>10400</v>
      </c>
      <c r="J146" s="16">
        <f>(H146-G146)*C146</f>
        <v>7200</v>
      </c>
      <c r="K146" s="4">
        <f t="shared" si="58"/>
        <v>88000</v>
      </c>
    </row>
    <row r="147" spans="1:11" s="15" customFormat="1" x14ac:dyDescent="0.25">
      <c r="A147" s="22">
        <v>43339</v>
      </c>
      <c r="B147" s="10" t="s">
        <v>156</v>
      </c>
      <c r="C147" s="10">
        <v>750</v>
      </c>
      <c r="D147" s="10"/>
      <c r="E147" s="11" t="s">
        <v>10</v>
      </c>
      <c r="F147" s="12">
        <v>1090</v>
      </c>
      <c r="G147" s="12">
        <v>1088</v>
      </c>
      <c r="H147" s="12" t="s">
        <v>23</v>
      </c>
      <c r="I147" s="16">
        <f t="shared" si="59"/>
        <v>-1500</v>
      </c>
      <c r="J147" s="16">
        <v>0</v>
      </c>
      <c r="K147" s="4">
        <f t="shared" si="58"/>
        <v>-7500</v>
      </c>
    </row>
    <row r="148" spans="1:11" s="15" customFormat="1" x14ac:dyDescent="0.25">
      <c r="A148" s="22">
        <v>43336</v>
      </c>
      <c r="B148" s="10" t="s">
        <v>150</v>
      </c>
      <c r="C148" s="10">
        <v>1000</v>
      </c>
      <c r="D148" s="10"/>
      <c r="E148" s="11" t="s">
        <v>10</v>
      </c>
      <c r="F148" s="12">
        <v>1273</v>
      </c>
      <c r="G148" s="12">
        <v>1278.8</v>
      </c>
      <c r="H148" s="12" t="s">
        <v>23</v>
      </c>
      <c r="I148" s="16">
        <f t="shared" si="59"/>
        <v>5799.9999999999545</v>
      </c>
      <c r="J148" s="16">
        <v>0</v>
      </c>
      <c r="K148" s="4">
        <f t="shared" si="58"/>
        <v>28999.999999999774</v>
      </c>
    </row>
    <row r="149" spans="1:11" s="15" customFormat="1" x14ac:dyDescent="0.25">
      <c r="A149" s="22">
        <v>43335</v>
      </c>
      <c r="B149" s="10" t="s">
        <v>81</v>
      </c>
      <c r="C149" s="10">
        <v>700</v>
      </c>
      <c r="D149" s="10"/>
      <c r="E149" s="11" t="s">
        <v>10</v>
      </c>
      <c r="F149" s="12">
        <v>770</v>
      </c>
      <c r="G149" s="12">
        <v>783</v>
      </c>
      <c r="H149" s="12" t="s">
        <v>23</v>
      </c>
      <c r="I149" s="16">
        <f t="shared" si="59"/>
        <v>9100</v>
      </c>
      <c r="J149" s="16">
        <v>0</v>
      </c>
      <c r="K149" s="4">
        <f t="shared" si="58"/>
        <v>45500</v>
      </c>
    </row>
    <row r="150" spans="1:11" s="15" customFormat="1" x14ac:dyDescent="0.25">
      <c r="A150" s="22">
        <v>43333</v>
      </c>
      <c r="B150" s="10" t="s">
        <v>157</v>
      </c>
      <c r="C150" s="10">
        <v>1100</v>
      </c>
      <c r="D150" s="10"/>
      <c r="E150" s="11" t="s">
        <v>10</v>
      </c>
      <c r="F150" s="12">
        <v>567</v>
      </c>
      <c r="G150" s="12">
        <v>572.5</v>
      </c>
      <c r="H150" s="12" t="s">
        <v>23</v>
      </c>
      <c r="I150" s="16">
        <f t="shared" si="59"/>
        <v>6050</v>
      </c>
      <c r="J150" s="16">
        <v>0</v>
      </c>
      <c r="K150" s="4">
        <f t="shared" si="58"/>
        <v>30250</v>
      </c>
    </row>
    <row r="151" spans="1:11" s="15" customFormat="1" x14ac:dyDescent="0.25">
      <c r="A151" s="22">
        <v>43332</v>
      </c>
      <c r="B151" s="10" t="s">
        <v>81</v>
      </c>
      <c r="C151" s="10">
        <v>700</v>
      </c>
      <c r="D151" s="10"/>
      <c r="E151" s="11" t="s">
        <v>10</v>
      </c>
      <c r="F151" s="12">
        <v>697</v>
      </c>
      <c r="G151" s="12">
        <v>710</v>
      </c>
      <c r="H151" s="12">
        <v>716</v>
      </c>
      <c r="I151" s="16">
        <f t="shared" si="59"/>
        <v>9100</v>
      </c>
      <c r="J151" s="16">
        <f>(H151-G151)*C151</f>
        <v>4200</v>
      </c>
      <c r="K151" s="4">
        <f t="shared" si="58"/>
        <v>66500</v>
      </c>
    </row>
    <row r="152" spans="1:11" s="15" customFormat="1" x14ac:dyDescent="0.25">
      <c r="A152" s="22">
        <v>43329</v>
      </c>
      <c r="B152" s="10" t="s">
        <v>158</v>
      </c>
      <c r="C152" s="10">
        <v>1500</v>
      </c>
      <c r="D152" s="10"/>
      <c r="E152" s="11" t="s">
        <v>10</v>
      </c>
      <c r="F152" s="12">
        <v>668</v>
      </c>
      <c r="G152" s="12">
        <v>675</v>
      </c>
      <c r="H152" s="12" t="s">
        <v>23</v>
      </c>
      <c r="I152" s="16">
        <f t="shared" si="59"/>
        <v>10500</v>
      </c>
      <c r="J152" s="16">
        <v>0</v>
      </c>
      <c r="K152" s="4">
        <f t="shared" si="58"/>
        <v>52500</v>
      </c>
    </row>
    <row r="153" spans="1:11" s="15" customFormat="1" x14ac:dyDescent="0.25">
      <c r="A153" s="22">
        <v>43328</v>
      </c>
      <c r="B153" s="10" t="s">
        <v>159</v>
      </c>
      <c r="C153" s="10">
        <v>800</v>
      </c>
      <c r="D153" s="10"/>
      <c r="E153" s="11" t="s">
        <v>10</v>
      </c>
      <c r="F153" s="12">
        <v>1340</v>
      </c>
      <c r="G153" s="12">
        <v>1350</v>
      </c>
      <c r="H153" s="12" t="s">
        <v>23</v>
      </c>
      <c r="I153" s="16">
        <f t="shared" si="59"/>
        <v>8000</v>
      </c>
      <c r="J153" s="16">
        <v>0</v>
      </c>
      <c r="K153" s="4">
        <f t="shared" si="58"/>
        <v>40000</v>
      </c>
    </row>
    <row r="154" spans="1:11" s="15" customFormat="1" x14ac:dyDescent="0.25">
      <c r="A154" s="22">
        <v>43326</v>
      </c>
      <c r="B154" s="10" t="s">
        <v>134</v>
      </c>
      <c r="C154" s="10">
        <v>800</v>
      </c>
      <c r="D154" s="10"/>
      <c r="E154" s="11" t="s">
        <v>10</v>
      </c>
      <c r="F154" s="12">
        <v>1296</v>
      </c>
      <c r="G154" s="12">
        <v>1310</v>
      </c>
      <c r="H154" s="12">
        <v>1340</v>
      </c>
      <c r="I154" s="16">
        <f t="shared" si="59"/>
        <v>11200</v>
      </c>
      <c r="J154" s="16">
        <f>(H154-G154)*C154</f>
        <v>24000</v>
      </c>
      <c r="K154" s="4">
        <f t="shared" si="58"/>
        <v>176000</v>
      </c>
    </row>
    <row r="155" spans="1:11" s="15" customFormat="1" x14ac:dyDescent="0.25">
      <c r="A155" s="22">
        <v>43322</v>
      </c>
      <c r="B155" s="10" t="s">
        <v>144</v>
      </c>
      <c r="C155" s="10">
        <v>1100</v>
      </c>
      <c r="D155" s="10"/>
      <c r="E155" s="11" t="s">
        <v>10</v>
      </c>
      <c r="F155" s="12">
        <v>976</v>
      </c>
      <c r="G155" s="12">
        <v>979.8</v>
      </c>
      <c r="H155" s="12" t="s">
        <v>23</v>
      </c>
      <c r="I155" s="16">
        <f t="shared" si="59"/>
        <v>4179.99999999995</v>
      </c>
      <c r="J155" s="16">
        <v>0</v>
      </c>
      <c r="K155" s="4">
        <f t="shared" si="58"/>
        <v>20899.999999999749</v>
      </c>
    </row>
    <row r="156" spans="1:11" s="15" customFormat="1" x14ac:dyDescent="0.25">
      <c r="A156" s="22">
        <v>43321</v>
      </c>
      <c r="B156" s="10" t="s">
        <v>160</v>
      </c>
      <c r="C156" s="10">
        <v>1000</v>
      </c>
      <c r="D156" s="10"/>
      <c r="E156" s="11" t="s">
        <v>10</v>
      </c>
      <c r="F156" s="12">
        <v>824</v>
      </c>
      <c r="G156" s="12">
        <v>833</v>
      </c>
      <c r="H156" s="12" t="s">
        <v>23</v>
      </c>
      <c r="I156" s="16">
        <f t="shared" si="59"/>
        <v>9000</v>
      </c>
      <c r="J156" s="16">
        <v>0</v>
      </c>
      <c r="K156" s="4">
        <f t="shared" si="58"/>
        <v>45000</v>
      </c>
    </row>
    <row r="157" spans="1:11" s="15" customFormat="1" x14ac:dyDescent="0.25">
      <c r="A157" s="22">
        <v>43319</v>
      </c>
      <c r="B157" s="10" t="s">
        <v>132</v>
      </c>
      <c r="C157" s="10">
        <v>500</v>
      </c>
      <c r="D157" s="10"/>
      <c r="E157" s="11" t="s">
        <v>10</v>
      </c>
      <c r="F157" s="12">
        <v>1590</v>
      </c>
      <c r="G157" s="12">
        <v>1575</v>
      </c>
      <c r="H157" s="12" t="s">
        <v>23</v>
      </c>
      <c r="I157" s="16">
        <f t="shared" si="59"/>
        <v>-7500</v>
      </c>
      <c r="J157" s="16">
        <v>0</v>
      </c>
      <c r="K157" s="4">
        <f t="shared" si="58"/>
        <v>-37500</v>
      </c>
    </row>
    <row r="158" spans="1:11" s="15" customFormat="1" x14ac:dyDescent="0.25">
      <c r="A158" s="22">
        <v>43318</v>
      </c>
      <c r="B158" s="10" t="s">
        <v>150</v>
      </c>
      <c r="C158" s="10">
        <v>1000</v>
      </c>
      <c r="D158" s="10"/>
      <c r="E158" s="11" t="s">
        <v>10</v>
      </c>
      <c r="F158" s="12">
        <v>1196</v>
      </c>
      <c r="G158" s="12">
        <v>1201</v>
      </c>
      <c r="H158" s="12" t="s">
        <v>23</v>
      </c>
      <c r="I158" s="16">
        <f t="shared" si="59"/>
        <v>5000</v>
      </c>
      <c r="J158" s="16">
        <v>0</v>
      </c>
      <c r="K158" s="4">
        <f t="shared" si="58"/>
        <v>25000</v>
      </c>
    </row>
    <row r="159" spans="1:11" s="15" customFormat="1" x14ac:dyDescent="0.25">
      <c r="A159" s="22">
        <v>43315</v>
      </c>
      <c r="B159" s="10" t="s">
        <v>81</v>
      </c>
      <c r="C159" s="10">
        <v>700</v>
      </c>
      <c r="D159" s="10"/>
      <c r="E159" s="11" t="s">
        <v>10</v>
      </c>
      <c r="F159" s="12">
        <v>695</v>
      </c>
      <c r="G159" s="12">
        <v>708</v>
      </c>
      <c r="H159" s="12">
        <v>710</v>
      </c>
      <c r="I159" s="16">
        <f t="shared" si="59"/>
        <v>9100</v>
      </c>
      <c r="J159" s="16">
        <f>(H159-G159)*C159</f>
        <v>1400</v>
      </c>
      <c r="K159" s="4">
        <f t="shared" si="58"/>
        <v>52500</v>
      </c>
    </row>
    <row r="160" spans="1:11" s="15" customFormat="1" x14ac:dyDescent="0.25">
      <c r="A160" s="22">
        <v>43315</v>
      </c>
      <c r="B160" s="10" t="s">
        <v>137</v>
      </c>
      <c r="C160" s="10">
        <v>4500</v>
      </c>
      <c r="D160" s="10"/>
      <c r="E160" s="11" t="s">
        <v>10</v>
      </c>
      <c r="F160" s="12">
        <v>181.5</v>
      </c>
      <c r="G160" s="12">
        <v>179.5</v>
      </c>
      <c r="H160" s="12" t="s">
        <v>23</v>
      </c>
      <c r="I160" s="16">
        <f t="shared" si="59"/>
        <v>-9000</v>
      </c>
      <c r="J160" s="16">
        <v>0</v>
      </c>
      <c r="K160" s="4">
        <f t="shared" si="58"/>
        <v>-45000</v>
      </c>
    </row>
    <row r="161" spans="1:11" s="15" customFormat="1" x14ac:dyDescent="0.25">
      <c r="A161" s="22">
        <v>43314</v>
      </c>
      <c r="B161" s="10" t="s">
        <v>65</v>
      </c>
      <c r="C161" s="10">
        <v>800</v>
      </c>
      <c r="D161" s="10"/>
      <c r="E161" s="11" t="s">
        <v>10</v>
      </c>
      <c r="F161" s="12">
        <v>1200</v>
      </c>
      <c r="G161" s="12">
        <v>1210</v>
      </c>
      <c r="H161" s="12">
        <v>1213.9000000000001</v>
      </c>
      <c r="I161" s="16">
        <f t="shared" si="59"/>
        <v>8000</v>
      </c>
      <c r="J161" s="16">
        <f>(H161-G161)*C161</f>
        <v>3120.0000000000728</v>
      </c>
      <c r="K161" s="4">
        <f t="shared" si="58"/>
        <v>55600.000000000364</v>
      </c>
    </row>
    <row r="162" spans="1:11" s="15" customFormat="1" x14ac:dyDescent="0.25">
      <c r="A162" s="22">
        <v>43313</v>
      </c>
      <c r="B162" s="10" t="s">
        <v>161</v>
      </c>
      <c r="C162" s="10">
        <v>1200</v>
      </c>
      <c r="D162" s="10"/>
      <c r="E162" s="11" t="s">
        <v>10</v>
      </c>
      <c r="F162" s="12">
        <v>682</v>
      </c>
      <c r="G162" s="12">
        <v>683</v>
      </c>
      <c r="H162" s="12" t="s">
        <v>23</v>
      </c>
      <c r="I162" s="16">
        <f t="shared" si="59"/>
        <v>1200</v>
      </c>
      <c r="J162" s="16">
        <v>0</v>
      </c>
      <c r="K162" s="4">
        <f t="shared" si="58"/>
        <v>6000</v>
      </c>
    </row>
    <row r="163" spans="1:11" s="15" customFormat="1" x14ac:dyDescent="0.25">
      <c r="A163" s="22">
        <v>43312</v>
      </c>
      <c r="B163" s="10" t="s">
        <v>162</v>
      </c>
      <c r="C163" s="10">
        <v>4500</v>
      </c>
      <c r="D163" s="10"/>
      <c r="E163" s="11" t="s">
        <v>10</v>
      </c>
      <c r="F163" s="12">
        <v>297</v>
      </c>
      <c r="G163" s="12">
        <v>298.5</v>
      </c>
      <c r="H163" s="12" t="s">
        <v>23</v>
      </c>
      <c r="I163" s="16">
        <f t="shared" si="59"/>
        <v>6750</v>
      </c>
      <c r="J163" s="16">
        <v>0</v>
      </c>
      <c r="K163" s="4">
        <f t="shared" si="58"/>
        <v>33750</v>
      </c>
    </row>
    <row r="164" spans="1:11" s="15" customFormat="1" x14ac:dyDescent="0.25">
      <c r="A164" s="22">
        <v>43311</v>
      </c>
      <c r="B164" s="10" t="s">
        <v>82</v>
      </c>
      <c r="C164" s="10">
        <v>800</v>
      </c>
      <c r="D164" s="10"/>
      <c r="E164" s="11" t="s">
        <v>10</v>
      </c>
      <c r="F164" s="12">
        <v>564</v>
      </c>
      <c r="G164" s="12">
        <v>566</v>
      </c>
      <c r="H164" s="12" t="s">
        <v>23</v>
      </c>
      <c r="I164" s="16">
        <f t="shared" si="59"/>
        <v>1600</v>
      </c>
      <c r="J164" s="16">
        <v>0</v>
      </c>
      <c r="K164" s="4">
        <f t="shared" si="58"/>
        <v>8000</v>
      </c>
    </row>
    <row r="165" spans="1:11" s="15" customFormat="1" x14ac:dyDescent="0.25">
      <c r="A165" s="22">
        <v>43307</v>
      </c>
      <c r="B165" s="10" t="s">
        <v>70</v>
      </c>
      <c r="C165" s="10">
        <v>1250</v>
      </c>
      <c r="D165" s="10"/>
      <c r="E165" s="11" t="s">
        <v>10</v>
      </c>
      <c r="F165" s="12">
        <v>512</v>
      </c>
      <c r="G165" s="12">
        <v>518</v>
      </c>
      <c r="H165" s="12" t="s">
        <v>23</v>
      </c>
      <c r="I165" s="16">
        <f t="shared" si="59"/>
        <v>7500</v>
      </c>
      <c r="J165" s="16">
        <v>0</v>
      </c>
      <c r="K165" s="4">
        <f t="shared" si="58"/>
        <v>37500</v>
      </c>
    </row>
    <row r="166" spans="1:11" s="15" customFormat="1" x14ac:dyDescent="0.25">
      <c r="A166" s="22">
        <v>43306</v>
      </c>
      <c r="B166" s="10" t="s">
        <v>123</v>
      </c>
      <c r="C166" s="10">
        <v>700</v>
      </c>
      <c r="D166" s="10"/>
      <c r="E166" s="11" t="s">
        <v>10</v>
      </c>
      <c r="F166" s="12">
        <v>816</v>
      </c>
      <c r="G166" s="12">
        <v>830</v>
      </c>
      <c r="H166" s="12">
        <v>845</v>
      </c>
      <c r="I166" s="16">
        <f t="shared" si="59"/>
        <v>9800</v>
      </c>
      <c r="J166" s="16">
        <f>(H166-G166)*C166</f>
        <v>10500</v>
      </c>
      <c r="K166" s="4">
        <f t="shared" si="58"/>
        <v>101500</v>
      </c>
    </row>
    <row r="167" spans="1:11" s="15" customFormat="1" x14ac:dyDescent="0.25">
      <c r="A167" s="22">
        <v>43306</v>
      </c>
      <c r="B167" s="10" t="s">
        <v>154</v>
      </c>
      <c r="C167" s="10">
        <v>2750</v>
      </c>
      <c r="D167" s="10"/>
      <c r="E167" s="11" t="s">
        <v>10</v>
      </c>
      <c r="F167" s="12">
        <v>292</v>
      </c>
      <c r="G167" s="12">
        <v>294</v>
      </c>
      <c r="H167" s="12">
        <v>296.85000000000002</v>
      </c>
      <c r="I167" s="16">
        <f t="shared" si="59"/>
        <v>5500</v>
      </c>
      <c r="J167" s="16">
        <f>(H167-G167)*C167</f>
        <v>7837.5000000000628</v>
      </c>
      <c r="K167" s="4">
        <f t="shared" si="58"/>
        <v>66687.500000000306</v>
      </c>
    </row>
    <row r="168" spans="1:11" s="15" customFormat="1" x14ac:dyDescent="0.25">
      <c r="A168" s="22">
        <v>43305</v>
      </c>
      <c r="B168" s="10" t="s">
        <v>163</v>
      </c>
      <c r="C168" s="10">
        <v>550</v>
      </c>
      <c r="D168" s="10"/>
      <c r="E168" s="11" t="s">
        <v>10</v>
      </c>
      <c r="F168" s="12">
        <v>923</v>
      </c>
      <c r="G168" s="12">
        <v>926</v>
      </c>
      <c r="H168" s="12" t="s">
        <v>23</v>
      </c>
      <c r="I168" s="16">
        <f t="shared" si="59"/>
        <v>1650</v>
      </c>
      <c r="J168" s="16">
        <v>0</v>
      </c>
      <c r="K168" s="4">
        <f t="shared" si="58"/>
        <v>8250</v>
      </c>
    </row>
    <row r="169" spans="1:11" s="15" customFormat="1" x14ac:dyDescent="0.25">
      <c r="A169" s="22">
        <v>43304</v>
      </c>
      <c r="B169" s="10" t="s">
        <v>164</v>
      </c>
      <c r="C169" s="10">
        <v>200</v>
      </c>
      <c r="D169" s="10"/>
      <c r="E169" s="11" t="s">
        <v>10</v>
      </c>
      <c r="F169" s="12">
        <v>3945</v>
      </c>
      <c r="G169" s="12">
        <v>3995</v>
      </c>
      <c r="H169" s="12">
        <v>4031</v>
      </c>
      <c r="I169" s="16">
        <f t="shared" si="59"/>
        <v>10000</v>
      </c>
      <c r="J169" s="16">
        <f>(H169-G169)*C169</f>
        <v>7200</v>
      </c>
      <c r="K169" s="4">
        <f t="shared" si="58"/>
        <v>86000</v>
      </c>
    </row>
    <row r="170" spans="1:11" s="15" customFormat="1" x14ac:dyDescent="0.25">
      <c r="A170" s="22">
        <v>43301</v>
      </c>
      <c r="B170" s="10" t="s">
        <v>150</v>
      </c>
      <c r="C170" s="10">
        <v>1000</v>
      </c>
      <c r="D170" s="10"/>
      <c r="E170" s="11" t="s">
        <v>10</v>
      </c>
      <c r="F170" s="12">
        <v>1025</v>
      </c>
      <c r="G170" s="12">
        <v>1033</v>
      </c>
      <c r="H170" s="12">
        <v>1039.95</v>
      </c>
      <c r="I170" s="17">
        <f t="shared" si="59"/>
        <v>8000</v>
      </c>
      <c r="J170" s="17">
        <f>(H170-G170)*C170</f>
        <v>6950.0000000000455</v>
      </c>
      <c r="K170" s="4">
        <f t="shared" si="58"/>
        <v>74750.000000000233</v>
      </c>
    </row>
    <row r="171" spans="1:11" s="15" customFormat="1" x14ac:dyDescent="0.25">
      <c r="A171" s="22">
        <v>43300</v>
      </c>
      <c r="B171" s="10" t="s">
        <v>165</v>
      </c>
      <c r="C171" s="10">
        <v>750</v>
      </c>
      <c r="D171" s="10"/>
      <c r="E171" s="11" t="s">
        <v>10</v>
      </c>
      <c r="F171" s="12">
        <v>865</v>
      </c>
      <c r="G171" s="12">
        <v>870</v>
      </c>
      <c r="H171" s="12" t="s">
        <v>23</v>
      </c>
      <c r="I171" s="17">
        <f t="shared" si="59"/>
        <v>3750</v>
      </c>
      <c r="J171" s="17">
        <v>0</v>
      </c>
      <c r="K171" s="4">
        <f t="shared" si="58"/>
        <v>18750</v>
      </c>
    </row>
    <row r="172" spans="1:11" s="15" customFormat="1" x14ac:dyDescent="0.25">
      <c r="A172" s="22">
        <v>43299</v>
      </c>
      <c r="B172" s="10" t="s">
        <v>166</v>
      </c>
      <c r="C172" s="10">
        <v>3750</v>
      </c>
      <c r="D172" s="10"/>
      <c r="E172" s="11" t="s">
        <v>10</v>
      </c>
      <c r="F172" s="12">
        <v>162.80000000000001</v>
      </c>
      <c r="G172" s="12">
        <v>160.69999999999999</v>
      </c>
      <c r="H172" s="12" t="s">
        <v>23</v>
      </c>
      <c r="I172" s="17">
        <f t="shared" si="59"/>
        <v>-7875.0000000000855</v>
      </c>
      <c r="J172" s="17">
        <v>0</v>
      </c>
      <c r="K172" s="4">
        <f t="shared" si="58"/>
        <v>-39375.000000000429</v>
      </c>
    </row>
    <row r="173" spans="1:11" s="15" customFormat="1" x14ac:dyDescent="0.25">
      <c r="A173" s="22">
        <v>43298</v>
      </c>
      <c r="B173" s="10" t="s">
        <v>167</v>
      </c>
      <c r="C173" s="10">
        <v>4000</v>
      </c>
      <c r="D173" s="10"/>
      <c r="E173" s="11" t="s">
        <v>10</v>
      </c>
      <c r="F173" s="12">
        <v>267</v>
      </c>
      <c r="G173" s="12">
        <v>268.89999999999998</v>
      </c>
      <c r="H173" s="12" t="s">
        <v>23</v>
      </c>
      <c r="I173" s="17">
        <f t="shared" si="59"/>
        <v>7599.9999999999091</v>
      </c>
      <c r="J173" s="17">
        <v>0</v>
      </c>
      <c r="K173" s="4">
        <f t="shared" si="58"/>
        <v>37999.999999999549</v>
      </c>
    </row>
    <row r="174" spans="1:11" s="15" customFormat="1" x14ac:dyDescent="0.25">
      <c r="A174" s="22">
        <v>43297</v>
      </c>
      <c r="B174" s="10" t="s">
        <v>141</v>
      </c>
      <c r="C174" s="10">
        <v>1200</v>
      </c>
      <c r="D174" s="10"/>
      <c r="E174" s="11" t="s">
        <v>10</v>
      </c>
      <c r="F174" s="12">
        <v>1076</v>
      </c>
      <c r="G174" s="12">
        <v>1083</v>
      </c>
      <c r="H174" s="12">
        <v>1089</v>
      </c>
      <c r="I174" s="17">
        <f t="shared" si="59"/>
        <v>8400</v>
      </c>
      <c r="J174" s="17">
        <f>(H174-G174)*C174</f>
        <v>7200</v>
      </c>
      <c r="K174" s="4">
        <f t="shared" si="58"/>
        <v>78000</v>
      </c>
    </row>
    <row r="175" spans="1:11" s="15" customFormat="1" x14ac:dyDescent="0.25">
      <c r="A175" s="22">
        <v>43294</v>
      </c>
      <c r="B175" s="10" t="s">
        <v>168</v>
      </c>
      <c r="C175" s="10">
        <v>800</v>
      </c>
      <c r="D175" s="10"/>
      <c r="E175" s="11" t="s">
        <v>10</v>
      </c>
      <c r="F175" s="12">
        <v>1410</v>
      </c>
      <c r="G175" s="12">
        <v>1408</v>
      </c>
      <c r="H175" s="12">
        <v>0</v>
      </c>
      <c r="I175" s="17">
        <f t="shared" si="59"/>
        <v>-1600</v>
      </c>
      <c r="J175" s="17">
        <v>0</v>
      </c>
      <c r="K175" s="4">
        <f t="shared" si="58"/>
        <v>-8000</v>
      </c>
    </row>
    <row r="176" spans="1:11" s="15" customFormat="1" x14ac:dyDescent="0.25">
      <c r="A176" s="22">
        <v>43293</v>
      </c>
      <c r="B176" s="10" t="s">
        <v>169</v>
      </c>
      <c r="C176" s="10">
        <v>125</v>
      </c>
      <c r="D176" s="10"/>
      <c r="E176" s="11" t="s">
        <v>10</v>
      </c>
      <c r="F176" s="12">
        <v>6280</v>
      </c>
      <c r="G176" s="12">
        <v>6280</v>
      </c>
      <c r="H176" s="12">
        <v>0</v>
      </c>
      <c r="I176" s="17">
        <f t="shared" si="59"/>
        <v>0</v>
      </c>
      <c r="J176" s="17">
        <v>0</v>
      </c>
      <c r="K176" s="4">
        <f t="shared" si="58"/>
        <v>0</v>
      </c>
    </row>
    <row r="177" spans="1:11" s="15" customFormat="1" x14ac:dyDescent="0.25">
      <c r="A177" s="22">
        <v>43292</v>
      </c>
      <c r="B177" s="10" t="s">
        <v>162</v>
      </c>
      <c r="C177" s="10">
        <v>4500</v>
      </c>
      <c r="D177" s="10"/>
      <c r="E177" s="11" t="s">
        <v>10</v>
      </c>
      <c r="F177" s="12">
        <v>289.5</v>
      </c>
      <c r="G177" s="12">
        <v>292</v>
      </c>
      <c r="H177" s="12">
        <v>0</v>
      </c>
      <c r="I177" s="17">
        <f>(G177-F177)*C177</f>
        <v>11250</v>
      </c>
      <c r="J177" s="17">
        <v>0</v>
      </c>
      <c r="K177" s="4">
        <f t="shared" si="58"/>
        <v>56250</v>
      </c>
    </row>
    <row r="178" spans="1:11" s="15" customFormat="1" x14ac:dyDescent="0.25">
      <c r="A178" s="22">
        <v>43291</v>
      </c>
      <c r="B178" s="10" t="s">
        <v>134</v>
      </c>
      <c r="C178" s="10">
        <v>800</v>
      </c>
      <c r="D178" s="10"/>
      <c r="E178" s="11" t="s">
        <v>10</v>
      </c>
      <c r="F178" s="12">
        <v>1245</v>
      </c>
      <c r="G178" s="12">
        <v>1252.5</v>
      </c>
      <c r="H178" s="12">
        <v>0</v>
      </c>
      <c r="I178" s="17">
        <f>(G178-F178)*C178</f>
        <v>6000</v>
      </c>
      <c r="J178" s="17">
        <v>0</v>
      </c>
      <c r="K178" s="4">
        <f t="shared" si="58"/>
        <v>30000</v>
      </c>
    </row>
    <row r="179" spans="1:11" s="15" customFormat="1" x14ac:dyDescent="0.25">
      <c r="A179" s="22">
        <v>43287</v>
      </c>
      <c r="B179" s="10" t="s">
        <v>134</v>
      </c>
      <c r="C179" s="10">
        <v>800</v>
      </c>
      <c r="D179" s="10"/>
      <c r="E179" s="11" t="s">
        <v>10</v>
      </c>
      <c r="F179" s="12">
        <v>1220</v>
      </c>
      <c r="G179" s="12">
        <v>1228</v>
      </c>
      <c r="H179" s="12">
        <v>0</v>
      </c>
      <c r="I179" s="17">
        <f>(G179-F179)*C179</f>
        <v>6400</v>
      </c>
      <c r="J179" s="17">
        <v>0</v>
      </c>
      <c r="K179" s="4">
        <f t="shared" si="58"/>
        <v>32000</v>
      </c>
    </row>
    <row r="180" spans="1:11" s="15" customFormat="1" x14ac:dyDescent="0.25">
      <c r="A180" s="22">
        <v>43286</v>
      </c>
      <c r="B180" s="10" t="s">
        <v>11</v>
      </c>
      <c r="C180" s="10">
        <v>550</v>
      </c>
      <c r="D180" s="10"/>
      <c r="E180" s="11" t="s">
        <v>10</v>
      </c>
      <c r="F180" s="12">
        <v>912</v>
      </c>
      <c r="G180" s="12">
        <v>922</v>
      </c>
      <c r="H180" s="12">
        <v>0</v>
      </c>
      <c r="I180" s="17">
        <f>(G180-F180)*C180</f>
        <v>5500</v>
      </c>
      <c r="J180" s="17">
        <v>0</v>
      </c>
      <c r="K180" s="4">
        <f t="shared" si="58"/>
        <v>27500</v>
      </c>
    </row>
    <row r="181" spans="1:11" s="15" customFormat="1" x14ac:dyDescent="0.25">
      <c r="A181" s="22">
        <v>43285</v>
      </c>
      <c r="B181" s="10" t="s">
        <v>151</v>
      </c>
      <c r="C181" s="10">
        <v>500</v>
      </c>
      <c r="D181" s="10"/>
      <c r="E181" s="11" t="s">
        <v>170</v>
      </c>
      <c r="F181" s="12">
        <v>1505</v>
      </c>
      <c r="G181" s="12">
        <v>1493</v>
      </c>
      <c r="H181" s="12">
        <v>0</v>
      </c>
      <c r="I181" s="17">
        <f>(F181-G181)*C181</f>
        <v>6000</v>
      </c>
      <c r="J181" s="17">
        <v>0</v>
      </c>
      <c r="K181" s="4">
        <f t="shared" si="58"/>
        <v>30000</v>
      </c>
    </row>
    <row r="182" spans="1:11" s="15" customFormat="1" x14ac:dyDescent="0.25">
      <c r="A182" s="22">
        <v>43285</v>
      </c>
      <c r="B182" s="10" t="s">
        <v>141</v>
      </c>
      <c r="C182" s="10">
        <v>1200</v>
      </c>
      <c r="D182" s="10"/>
      <c r="E182" s="11" t="s">
        <v>10</v>
      </c>
      <c r="F182" s="12">
        <v>1006</v>
      </c>
      <c r="G182" s="12">
        <v>1013</v>
      </c>
      <c r="H182" s="12">
        <v>0</v>
      </c>
      <c r="I182" s="17">
        <f>(G182-F182)*C182</f>
        <v>8400</v>
      </c>
      <c r="J182" s="17">
        <v>0</v>
      </c>
      <c r="K182" s="4">
        <f t="shared" si="58"/>
        <v>42000</v>
      </c>
    </row>
    <row r="183" spans="1:11" s="15" customFormat="1" x14ac:dyDescent="0.25">
      <c r="A183" s="22">
        <v>43285</v>
      </c>
      <c r="B183" s="10" t="s">
        <v>144</v>
      </c>
      <c r="C183" s="10">
        <v>1100</v>
      </c>
      <c r="D183" s="10"/>
      <c r="E183" s="11" t="s">
        <v>170</v>
      </c>
      <c r="F183" s="12">
        <v>835</v>
      </c>
      <c r="G183" s="12">
        <v>829</v>
      </c>
      <c r="H183" s="12">
        <v>0</v>
      </c>
      <c r="I183" s="17">
        <f>(F183-G183)*C183</f>
        <v>6600</v>
      </c>
      <c r="J183" s="17">
        <v>0</v>
      </c>
      <c r="K183" s="4">
        <f t="shared" si="58"/>
        <v>33000</v>
      </c>
    </row>
    <row r="184" spans="1:11" s="15" customFormat="1" x14ac:dyDescent="0.25">
      <c r="A184" s="22">
        <v>43284</v>
      </c>
      <c r="B184" s="10" t="s">
        <v>65</v>
      </c>
      <c r="C184" s="10">
        <v>800</v>
      </c>
      <c r="D184" s="10"/>
      <c r="E184" s="11" t="s">
        <v>10</v>
      </c>
      <c r="F184" s="12">
        <v>1092</v>
      </c>
      <c r="G184" s="12">
        <v>1098</v>
      </c>
      <c r="H184" s="12">
        <v>0</v>
      </c>
      <c r="I184" s="17">
        <f>(G184-F184)*C184</f>
        <v>4800</v>
      </c>
      <c r="J184" s="17">
        <v>0</v>
      </c>
      <c r="K184" s="4">
        <f t="shared" si="58"/>
        <v>24000</v>
      </c>
    </row>
    <row r="185" spans="1:11" s="15" customFormat="1" x14ac:dyDescent="0.25">
      <c r="A185" s="22">
        <v>43284</v>
      </c>
      <c r="B185" s="10" t="s">
        <v>144</v>
      </c>
      <c r="C185" s="10">
        <v>1100</v>
      </c>
      <c r="D185" s="10"/>
      <c r="E185" s="11" t="s">
        <v>10</v>
      </c>
      <c r="F185" s="12">
        <v>848</v>
      </c>
      <c r="G185" s="12">
        <v>842</v>
      </c>
      <c r="H185" s="12">
        <v>0</v>
      </c>
      <c r="I185" s="17">
        <f>(G185-F185)*C185</f>
        <v>-6600</v>
      </c>
      <c r="J185" s="17">
        <v>0</v>
      </c>
      <c r="K185" s="4">
        <f t="shared" si="58"/>
        <v>-33000</v>
      </c>
    </row>
    <row r="186" spans="1:11" s="15" customFormat="1" x14ac:dyDescent="0.25">
      <c r="A186" s="23">
        <v>43284</v>
      </c>
      <c r="B186" s="24" t="s">
        <v>151</v>
      </c>
      <c r="C186" s="24">
        <v>500</v>
      </c>
      <c r="D186" s="24"/>
      <c r="E186" s="24" t="s">
        <v>10</v>
      </c>
      <c r="F186" s="25">
        <v>1510</v>
      </c>
      <c r="G186" s="25">
        <v>1522</v>
      </c>
      <c r="H186" s="26">
        <v>0</v>
      </c>
      <c r="I186" s="16">
        <f>(G186-F186)*C186</f>
        <v>6000</v>
      </c>
      <c r="J186" s="16">
        <v>0</v>
      </c>
      <c r="K186" s="4">
        <f t="shared" si="58"/>
        <v>30000</v>
      </c>
    </row>
    <row r="187" spans="1:11" s="15" customFormat="1" x14ac:dyDescent="0.25">
      <c r="A187" s="22">
        <v>43283</v>
      </c>
      <c r="B187" s="10" t="s">
        <v>171</v>
      </c>
      <c r="C187" s="10">
        <v>900</v>
      </c>
      <c r="D187" s="10"/>
      <c r="E187" s="11" t="s">
        <v>170</v>
      </c>
      <c r="F187" s="12">
        <v>640</v>
      </c>
      <c r="G187" s="12">
        <v>634</v>
      </c>
      <c r="H187" s="12">
        <v>626</v>
      </c>
      <c r="I187" s="17">
        <f>(F187-G187)*C187</f>
        <v>5400</v>
      </c>
      <c r="J187" s="17">
        <f>(G187-H187)*C187</f>
        <v>7200</v>
      </c>
      <c r="K187" s="4">
        <f t="shared" si="58"/>
        <v>63000</v>
      </c>
    </row>
    <row r="188" spans="1:11" s="15" customForma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8"/>
    </row>
    <row r="189" spans="1:11" s="15" customFormat="1" x14ac:dyDescent="0.25">
      <c r="A189" s="22">
        <v>43280</v>
      </c>
      <c r="B189" s="10" t="s">
        <v>172</v>
      </c>
      <c r="C189" s="10">
        <v>6000</v>
      </c>
      <c r="D189" s="10"/>
      <c r="E189" s="10" t="s">
        <v>10</v>
      </c>
      <c r="F189" s="29">
        <v>74</v>
      </c>
      <c r="G189" s="29">
        <v>75</v>
      </c>
      <c r="H189" s="12">
        <v>0</v>
      </c>
      <c r="I189" s="17">
        <f>(G189-F189)*C189</f>
        <v>6000</v>
      </c>
      <c r="J189" s="17">
        <v>0</v>
      </c>
      <c r="K189" s="17">
        <f t="shared" ref="K189:K198" si="60">+J189+I189</f>
        <v>6000</v>
      </c>
    </row>
    <row r="190" spans="1:11" s="15" customFormat="1" x14ac:dyDescent="0.25">
      <c r="A190" s="22">
        <v>43279</v>
      </c>
      <c r="B190" s="10" t="s">
        <v>173</v>
      </c>
      <c r="C190" s="10">
        <v>1250</v>
      </c>
      <c r="D190" s="10"/>
      <c r="E190" s="11" t="s">
        <v>170</v>
      </c>
      <c r="F190" s="12">
        <v>676</v>
      </c>
      <c r="G190" s="12">
        <v>671</v>
      </c>
      <c r="H190" s="12">
        <v>665</v>
      </c>
      <c r="I190" s="17">
        <f>(F190-G190)*C190</f>
        <v>6250</v>
      </c>
      <c r="J190" s="17">
        <f>(G190-H190)*C190</f>
        <v>7500</v>
      </c>
      <c r="K190" s="17">
        <f t="shared" si="60"/>
        <v>13750</v>
      </c>
    </row>
    <row r="191" spans="1:11" s="15" customFormat="1" x14ac:dyDescent="0.25">
      <c r="A191" s="22">
        <v>43279</v>
      </c>
      <c r="B191" s="10" t="s">
        <v>174</v>
      </c>
      <c r="C191" s="10">
        <v>1100</v>
      </c>
      <c r="D191" s="10"/>
      <c r="E191" s="11" t="s">
        <v>170</v>
      </c>
      <c r="F191" s="12">
        <v>850</v>
      </c>
      <c r="G191" s="12">
        <v>842</v>
      </c>
      <c r="H191" s="12">
        <v>832</v>
      </c>
      <c r="I191" s="17">
        <f>(F191-G191)*C191</f>
        <v>8800</v>
      </c>
      <c r="J191" s="17">
        <f>(G191-H191)*C191</f>
        <v>11000</v>
      </c>
      <c r="K191" s="17">
        <f t="shared" si="60"/>
        <v>19800</v>
      </c>
    </row>
    <row r="192" spans="1:11" s="15" customFormat="1" x14ac:dyDescent="0.25">
      <c r="A192" s="22">
        <v>43279</v>
      </c>
      <c r="B192" s="10" t="s">
        <v>151</v>
      </c>
      <c r="C192" s="10">
        <v>500</v>
      </c>
      <c r="D192" s="10"/>
      <c r="E192" s="10" t="s">
        <v>10</v>
      </c>
      <c r="F192" s="29">
        <v>1500</v>
      </c>
      <c r="G192" s="29">
        <v>1512</v>
      </c>
      <c r="H192" s="12">
        <v>0</v>
      </c>
      <c r="I192" s="17">
        <f>(G192-F192)*C192</f>
        <v>6000</v>
      </c>
      <c r="J192" s="17">
        <v>0</v>
      </c>
      <c r="K192" s="17">
        <f t="shared" si="60"/>
        <v>6000</v>
      </c>
    </row>
    <row r="193" spans="1:11" s="15" customFormat="1" x14ac:dyDescent="0.25">
      <c r="A193" s="23">
        <v>43278</v>
      </c>
      <c r="B193" s="24" t="s">
        <v>175</v>
      </c>
      <c r="C193" s="24">
        <v>900</v>
      </c>
      <c r="D193" s="24"/>
      <c r="E193" s="24" t="s">
        <v>10</v>
      </c>
      <c r="F193" s="25">
        <v>640</v>
      </c>
      <c r="G193" s="25">
        <v>633</v>
      </c>
      <c r="H193" s="26">
        <v>0</v>
      </c>
      <c r="I193" s="16">
        <f>(G193-F193)*C193</f>
        <v>-6300</v>
      </c>
      <c r="J193" s="16">
        <v>0</v>
      </c>
      <c r="K193" s="30">
        <f t="shared" si="60"/>
        <v>-6300</v>
      </c>
    </row>
    <row r="194" spans="1:11" s="15" customFormat="1" x14ac:dyDescent="0.25">
      <c r="A194" s="23">
        <v>43278</v>
      </c>
      <c r="B194" s="24" t="s">
        <v>176</v>
      </c>
      <c r="C194" s="24">
        <v>3000</v>
      </c>
      <c r="D194" s="24"/>
      <c r="E194" s="24" t="s">
        <v>10</v>
      </c>
      <c r="F194" s="25">
        <v>261.5</v>
      </c>
      <c r="G194" s="25">
        <v>262.5</v>
      </c>
      <c r="H194" s="26">
        <v>0</v>
      </c>
      <c r="I194" s="16">
        <f>(G194-F194)*C194</f>
        <v>3000</v>
      </c>
      <c r="J194" s="16">
        <v>0</v>
      </c>
      <c r="K194" s="17">
        <f t="shared" si="60"/>
        <v>3000</v>
      </c>
    </row>
    <row r="195" spans="1:11" s="15" customFormat="1" x14ac:dyDescent="0.25">
      <c r="A195" s="23">
        <v>43277</v>
      </c>
      <c r="B195" s="24" t="s">
        <v>177</v>
      </c>
      <c r="C195" s="24">
        <v>400</v>
      </c>
      <c r="D195" s="24"/>
      <c r="E195" s="24" t="s">
        <v>10</v>
      </c>
      <c r="F195" s="25">
        <v>1200</v>
      </c>
      <c r="G195" s="25">
        <v>1185</v>
      </c>
      <c r="H195" s="26">
        <v>0</v>
      </c>
      <c r="I195" s="16">
        <f>(G195-F195)*C195</f>
        <v>-6000</v>
      </c>
      <c r="J195" s="16">
        <v>0</v>
      </c>
      <c r="K195" s="30">
        <f t="shared" si="60"/>
        <v>-6000</v>
      </c>
    </row>
    <row r="196" spans="1:11" s="15" customFormat="1" x14ac:dyDescent="0.25">
      <c r="A196" s="23">
        <v>43277</v>
      </c>
      <c r="B196" s="24" t="s">
        <v>178</v>
      </c>
      <c r="C196" s="24">
        <v>7000</v>
      </c>
      <c r="D196" s="24"/>
      <c r="E196" s="24" t="s">
        <v>10</v>
      </c>
      <c r="F196" s="25">
        <v>134</v>
      </c>
      <c r="G196" s="25">
        <v>133</v>
      </c>
      <c r="H196" s="26">
        <v>0</v>
      </c>
      <c r="I196" s="16">
        <f t="shared" ref="I196:I198" si="61">(G196-F196)*C196</f>
        <v>-7000</v>
      </c>
      <c r="J196" s="16">
        <v>0</v>
      </c>
      <c r="K196" s="30">
        <f t="shared" si="60"/>
        <v>-7000</v>
      </c>
    </row>
    <row r="197" spans="1:11" s="15" customFormat="1" x14ac:dyDescent="0.25">
      <c r="A197" s="23">
        <v>43276</v>
      </c>
      <c r="B197" s="24" t="s">
        <v>179</v>
      </c>
      <c r="C197" s="24">
        <v>8000</v>
      </c>
      <c r="D197" s="24"/>
      <c r="E197" s="24" t="s">
        <v>10</v>
      </c>
      <c r="F197" s="25">
        <v>81</v>
      </c>
      <c r="G197" s="25">
        <v>82</v>
      </c>
      <c r="H197" s="26">
        <v>0</v>
      </c>
      <c r="I197" s="16">
        <f t="shared" si="61"/>
        <v>8000</v>
      </c>
      <c r="J197" s="16">
        <v>0</v>
      </c>
      <c r="K197" s="17">
        <f t="shared" si="60"/>
        <v>8000</v>
      </c>
    </row>
    <row r="198" spans="1:11" s="15" customFormat="1" x14ac:dyDescent="0.25">
      <c r="A198" s="23">
        <v>43276</v>
      </c>
      <c r="B198" s="24" t="s">
        <v>180</v>
      </c>
      <c r="C198" s="24">
        <v>600</v>
      </c>
      <c r="D198" s="24"/>
      <c r="E198" s="24" t="s">
        <v>10</v>
      </c>
      <c r="F198" s="25">
        <v>1248</v>
      </c>
      <c r="G198" s="25">
        <v>1255</v>
      </c>
      <c r="H198" s="26">
        <v>0</v>
      </c>
      <c r="I198" s="16">
        <f t="shared" si="61"/>
        <v>4200</v>
      </c>
      <c r="J198" s="16">
        <v>0</v>
      </c>
      <c r="K198" s="17">
        <f t="shared" si="60"/>
        <v>4200</v>
      </c>
    </row>
    <row r="199" spans="1:11" s="15" customFormat="1" x14ac:dyDescent="0.25">
      <c r="A199" s="22">
        <v>43272</v>
      </c>
      <c r="B199" s="10" t="s">
        <v>13</v>
      </c>
      <c r="C199" s="10">
        <v>400</v>
      </c>
      <c r="D199" s="10"/>
      <c r="E199" s="10" t="s">
        <v>10</v>
      </c>
      <c r="F199" s="29">
        <v>1365</v>
      </c>
      <c r="G199" s="29">
        <v>1380</v>
      </c>
      <c r="H199" s="12">
        <v>0</v>
      </c>
      <c r="I199" s="17">
        <f>(G199-F199)*C199</f>
        <v>6000</v>
      </c>
      <c r="J199" s="17">
        <v>0</v>
      </c>
      <c r="K199" s="17">
        <f>+J199+I199</f>
        <v>6000</v>
      </c>
    </row>
    <row r="200" spans="1:11" s="15" customFormat="1" x14ac:dyDescent="0.25">
      <c r="A200" s="22">
        <v>43272</v>
      </c>
      <c r="B200" s="10" t="s">
        <v>181</v>
      </c>
      <c r="C200" s="10">
        <v>600</v>
      </c>
      <c r="D200" s="10"/>
      <c r="E200" s="10" t="s">
        <v>10</v>
      </c>
      <c r="F200" s="29">
        <v>1248</v>
      </c>
      <c r="G200" s="29">
        <v>1255</v>
      </c>
      <c r="H200" s="12">
        <v>0</v>
      </c>
      <c r="I200" s="17">
        <f>(G200-F200)*C200</f>
        <v>4200</v>
      </c>
      <c r="J200" s="17">
        <v>0</v>
      </c>
      <c r="K200" s="17">
        <f>+J200+I200</f>
        <v>4200</v>
      </c>
    </row>
    <row r="201" spans="1:11" s="15" customFormat="1" x14ac:dyDescent="0.25">
      <c r="A201" s="22">
        <v>43271</v>
      </c>
      <c r="B201" s="10" t="s">
        <v>151</v>
      </c>
      <c r="C201" s="10">
        <v>500</v>
      </c>
      <c r="D201" s="10"/>
      <c r="E201" s="10" t="s">
        <v>10</v>
      </c>
      <c r="F201" s="29">
        <v>1630</v>
      </c>
      <c r="G201" s="29">
        <v>1642</v>
      </c>
      <c r="H201" s="12">
        <v>0</v>
      </c>
      <c r="I201" s="17">
        <f>(G201-F201)*C201</f>
        <v>6000</v>
      </c>
      <c r="J201" s="17">
        <v>0</v>
      </c>
      <c r="K201" s="17">
        <f>+J201+I201</f>
        <v>6000</v>
      </c>
    </row>
    <row r="202" spans="1:11" s="15" customFormat="1" x14ac:dyDescent="0.25">
      <c r="A202" s="22">
        <v>43271</v>
      </c>
      <c r="B202" s="10" t="s">
        <v>182</v>
      </c>
      <c r="C202" s="10">
        <v>250</v>
      </c>
      <c r="D202" s="10"/>
      <c r="E202" s="10" t="s">
        <v>10</v>
      </c>
      <c r="F202" s="29">
        <v>2765</v>
      </c>
      <c r="G202" s="29">
        <v>2790</v>
      </c>
      <c r="H202" s="12">
        <v>0</v>
      </c>
      <c r="I202" s="17">
        <f>(G202-F202)*C202</f>
        <v>6250</v>
      </c>
      <c r="J202" s="17">
        <v>0</v>
      </c>
      <c r="K202" s="17">
        <f>+J202+I202</f>
        <v>6250</v>
      </c>
    </row>
    <row r="203" spans="1:11" s="15" customFormat="1" x14ac:dyDescent="0.25">
      <c r="A203" s="22">
        <v>43269</v>
      </c>
      <c r="B203" s="10" t="s">
        <v>183</v>
      </c>
      <c r="C203" s="10">
        <v>1000</v>
      </c>
      <c r="D203" s="10"/>
      <c r="E203" s="10" t="s">
        <v>10</v>
      </c>
      <c r="F203" s="29">
        <v>915</v>
      </c>
      <c r="G203" s="29">
        <v>921</v>
      </c>
      <c r="H203" s="12">
        <v>0</v>
      </c>
      <c r="I203" s="17">
        <f t="shared" ref="I203:I204" si="62">(G203-F203)*C203</f>
        <v>6000</v>
      </c>
      <c r="J203" s="17">
        <v>0</v>
      </c>
      <c r="K203" s="17">
        <f t="shared" ref="K203:K204" si="63">+J203+I203</f>
        <v>6000</v>
      </c>
    </row>
    <row r="204" spans="1:11" s="15" customFormat="1" x14ac:dyDescent="0.25">
      <c r="A204" s="22">
        <v>43269</v>
      </c>
      <c r="B204" s="10" t="s">
        <v>149</v>
      </c>
      <c r="C204" s="10">
        <v>1000</v>
      </c>
      <c r="D204" s="10"/>
      <c r="E204" s="10" t="s">
        <v>10</v>
      </c>
      <c r="F204" s="29">
        <v>1084</v>
      </c>
      <c r="G204" s="29">
        <v>1090</v>
      </c>
      <c r="H204" s="12">
        <v>0</v>
      </c>
      <c r="I204" s="17">
        <f t="shared" si="62"/>
        <v>6000</v>
      </c>
      <c r="J204" s="17">
        <v>0</v>
      </c>
      <c r="K204" s="17">
        <f t="shared" si="63"/>
        <v>6000</v>
      </c>
    </row>
    <row r="205" spans="1:11" s="15" customFormat="1" x14ac:dyDescent="0.25">
      <c r="A205" s="23">
        <v>43266</v>
      </c>
      <c r="B205" s="24" t="s">
        <v>175</v>
      </c>
      <c r="C205" s="24">
        <v>900</v>
      </c>
      <c r="D205" s="24"/>
      <c r="E205" s="24" t="s">
        <v>10</v>
      </c>
      <c r="F205" s="25">
        <v>620</v>
      </c>
      <c r="G205" s="25">
        <v>627</v>
      </c>
      <c r="H205" s="26">
        <v>0</v>
      </c>
      <c r="I205" s="16">
        <f>(G205-F205)*C205</f>
        <v>6300</v>
      </c>
      <c r="J205" s="16">
        <v>0</v>
      </c>
      <c r="K205" s="17">
        <f>+J205+I205</f>
        <v>6300</v>
      </c>
    </row>
    <row r="206" spans="1:11" s="15" customFormat="1" x14ac:dyDescent="0.25">
      <c r="A206" s="23">
        <v>43266</v>
      </c>
      <c r="B206" s="24" t="s">
        <v>171</v>
      </c>
      <c r="C206" s="24">
        <v>900</v>
      </c>
      <c r="D206" s="24"/>
      <c r="E206" s="31" t="s">
        <v>170</v>
      </c>
      <c r="F206" s="26">
        <v>740</v>
      </c>
      <c r="G206" s="26">
        <v>733</v>
      </c>
      <c r="H206" s="26">
        <v>0</v>
      </c>
      <c r="I206" s="32">
        <f>(F206-G206)*C206</f>
        <v>6300</v>
      </c>
      <c r="J206" s="32">
        <v>0</v>
      </c>
      <c r="K206" s="17">
        <f>+J206+I206</f>
        <v>6300</v>
      </c>
    </row>
    <row r="207" spans="1:11" s="15" customFormat="1" x14ac:dyDescent="0.25">
      <c r="A207" s="23">
        <v>43266</v>
      </c>
      <c r="B207" s="24" t="s">
        <v>184</v>
      </c>
      <c r="C207" s="24">
        <v>750</v>
      </c>
      <c r="D207" s="24"/>
      <c r="E207" s="24" t="s">
        <v>10</v>
      </c>
      <c r="F207" s="25">
        <v>910</v>
      </c>
      <c r="G207" s="25">
        <v>901</v>
      </c>
      <c r="H207" s="26">
        <v>0</v>
      </c>
      <c r="I207" s="16">
        <f>(G207-F207)*C207</f>
        <v>-6750</v>
      </c>
      <c r="J207" s="16">
        <v>0</v>
      </c>
      <c r="K207" s="30">
        <f>+J207+I207</f>
        <v>-6750</v>
      </c>
    </row>
    <row r="208" spans="1:11" s="15" customFormat="1" x14ac:dyDescent="0.25">
      <c r="A208" s="22">
        <v>43265</v>
      </c>
      <c r="B208" s="10" t="s">
        <v>175</v>
      </c>
      <c r="C208" s="10">
        <v>900</v>
      </c>
      <c r="D208" s="10"/>
      <c r="E208" s="10" t="s">
        <v>10</v>
      </c>
      <c r="F208" s="29">
        <v>615.5</v>
      </c>
      <c r="G208" s="29">
        <v>620</v>
      </c>
      <c r="H208" s="12">
        <v>0</v>
      </c>
      <c r="I208" s="17">
        <f t="shared" ref="I208" si="64">(G208-F208)*C208</f>
        <v>4050</v>
      </c>
      <c r="J208" s="17">
        <v>0</v>
      </c>
      <c r="K208" s="17">
        <f t="shared" ref="K208:K217" si="65">+J208+I208</f>
        <v>4050</v>
      </c>
    </row>
    <row r="209" spans="1:11" s="15" customFormat="1" x14ac:dyDescent="0.25">
      <c r="A209" s="22">
        <v>43265</v>
      </c>
      <c r="B209" s="10" t="s">
        <v>185</v>
      </c>
      <c r="C209" s="10">
        <v>800</v>
      </c>
      <c r="D209" s="10"/>
      <c r="E209" s="10" t="s">
        <v>10</v>
      </c>
      <c r="F209" s="29">
        <v>597</v>
      </c>
      <c r="G209" s="29">
        <v>605</v>
      </c>
      <c r="H209" s="12">
        <v>615</v>
      </c>
      <c r="I209" s="17">
        <f>(G209-F209)*C209</f>
        <v>6400</v>
      </c>
      <c r="J209" s="17">
        <f>(H209-G209)*C209</f>
        <v>8000</v>
      </c>
      <c r="K209" s="17">
        <f t="shared" si="65"/>
        <v>14400</v>
      </c>
    </row>
    <row r="210" spans="1:11" s="15" customFormat="1" x14ac:dyDescent="0.25">
      <c r="A210" s="22">
        <v>43264</v>
      </c>
      <c r="B210" s="10" t="s">
        <v>186</v>
      </c>
      <c r="C210" s="10">
        <v>4000</v>
      </c>
      <c r="D210" s="10"/>
      <c r="E210" s="10" t="s">
        <v>10</v>
      </c>
      <c r="F210" s="29">
        <v>196</v>
      </c>
      <c r="G210" s="29">
        <v>197.5</v>
      </c>
      <c r="H210" s="12">
        <v>0</v>
      </c>
      <c r="I210" s="17">
        <f t="shared" ref="I210:I211" si="66">(G210-F210)*C210</f>
        <v>6000</v>
      </c>
      <c r="J210" s="17">
        <v>0</v>
      </c>
      <c r="K210" s="17">
        <f t="shared" si="65"/>
        <v>6000</v>
      </c>
    </row>
    <row r="211" spans="1:11" s="15" customFormat="1" x14ac:dyDescent="0.25">
      <c r="A211" s="22">
        <v>43264</v>
      </c>
      <c r="B211" s="10" t="s">
        <v>187</v>
      </c>
      <c r="C211" s="10">
        <v>4500</v>
      </c>
      <c r="D211" s="10"/>
      <c r="E211" s="10" t="s">
        <v>10</v>
      </c>
      <c r="F211" s="29">
        <v>95</v>
      </c>
      <c r="G211" s="29">
        <v>93.5</v>
      </c>
      <c r="H211" s="12">
        <v>0</v>
      </c>
      <c r="I211" s="17">
        <f t="shared" si="66"/>
        <v>-6750</v>
      </c>
      <c r="J211" s="17">
        <v>0</v>
      </c>
      <c r="K211" s="30">
        <f t="shared" si="65"/>
        <v>-6750</v>
      </c>
    </row>
    <row r="212" spans="1:11" s="15" customFormat="1" x14ac:dyDescent="0.25">
      <c r="A212" s="22">
        <v>43263</v>
      </c>
      <c r="B212" s="10" t="s">
        <v>148</v>
      </c>
      <c r="C212" s="10">
        <v>800</v>
      </c>
      <c r="D212" s="10"/>
      <c r="E212" s="10" t="s">
        <v>10</v>
      </c>
      <c r="F212" s="29">
        <v>1269</v>
      </c>
      <c r="G212" s="29">
        <v>1277</v>
      </c>
      <c r="H212" s="12">
        <v>1287</v>
      </c>
      <c r="I212" s="17">
        <f>(G212-F212)*C212</f>
        <v>6400</v>
      </c>
      <c r="J212" s="17">
        <f>(H212-G212)*C212</f>
        <v>8000</v>
      </c>
      <c r="K212" s="17">
        <f t="shared" si="65"/>
        <v>14400</v>
      </c>
    </row>
    <row r="213" spans="1:11" s="15" customFormat="1" x14ac:dyDescent="0.25">
      <c r="A213" s="22">
        <v>43263</v>
      </c>
      <c r="B213" s="10" t="s">
        <v>182</v>
      </c>
      <c r="C213" s="10">
        <v>250</v>
      </c>
      <c r="D213" s="10"/>
      <c r="E213" s="10" t="s">
        <v>10</v>
      </c>
      <c r="F213" s="29">
        <v>2700</v>
      </c>
      <c r="G213" s="29">
        <v>2710</v>
      </c>
      <c r="H213" s="12">
        <v>0</v>
      </c>
      <c r="I213" s="17">
        <f t="shared" ref="I213:I217" si="67">(G213-F213)*C213</f>
        <v>2500</v>
      </c>
      <c r="J213" s="17">
        <v>0</v>
      </c>
      <c r="K213" s="17">
        <f t="shared" si="65"/>
        <v>2500</v>
      </c>
    </row>
    <row r="214" spans="1:11" s="15" customFormat="1" x14ac:dyDescent="0.25">
      <c r="A214" s="22">
        <v>43262</v>
      </c>
      <c r="B214" s="10" t="s">
        <v>188</v>
      </c>
      <c r="C214" s="10">
        <v>3500</v>
      </c>
      <c r="D214" s="10"/>
      <c r="E214" s="10" t="s">
        <v>10</v>
      </c>
      <c r="F214" s="29">
        <v>120</v>
      </c>
      <c r="G214" s="29">
        <v>121.75</v>
      </c>
      <c r="H214" s="12">
        <v>0</v>
      </c>
      <c r="I214" s="17">
        <f t="shared" si="67"/>
        <v>6125</v>
      </c>
      <c r="J214" s="17">
        <v>0</v>
      </c>
      <c r="K214" s="17">
        <f t="shared" si="65"/>
        <v>6125</v>
      </c>
    </row>
    <row r="215" spans="1:11" s="15" customFormat="1" x14ac:dyDescent="0.25">
      <c r="A215" s="22">
        <v>43262</v>
      </c>
      <c r="B215" s="10" t="s">
        <v>189</v>
      </c>
      <c r="C215" s="10">
        <v>1250</v>
      </c>
      <c r="D215" s="10"/>
      <c r="E215" s="10" t="s">
        <v>10</v>
      </c>
      <c r="F215" s="29">
        <v>490</v>
      </c>
      <c r="G215" s="29">
        <v>494.75</v>
      </c>
      <c r="H215" s="12">
        <v>0</v>
      </c>
      <c r="I215" s="17">
        <f t="shared" si="67"/>
        <v>5937.5</v>
      </c>
      <c r="J215" s="17">
        <v>0</v>
      </c>
      <c r="K215" s="17">
        <f t="shared" si="65"/>
        <v>5937.5</v>
      </c>
    </row>
    <row r="216" spans="1:11" s="15" customFormat="1" x14ac:dyDescent="0.25">
      <c r="A216" s="22">
        <v>43259</v>
      </c>
      <c r="B216" s="10" t="s">
        <v>190</v>
      </c>
      <c r="C216" s="10">
        <v>3200</v>
      </c>
      <c r="D216" s="10"/>
      <c r="E216" s="10" t="s">
        <v>10</v>
      </c>
      <c r="F216" s="29">
        <v>296.25</v>
      </c>
      <c r="G216" s="29">
        <v>297.25</v>
      </c>
      <c r="H216" s="12">
        <v>0</v>
      </c>
      <c r="I216" s="17">
        <f t="shared" si="67"/>
        <v>3200</v>
      </c>
      <c r="J216" s="17">
        <v>0</v>
      </c>
      <c r="K216" s="17">
        <f t="shared" si="65"/>
        <v>3200</v>
      </c>
    </row>
    <row r="217" spans="1:11" s="15" customFormat="1" x14ac:dyDescent="0.25">
      <c r="A217" s="22">
        <v>43259</v>
      </c>
      <c r="B217" s="10" t="s">
        <v>178</v>
      </c>
      <c r="C217" s="10">
        <v>7000</v>
      </c>
      <c r="D217" s="10"/>
      <c r="E217" s="10" t="s">
        <v>10</v>
      </c>
      <c r="F217" s="29">
        <v>147.25</v>
      </c>
      <c r="G217" s="29">
        <v>148</v>
      </c>
      <c r="H217" s="12">
        <v>0</v>
      </c>
      <c r="I217" s="17">
        <f t="shared" si="67"/>
        <v>5250</v>
      </c>
      <c r="J217" s="17">
        <v>0</v>
      </c>
      <c r="K217" s="17">
        <f t="shared" si="65"/>
        <v>5250</v>
      </c>
    </row>
    <row r="218" spans="1:11" s="15" customFormat="1" x14ac:dyDescent="0.25">
      <c r="A218" s="23">
        <v>43257</v>
      </c>
      <c r="B218" s="24" t="s">
        <v>115</v>
      </c>
      <c r="C218" s="24">
        <v>3000</v>
      </c>
      <c r="D218" s="24"/>
      <c r="E218" s="24" t="s">
        <v>10</v>
      </c>
      <c r="F218" s="25">
        <v>194.5</v>
      </c>
      <c r="G218" s="25">
        <v>196.5</v>
      </c>
      <c r="H218" s="26">
        <v>0</v>
      </c>
      <c r="I218" s="16">
        <f>(G218-F218)*C218</f>
        <v>6000</v>
      </c>
      <c r="J218" s="16">
        <v>0</v>
      </c>
      <c r="K218" s="17">
        <f>+J218+I218</f>
        <v>6000</v>
      </c>
    </row>
    <row r="219" spans="1:11" s="15" customFormat="1" x14ac:dyDescent="0.25">
      <c r="A219" s="23">
        <v>43257</v>
      </c>
      <c r="B219" s="24" t="s">
        <v>191</v>
      </c>
      <c r="C219" s="24">
        <v>800</v>
      </c>
      <c r="D219" s="24"/>
      <c r="E219" s="24" t="s">
        <v>10</v>
      </c>
      <c r="F219" s="25">
        <v>965</v>
      </c>
      <c r="G219" s="25">
        <v>954</v>
      </c>
      <c r="H219" s="26">
        <v>0</v>
      </c>
      <c r="I219" s="16">
        <f>(G219-F219)*C219</f>
        <v>-8800</v>
      </c>
      <c r="J219" s="16">
        <v>0</v>
      </c>
      <c r="K219" s="30">
        <f>+J219+I219</f>
        <v>-8800</v>
      </c>
    </row>
    <row r="220" spans="1:11" s="15" customFormat="1" x14ac:dyDescent="0.25">
      <c r="A220" s="22">
        <v>43256</v>
      </c>
      <c r="B220" s="10" t="s">
        <v>192</v>
      </c>
      <c r="C220" s="10">
        <v>1400</v>
      </c>
      <c r="D220" s="10"/>
      <c r="E220" s="11" t="s">
        <v>170</v>
      </c>
      <c r="F220" s="12">
        <v>521</v>
      </c>
      <c r="G220" s="12">
        <v>516.5</v>
      </c>
      <c r="H220" s="12">
        <v>0</v>
      </c>
      <c r="I220" s="17">
        <f>(F220-G220)*C220</f>
        <v>6300</v>
      </c>
      <c r="J220" s="17">
        <v>0</v>
      </c>
      <c r="K220" s="17">
        <f t="shared" ref="K220:K226" si="68">+J220+I220</f>
        <v>6300</v>
      </c>
    </row>
    <row r="221" spans="1:11" s="15" customFormat="1" x14ac:dyDescent="0.25">
      <c r="A221" s="22">
        <v>43256</v>
      </c>
      <c r="B221" s="10" t="s">
        <v>193</v>
      </c>
      <c r="C221" s="10">
        <v>3750</v>
      </c>
      <c r="D221" s="10"/>
      <c r="E221" s="10" t="s">
        <v>10</v>
      </c>
      <c r="F221" s="29">
        <v>171.6</v>
      </c>
      <c r="G221" s="29">
        <v>172</v>
      </c>
      <c r="H221" s="12">
        <v>0</v>
      </c>
      <c r="I221" s="17">
        <f t="shared" ref="I221" si="69">(G221-F221)*C221</f>
        <v>1500.0000000000214</v>
      </c>
      <c r="J221" s="17">
        <v>0</v>
      </c>
      <c r="K221" s="17">
        <f t="shared" si="68"/>
        <v>1500.0000000000214</v>
      </c>
    </row>
    <row r="222" spans="1:11" s="15" customFormat="1" x14ac:dyDescent="0.25">
      <c r="A222" s="22">
        <v>43256</v>
      </c>
      <c r="B222" s="10" t="s">
        <v>151</v>
      </c>
      <c r="C222" s="10">
        <v>500</v>
      </c>
      <c r="D222" s="10"/>
      <c r="E222" s="10" t="s">
        <v>10</v>
      </c>
      <c r="F222" s="29">
        <v>1515</v>
      </c>
      <c r="G222" s="29">
        <v>1530</v>
      </c>
      <c r="H222" s="12">
        <v>1550</v>
      </c>
      <c r="I222" s="17">
        <f>(G222-F222)*C222</f>
        <v>7500</v>
      </c>
      <c r="J222" s="17">
        <f>(H222-G222)*C222</f>
        <v>10000</v>
      </c>
      <c r="K222" s="17">
        <f t="shared" si="68"/>
        <v>17500</v>
      </c>
    </row>
    <row r="223" spans="1:11" s="15" customFormat="1" x14ac:dyDescent="0.25">
      <c r="A223" s="22">
        <v>43255</v>
      </c>
      <c r="B223" s="10" t="s">
        <v>194</v>
      </c>
      <c r="C223" s="10">
        <v>1100</v>
      </c>
      <c r="D223" s="10"/>
      <c r="E223" s="11" t="s">
        <v>170</v>
      </c>
      <c r="F223" s="12">
        <v>768</v>
      </c>
      <c r="G223" s="12">
        <v>762</v>
      </c>
      <c r="H223" s="12">
        <v>754</v>
      </c>
      <c r="I223" s="17">
        <f>(F223-G223)*C223</f>
        <v>6600</v>
      </c>
      <c r="J223" s="17">
        <f>(G223-H223)*C223</f>
        <v>8800</v>
      </c>
      <c r="K223" s="17">
        <f t="shared" si="68"/>
        <v>15400</v>
      </c>
    </row>
    <row r="224" spans="1:11" s="15" customFormat="1" x14ac:dyDescent="0.25">
      <c r="A224" s="22">
        <v>43255</v>
      </c>
      <c r="B224" s="10" t="s">
        <v>195</v>
      </c>
      <c r="C224" s="10">
        <v>6000</v>
      </c>
      <c r="D224" s="10"/>
      <c r="E224" s="10" t="s">
        <v>10</v>
      </c>
      <c r="F224" s="29">
        <v>82.75</v>
      </c>
      <c r="G224" s="29">
        <v>83.6</v>
      </c>
      <c r="H224" s="12">
        <v>0</v>
      </c>
      <c r="I224" s="17">
        <f t="shared" ref="I224" si="70">(G224-F224)*C224</f>
        <v>5099.9999999999654</v>
      </c>
      <c r="J224" s="17">
        <v>0</v>
      </c>
      <c r="K224" s="17">
        <f t="shared" si="68"/>
        <v>5099.9999999999654</v>
      </c>
    </row>
    <row r="225" spans="1:11" s="15" customFormat="1" x14ac:dyDescent="0.25">
      <c r="A225" s="22">
        <v>43252</v>
      </c>
      <c r="B225" s="10" t="s">
        <v>196</v>
      </c>
      <c r="C225" s="10">
        <v>1250</v>
      </c>
      <c r="D225" s="10"/>
      <c r="E225" s="11" t="s">
        <v>170</v>
      </c>
      <c r="F225" s="12">
        <v>375.5</v>
      </c>
      <c r="G225" s="12">
        <v>370.5</v>
      </c>
      <c r="H225" s="12">
        <v>365.5</v>
      </c>
      <c r="I225" s="17">
        <f>(F225-G225)*C225</f>
        <v>6250</v>
      </c>
      <c r="J225" s="17">
        <f>(G225-H225)*C225</f>
        <v>6250</v>
      </c>
      <c r="K225" s="17">
        <f t="shared" si="68"/>
        <v>12500</v>
      </c>
    </row>
    <row r="226" spans="1:11" s="15" customFormat="1" x14ac:dyDescent="0.25">
      <c r="A226" s="22">
        <v>43252</v>
      </c>
      <c r="B226" s="10" t="s">
        <v>197</v>
      </c>
      <c r="C226" s="10">
        <v>250</v>
      </c>
      <c r="D226" s="10"/>
      <c r="E226" s="10" t="s">
        <v>10</v>
      </c>
      <c r="F226" s="29">
        <v>2900</v>
      </c>
      <c r="G226" s="29">
        <v>2910</v>
      </c>
      <c r="H226" s="12">
        <v>0</v>
      </c>
      <c r="I226" s="17">
        <f t="shared" ref="I226" si="71">(G226-F226)*C226</f>
        <v>2500</v>
      </c>
      <c r="J226" s="17">
        <v>0</v>
      </c>
      <c r="K226" s="17">
        <f t="shared" si="68"/>
        <v>2500</v>
      </c>
    </row>
    <row r="227" spans="1:11" s="15" customFormat="1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</row>
  </sheetData>
  <mergeCells count="2">
    <mergeCell ref="A1:K1"/>
    <mergeCell ref="A2:K2"/>
  </mergeCells>
  <conditionalFormatting sqref="I143:J143 I140:J140 I126:J134 I114:I119 J114:J118">
    <cfRule type="cellIs" dxfId="77" priority="96" operator="lessThan">
      <formula>0</formula>
    </cfRule>
  </conditionalFormatting>
  <conditionalFormatting sqref="I142">
    <cfRule type="cellIs" dxfId="76" priority="95" operator="lessThan">
      <formula>0</formula>
    </cfRule>
  </conditionalFormatting>
  <conditionalFormatting sqref="I141:J141">
    <cfRule type="cellIs" dxfId="75" priority="94" operator="lessThan">
      <formula>0</formula>
    </cfRule>
  </conditionalFormatting>
  <conditionalFormatting sqref="I144">
    <cfRule type="cellIs" dxfId="74" priority="93" operator="lessThan">
      <formula>0</formula>
    </cfRule>
  </conditionalFormatting>
  <conditionalFormatting sqref="I138:J139">
    <cfRule type="cellIs" dxfId="73" priority="92" operator="lessThan">
      <formula>0</formula>
    </cfRule>
  </conditionalFormatting>
  <conditionalFormatting sqref="I139:J139">
    <cfRule type="cellIs" dxfId="72" priority="91" operator="lessThan">
      <formula>0</formula>
    </cfRule>
  </conditionalFormatting>
  <conditionalFormatting sqref="I137:J137">
    <cfRule type="cellIs" dxfId="71" priority="90" operator="lessThan">
      <formula>0</formula>
    </cfRule>
  </conditionalFormatting>
  <conditionalFormatting sqref="I136:J136">
    <cfRule type="cellIs" dxfId="70" priority="89" operator="lessThan">
      <formula>0</formula>
    </cfRule>
  </conditionalFormatting>
  <conditionalFormatting sqref="I135:J135">
    <cfRule type="cellIs" dxfId="69" priority="88" operator="lessThan">
      <formula>0</formula>
    </cfRule>
  </conditionalFormatting>
  <conditionalFormatting sqref="I125:J125">
    <cfRule type="cellIs" dxfId="68" priority="87" operator="lessThan">
      <formula>0</formula>
    </cfRule>
  </conditionalFormatting>
  <conditionalFormatting sqref="I124:J124">
    <cfRule type="cellIs" dxfId="67" priority="86" operator="lessThan">
      <formula>0</formula>
    </cfRule>
  </conditionalFormatting>
  <conditionalFormatting sqref="I123">
    <cfRule type="cellIs" dxfId="66" priority="85" operator="lessThan">
      <formula>0</formula>
    </cfRule>
  </conditionalFormatting>
  <conditionalFormatting sqref="I122">
    <cfRule type="cellIs" dxfId="65" priority="84" operator="lessThan">
      <formula>0</formula>
    </cfRule>
  </conditionalFormatting>
  <conditionalFormatting sqref="I121">
    <cfRule type="cellIs" dxfId="64" priority="83" operator="lessThan">
      <formula>0</formula>
    </cfRule>
  </conditionalFormatting>
  <conditionalFormatting sqref="I120">
    <cfRule type="cellIs" dxfId="63" priority="82" operator="lessThan">
      <formula>0</formula>
    </cfRule>
  </conditionalFormatting>
  <conditionalFormatting sqref="I112:J113">
    <cfRule type="cellIs" dxfId="62" priority="81" operator="lessThan">
      <formula>0</formula>
    </cfRule>
  </conditionalFormatting>
  <conditionalFormatting sqref="I110:I111 J110">
    <cfRule type="cellIs" dxfId="61" priority="80" operator="lessThan">
      <formula>0</formula>
    </cfRule>
  </conditionalFormatting>
  <conditionalFormatting sqref="I108:I109 J108">
    <cfRule type="cellIs" dxfId="60" priority="79" operator="lessThan">
      <formula>0</formula>
    </cfRule>
  </conditionalFormatting>
  <conditionalFormatting sqref="I107">
    <cfRule type="cellIs" dxfId="59" priority="78" operator="lessThan">
      <formula>0</formula>
    </cfRule>
  </conditionalFormatting>
  <conditionalFormatting sqref="I106">
    <cfRule type="cellIs" dxfId="58" priority="77" operator="lessThan">
      <formula>0</formula>
    </cfRule>
  </conditionalFormatting>
  <conditionalFormatting sqref="I105">
    <cfRule type="cellIs" dxfId="57" priority="76" operator="lessThan">
      <formula>0</formula>
    </cfRule>
  </conditionalFormatting>
  <conditionalFormatting sqref="I104">
    <cfRule type="cellIs" dxfId="56" priority="75" operator="lessThan">
      <formula>0</formula>
    </cfRule>
  </conditionalFormatting>
  <conditionalFormatting sqref="I103">
    <cfRule type="cellIs" dxfId="55" priority="74" operator="lessThan">
      <formula>0</formula>
    </cfRule>
  </conditionalFormatting>
  <conditionalFormatting sqref="I102">
    <cfRule type="cellIs" dxfId="54" priority="73" operator="lessThan">
      <formula>0</formula>
    </cfRule>
  </conditionalFormatting>
  <conditionalFormatting sqref="I101">
    <cfRule type="cellIs" dxfId="53" priority="72" operator="lessThan">
      <formula>0</formula>
    </cfRule>
  </conditionalFormatting>
  <conditionalFormatting sqref="I100">
    <cfRule type="cellIs" dxfId="52" priority="71" operator="lessThan">
      <formula>0</formula>
    </cfRule>
  </conditionalFormatting>
  <conditionalFormatting sqref="I99">
    <cfRule type="cellIs" dxfId="51" priority="70" operator="lessThan">
      <formula>0</formula>
    </cfRule>
  </conditionalFormatting>
  <conditionalFormatting sqref="I98">
    <cfRule type="cellIs" dxfId="50" priority="69" operator="lessThan">
      <formula>0</formula>
    </cfRule>
  </conditionalFormatting>
  <conditionalFormatting sqref="I97">
    <cfRule type="cellIs" dxfId="49" priority="68" operator="lessThan">
      <formula>0</formula>
    </cfRule>
  </conditionalFormatting>
  <conditionalFormatting sqref="I96">
    <cfRule type="cellIs" dxfId="48" priority="67" operator="lessThan">
      <formula>0</formula>
    </cfRule>
  </conditionalFormatting>
  <conditionalFormatting sqref="I95">
    <cfRule type="cellIs" dxfId="47" priority="66" operator="lessThan">
      <formula>0</formula>
    </cfRule>
  </conditionalFormatting>
  <conditionalFormatting sqref="I94">
    <cfRule type="cellIs" dxfId="46" priority="65" operator="lessThan">
      <formula>0</formula>
    </cfRule>
  </conditionalFormatting>
  <conditionalFormatting sqref="I93">
    <cfRule type="cellIs" dxfId="45" priority="64" operator="lessThan">
      <formula>0</formula>
    </cfRule>
  </conditionalFormatting>
  <conditionalFormatting sqref="I92">
    <cfRule type="cellIs" dxfId="44" priority="63" operator="lessThan">
      <formula>0</formula>
    </cfRule>
  </conditionalFormatting>
  <conditionalFormatting sqref="I91">
    <cfRule type="cellIs" dxfId="43" priority="62" operator="lessThan">
      <formula>0</formula>
    </cfRule>
  </conditionalFormatting>
  <conditionalFormatting sqref="I90">
    <cfRule type="cellIs" dxfId="42" priority="61" operator="lessThan">
      <formula>0</formula>
    </cfRule>
  </conditionalFormatting>
  <conditionalFormatting sqref="I89">
    <cfRule type="cellIs" dxfId="41" priority="60" operator="lessThan">
      <formula>0</formula>
    </cfRule>
  </conditionalFormatting>
  <conditionalFormatting sqref="I88">
    <cfRule type="cellIs" dxfId="40" priority="59" operator="lessThan">
      <formula>0</formula>
    </cfRule>
  </conditionalFormatting>
  <conditionalFormatting sqref="I87">
    <cfRule type="cellIs" dxfId="39" priority="58" operator="lessThan">
      <formula>0</formula>
    </cfRule>
  </conditionalFormatting>
  <conditionalFormatting sqref="I86">
    <cfRule type="cellIs" dxfId="38" priority="57" operator="lessThan">
      <formula>0</formula>
    </cfRule>
  </conditionalFormatting>
  <conditionalFormatting sqref="I85">
    <cfRule type="cellIs" dxfId="37" priority="56" operator="lessThan">
      <formula>0</formula>
    </cfRule>
  </conditionalFormatting>
  <conditionalFormatting sqref="I84">
    <cfRule type="cellIs" dxfId="36" priority="55" operator="lessThan">
      <formula>0</formula>
    </cfRule>
  </conditionalFormatting>
  <conditionalFormatting sqref="I83">
    <cfRule type="cellIs" dxfId="35" priority="54" operator="lessThan">
      <formula>0</formula>
    </cfRule>
  </conditionalFormatting>
  <conditionalFormatting sqref="I82">
    <cfRule type="cellIs" dxfId="34" priority="53" operator="lessThan">
      <formula>0</formula>
    </cfRule>
  </conditionalFormatting>
  <conditionalFormatting sqref="I81">
    <cfRule type="cellIs" dxfId="33" priority="52" operator="lessThan">
      <formula>0</formula>
    </cfRule>
  </conditionalFormatting>
  <conditionalFormatting sqref="I80">
    <cfRule type="cellIs" dxfId="32" priority="51" operator="lessThan">
      <formula>0</formula>
    </cfRule>
  </conditionalFormatting>
  <conditionalFormatting sqref="I79">
    <cfRule type="cellIs" dxfId="31" priority="50" operator="lessThan">
      <formula>0</formula>
    </cfRule>
  </conditionalFormatting>
  <conditionalFormatting sqref="I78">
    <cfRule type="cellIs" dxfId="30" priority="49" operator="lessThan">
      <formula>0</formula>
    </cfRule>
  </conditionalFormatting>
  <conditionalFormatting sqref="I77">
    <cfRule type="cellIs" dxfId="29" priority="48" operator="lessThan">
      <formula>0</formula>
    </cfRule>
  </conditionalFormatting>
  <conditionalFormatting sqref="I76">
    <cfRule type="cellIs" dxfId="28" priority="47" operator="lessThan">
      <formula>0</formula>
    </cfRule>
  </conditionalFormatting>
  <conditionalFormatting sqref="I75">
    <cfRule type="cellIs" dxfId="27" priority="46" operator="lessThan">
      <formula>0</formula>
    </cfRule>
  </conditionalFormatting>
  <conditionalFormatting sqref="I56">
    <cfRule type="cellIs" dxfId="26" priority="45" operator="lessThan">
      <formula>0</formula>
    </cfRule>
  </conditionalFormatting>
  <conditionalFormatting sqref="I55">
    <cfRule type="cellIs" dxfId="25" priority="44" operator="lessThan">
      <formula>0</formula>
    </cfRule>
  </conditionalFormatting>
  <conditionalFormatting sqref="I52:I54">
    <cfRule type="cellIs" dxfId="24" priority="43" operator="lessThan">
      <formula>0</formula>
    </cfRule>
  </conditionalFormatting>
  <conditionalFormatting sqref="I54">
    <cfRule type="cellIs" dxfId="23" priority="42" operator="lessThan">
      <formula>0</formula>
    </cfRule>
  </conditionalFormatting>
  <conditionalFormatting sqref="I53">
    <cfRule type="cellIs" dxfId="22" priority="41" operator="lessThan">
      <formula>0</formula>
    </cfRule>
  </conditionalFormatting>
  <conditionalFormatting sqref="I51">
    <cfRule type="cellIs" dxfId="21" priority="40" operator="lessThan">
      <formula>0</formula>
    </cfRule>
  </conditionalFormatting>
  <conditionalFormatting sqref="I49:I50">
    <cfRule type="cellIs" dxfId="20" priority="39" operator="lessThan">
      <formula>0</formula>
    </cfRule>
  </conditionalFormatting>
  <conditionalFormatting sqref="I48">
    <cfRule type="cellIs" dxfId="19" priority="38" operator="lessThan">
      <formula>0</formula>
    </cfRule>
  </conditionalFormatting>
  <conditionalFormatting sqref="I45:I47">
    <cfRule type="cellIs" dxfId="18" priority="37" operator="lessThan">
      <formula>0</formula>
    </cfRule>
  </conditionalFormatting>
  <conditionalFormatting sqref="I44">
    <cfRule type="cellIs" dxfId="17" priority="35" operator="lessThan">
      <formula>0</formula>
    </cfRule>
  </conditionalFormatting>
  <conditionalFormatting sqref="I43">
    <cfRule type="cellIs" dxfId="16" priority="34" operator="lessThan">
      <formula>0</formula>
    </cfRule>
  </conditionalFormatting>
  <conditionalFormatting sqref="I42">
    <cfRule type="cellIs" dxfId="15" priority="33" operator="lessThan">
      <formula>0</formula>
    </cfRule>
  </conditionalFormatting>
  <conditionalFormatting sqref="I41">
    <cfRule type="cellIs" dxfId="14" priority="32" operator="lessThan">
      <formula>0</formula>
    </cfRule>
  </conditionalFormatting>
  <conditionalFormatting sqref="I40">
    <cfRule type="cellIs" dxfId="13" priority="31" operator="lessThan">
      <formula>0</formula>
    </cfRule>
  </conditionalFormatting>
  <conditionalFormatting sqref="I39">
    <cfRule type="cellIs" dxfId="12" priority="30" operator="lessThan">
      <formula>0</formula>
    </cfRule>
  </conditionalFormatting>
  <conditionalFormatting sqref="I38">
    <cfRule type="cellIs" dxfId="11" priority="29" operator="lessThan">
      <formula>0</formula>
    </cfRule>
  </conditionalFormatting>
  <conditionalFormatting sqref="I37">
    <cfRule type="cellIs" dxfId="10" priority="28" operator="lessThan">
      <formula>0</formula>
    </cfRule>
  </conditionalFormatting>
  <conditionalFormatting sqref="I14:I35">
    <cfRule type="cellIs" dxfId="9" priority="9" operator="lessThan">
      <formula>0</formula>
    </cfRule>
  </conditionalFormatting>
  <conditionalFormatting sqref="I13">
    <cfRule type="cellIs" dxfId="8" priority="8" operator="lessThan">
      <formula>0</formula>
    </cfRule>
  </conditionalFormatting>
  <conditionalFormatting sqref="I11:I12">
    <cfRule type="cellIs" dxfId="7" priority="7" operator="lessThan">
      <formula>0</formula>
    </cfRule>
  </conditionalFormatting>
  <conditionalFormatting sqref="I10">
    <cfRule type="cellIs" dxfId="6" priority="5" operator="lessThan">
      <formula>0</formula>
    </cfRule>
  </conditionalFormatting>
  <conditionalFormatting sqref="I9">
    <cfRule type="cellIs" dxfId="5" priority="4" operator="lessThan">
      <formula>0</formula>
    </cfRule>
  </conditionalFormatting>
  <conditionalFormatting sqref="I7">
    <cfRule type="cellIs" dxfId="4" priority="3" operator="lessThan">
      <formula>0</formula>
    </cfRule>
  </conditionalFormatting>
  <conditionalFormatting sqref="I6">
    <cfRule type="cellIs" dxfId="3" priority="2" operator="lessThan">
      <formula>0</formula>
    </cfRule>
  </conditionalFormatting>
  <conditionalFormatting sqref="I5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80 I72 I60:I71 I73 K52:K5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4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5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6" t="s">
        <v>198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315</v>
      </c>
      <c r="G3" s="36" t="s">
        <v>201</v>
      </c>
      <c r="H3" s="36" t="s">
        <v>5</v>
      </c>
      <c r="I3" s="36" t="s">
        <v>6</v>
      </c>
      <c r="J3" s="36" t="s">
        <v>316</v>
      </c>
      <c r="K3" s="36" t="s">
        <v>317</v>
      </c>
      <c r="L3" s="36" t="s">
        <v>9</v>
      </c>
    </row>
    <row r="4" spans="1:12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s="35" customFormat="1" x14ac:dyDescent="0.25">
      <c r="A5" s="54">
        <v>43648</v>
      </c>
      <c r="B5" s="39" t="s">
        <v>166</v>
      </c>
      <c r="C5" s="40">
        <v>165</v>
      </c>
      <c r="D5" s="40" t="s">
        <v>204</v>
      </c>
      <c r="E5" s="41">
        <v>3750</v>
      </c>
      <c r="F5" s="79">
        <v>4</v>
      </c>
      <c r="G5" s="41">
        <v>4</v>
      </c>
      <c r="H5" s="41">
        <v>4.75</v>
      </c>
      <c r="I5" s="59">
        <v>0</v>
      </c>
      <c r="J5" s="57">
        <f t="shared" ref="J5" si="0">(H5-G5)*(E5*F5)</f>
        <v>11250</v>
      </c>
      <c r="K5" s="57">
        <v>0</v>
      </c>
      <c r="L5" s="56">
        <f t="shared" ref="L5" si="1">SUM(J5:K5)</f>
        <v>11250</v>
      </c>
    </row>
    <row r="6" spans="1:12" s="35" customFormat="1" x14ac:dyDescent="0.25">
      <c r="A6" s="54">
        <v>43647</v>
      </c>
      <c r="B6" s="39" t="s">
        <v>325</v>
      </c>
      <c r="C6" s="40">
        <v>200</v>
      </c>
      <c r="D6" s="40" t="s">
        <v>204</v>
      </c>
      <c r="E6" s="41">
        <v>3000</v>
      </c>
      <c r="F6" s="79">
        <v>4</v>
      </c>
      <c r="G6" s="41">
        <v>6.5</v>
      </c>
      <c r="H6" s="41">
        <v>7.2</v>
      </c>
      <c r="I6" s="59">
        <v>0</v>
      </c>
      <c r="J6" s="57">
        <f t="shared" ref="J6" si="2">(H6-G6)*(E6*F6)</f>
        <v>8400.0000000000018</v>
      </c>
      <c r="K6" s="57">
        <v>0</v>
      </c>
      <c r="L6" s="56">
        <f t="shared" ref="L6" si="3">SUM(J6:K6)</f>
        <v>8400.0000000000018</v>
      </c>
    </row>
    <row r="7" spans="1:12" s="35" customFormat="1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</row>
    <row r="8" spans="1:12" s="35" customFormat="1" x14ac:dyDescent="0.25">
      <c r="A8" s="54">
        <v>43644</v>
      </c>
      <c r="B8" s="39" t="s">
        <v>322</v>
      </c>
      <c r="C8" s="40">
        <v>115</v>
      </c>
      <c r="D8" s="40" t="s">
        <v>205</v>
      </c>
      <c r="E8" s="41">
        <v>6000</v>
      </c>
      <c r="F8" s="79">
        <v>4</v>
      </c>
      <c r="G8" s="41">
        <v>4.5</v>
      </c>
      <c r="H8" s="41">
        <v>5</v>
      </c>
      <c r="I8" s="59">
        <v>6</v>
      </c>
      <c r="J8" s="57">
        <f t="shared" ref="J8" si="4">(H8-G8)*(E8*F8)</f>
        <v>12000</v>
      </c>
      <c r="K8" s="57">
        <f>(I8-H8)*(E8*F8)</f>
        <v>24000</v>
      </c>
      <c r="L8" s="56">
        <f t="shared" ref="L8" si="5">SUM(J8:K8)</f>
        <v>36000</v>
      </c>
    </row>
    <row r="9" spans="1:12" s="35" customFormat="1" x14ac:dyDescent="0.25">
      <c r="A9" s="54">
        <v>43643</v>
      </c>
      <c r="B9" s="39" t="s">
        <v>281</v>
      </c>
      <c r="C9" s="40">
        <v>140</v>
      </c>
      <c r="D9" s="40" t="s">
        <v>204</v>
      </c>
      <c r="E9" s="41">
        <v>4800</v>
      </c>
      <c r="F9" s="79">
        <v>4</v>
      </c>
      <c r="G9" s="41">
        <v>1.5</v>
      </c>
      <c r="H9" s="41">
        <v>2</v>
      </c>
      <c r="I9" s="59">
        <v>0</v>
      </c>
      <c r="J9" s="57">
        <f t="shared" ref="J9" si="6">(H9-G9)*(E9*F9)</f>
        <v>9600</v>
      </c>
      <c r="K9" s="57">
        <v>0</v>
      </c>
      <c r="L9" s="56">
        <f t="shared" ref="L9" si="7">SUM(J9:K9)</f>
        <v>9600</v>
      </c>
    </row>
    <row r="10" spans="1:12" s="35" customFormat="1" x14ac:dyDescent="0.25">
      <c r="A10" s="54">
        <v>43642</v>
      </c>
      <c r="B10" s="39" t="s">
        <v>289</v>
      </c>
      <c r="C10" s="40">
        <v>100</v>
      </c>
      <c r="D10" s="40" t="s">
        <v>204</v>
      </c>
      <c r="E10" s="41">
        <v>3200</v>
      </c>
      <c r="F10" s="79">
        <v>4</v>
      </c>
      <c r="G10" s="41">
        <v>1.5</v>
      </c>
      <c r="H10" s="41">
        <v>2.5</v>
      </c>
      <c r="I10" s="59">
        <v>0</v>
      </c>
      <c r="J10" s="57">
        <f t="shared" ref="J10" si="8">(H10-G10)*(E10*F10)</f>
        <v>12800</v>
      </c>
      <c r="K10" s="57">
        <v>0</v>
      </c>
      <c r="L10" s="56">
        <f t="shared" ref="L10" si="9">SUM(J10:K10)</f>
        <v>12800</v>
      </c>
    </row>
    <row r="11" spans="1:12" s="35" customFormat="1" x14ac:dyDescent="0.25">
      <c r="A11" s="54">
        <v>43641</v>
      </c>
      <c r="B11" s="39" t="s">
        <v>318</v>
      </c>
      <c r="C11" s="40">
        <v>260</v>
      </c>
      <c r="D11" s="40" t="s">
        <v>204</v>
      </c>
      <c r="E11" s="41">
        <v>2200</v>
      </c>
      <c r="F11" s="79">
        <v>4</v>
      </c>
      <c r="G11" s="41">
        <v>1.75</v>
      </c>
      <c r="H11" s="41">
        <v>2</v>
      </c>
      <c r="I11" s="59">
        <v>0</v>
      </c>
      <c r="J11" s="57">
        <f t="shared" ref="J11:J12" si="10">(H11-G11)*(E11*F11)</f>
        <v>2200</v>
      </c>
      <c r="K11" s="57">
        <v>0</v>
      </c>
      <c r="L11" s="56">
        <f t="shared" ref="L11:L12" si="11">SUM(J11:K11)</f>
        <v>2200</v>
      </c>
    </row>
    <row r="12" spans="1:12" s="35" customFormat="1" x14ac:dyDescent="0.25">
      <c r="A12" s="54">
        <v>43641</v>
      </c>
      <c r="B12" s="39" t="s">
        <v>289</v>
      </c>
      <c r="C12" s="40">
        <v>95</v>
      </c>
      <c r="D12" s="40" t="s">
        <v>204</v>
      </c>
      <c r="E12" s="41">
        <v>3200</v>
      </c>
      <c r="F12" s="79">
        <v>4</v>
      </c>
      <c r="G12" s="41">
        <v>2.5</v>
      </c>
      <c r="H12" s="41">
        <v>3.5</v>
      </c>
      <c r="I12" s="59">
        <v>0</v>
      </c>
      <c r="J12" s="57">
        <f t="shared" si="10"/>
        <v>12800</v>
      </c>
      <c r="K12" s="57">
        <v>0</v>
      </c>
      <c r="L12" s="56">
        <f t="shared" si="11"/>
        <v>12800</v>
      </c>
    </row>
    <row r="13" spans="1:12" s="35" customFormat="1" x14ac:dyDescent="0.25">
      <c r="A13" s="54">
        <v>43640</v>
      </c>
      <c r="B13" s="39" t="s">
        <v>302</v>
      </c>
      <c r="C13" s="40">
        <v>400</v>
      </c>
      <c r="D13" s="40" t="s">
        <v>204</v>
      </c>
      <c r="E13" s="41">
        <v>2500</v>
      </c>
      <c r="F13" s="79">
        <v>4</v>
      </c>
      <c r="G13" s="41">
        <v>8.5</v>
      </c>
      <c r="H13" s="41">
        <v>9.5</v>
      </c>
      <c r="I13" s="59">
        <v>0</v>
      </c>
      <c r="J13" s="57">
        <f>(H13-G13)*(E13*F13)</f>
        <v>10000</v>
      </c>
      <c r="K13" s="57">
        <v>0</v>
      </c>
      <c r="L13" s="56">
        <f t="shared" ref="L13:L15" si="12">SUM(J13:K13)</f>
        <v>10000</v>
      </c>
    </row>
    <row r="14" spans="1:12" s="35" customFormat="1" x14ac:dyDescent="0.25">
      <c r="A14" s="54">
        <v>43640</v>
      </c>
      <c r="B14" s="39" t="s">
        <v>314</v>
      </c>
      <c r="C14" s="40">
        <v>120</v>
      </c>
      <c r="D14" s="40" t="s">
        <v>204</v>
      </c>
      <c r="E14" s="41">
        <v>4000</v>
      </c>
      <c r="F14" s="79">
        <v>4</v>
      </c>
      <c r="G14" s="41">
        <v>1.75</v>
      </c>
      <c r="H14" s="41">
        <v>2.4</v>
      </c>
      <c r="I14" s="59">
        <v>0</v>
      </c>
      <c r="J14" s="57">
        <f t="shared" ref="J14:J30" si="13">(H14-G14)*(E14*F14)</f>
        <v>10399.999999999998</v>
      </c>
      <c r="K14" s="57">
        <v>0</v>
      </c>
      <c r="L14" s="56">
        <f t="shared" si="12"/>
        <v>10399.999999999998</v>
      </c>
    </row>
    <row r="15" spans="1:12" s="35" customFormat="1" x14ac:dyDescent="0.25">
      <c r="A15" s="54">
        <v>43637</v>
      </c>
      <c r="B15" s="39" t="s">
        <v>310</v>
      </c>
      <c r="C15" s="40">
        <v>350</v>
      </c>
      <c r="D15" s="40" t="s">
        <v>204</v>
      </c>
      <c r="E15" s="41">
        <v>1851</v>
      </c>
      <c r="F15" s="79">
        <v>4</v>
      </c>
      <c r="G15" s="41">
        <v>4.5</v>
      </c>
      <c r="H15" s="41">
        <v>3</v>
      </c>
      <c r="I15" s="59">
        <v>0</v>
      </c>
      <c r="J15" s="57">
        <f>(H15-G15)*(E15*F15)</f>
        <v>-11106</v>
      </c>
      <c r="K15" s="57">
        <v>0</v>
      </c>
      <c r="L15" s="56">
        <f t="shared" si="12"/>
        <v>-11106</v>
      </c>
    </row>
    <row r="16" spans="1:12" s="35" customFormat="1" x14ac:dyDescent="0.25">
      <c r="A16" s="54">
        <v>43637</v>
      </c>
      <c r="B16" s="39" t="s">
        <v>311</v>
      </c>
      <c r="C16" s="40">
        <v>195</v>
      </c>
      <c r="D16" s="40" t="s">
        <v>205</v>
      </c>
      <c r="E16" s="41">
        <v>3500</v>
      </c>
      <c r="F16" s="79">
        <v>4</v>
      </c>
      <c r="G16" s="41">
        <v>2.5</v>
      </c>
      <c r="H16" s="41">
        <v>3.25</v>
      </c>
      <c r="I16" s="59">
        <v>0</v>
      </c>
      <c r="J16" s="57">
        <v>0</v>
      </c>
      <c r="K16" s="57">
        <v>0</v>
      </c>
      <c r="L16" s="56" t="s">
        <v>296</v>
      </c>
    </row>
    <row r="17" spans="1:12" s="35" customFormat="1" x14ac:dyDescent="0.25">
      <c r="A17" s="54">
        <v>43636</v>
      </c>
      <c r="B17" s="39" t="s">
        <v>292</v>
      </c>
      <c r="C17" s="40">
        <v>250</v>
      </c>
      <c r="D17" s="40" t="s">
        <v>204</v>
      </c>
      <c r="E17" s="41">
        <v>2250</v>
      </c>
      <c r="F17" s="79">
        <v>4</v>
      </c>
      <c r="G17" s="41">
        <v>3.25</v>
      </c>
      <c r="H17" s="41">
        <v>4.25</v>
      </c>
      <c r="I17" s="59">
        <v>5.75</v>
      </c>
      <c r="J17" s="57">
        <f t="shared" si="13"/>
        <v>9000</v>
      </c>
      <c r="K17" s="57">
        <f>(I17-H17)*(E17*F17)</f>
        <v>13500</v>
      </c>
      <c r="L17" s="56">
        <f t="shared" ref="L17:L30" si="14">SUM(J17:K17)</f>
        <v>22500</v>
      </c>
    </row>
    <row r="18" spans="1:12" s="35" customFormat="1" x14ac:dyDescent="0.25">
      <c r="A18" s="54">
        <v>43635</v>
      </c>
      <c r="B18" s="39" t="s">
        <v>294</v>
      </c>
      <c r="C18" s="40">
        <v>270</v>
      </c>
      <c r="D18" s="40" t="s">
        <v>204</v>
      </c>
      <c r="E18" s="41">
        <v>2400</v>
      </c>
      <c r="F18" s="79">
        <v>4</v>
      </c>
      <c r="G18" s="41">
        <v>7.9</v>
      </c>
      <c r="H18" s="41">
        <v>9.4</v>
      </c>
      <c r="I18" s="59">
        <v>0</v>
      </c>
      <c r="J18" s="57">
        <f t="shared" si="13"/>
        <v>14400</v>
      </c>
      <c r="K18" s="57">
        <v>0</v>
      </c>
      <c r="L18" s="56">
        <f t="shared" si="14"/>
        <v>14400</v>
      </c>
    </row>
    <row r="19" spans="1:12" s="35" customFormat="1" x14ac:dyDescent="0.25">
      <c r="A19" s="54">
        <v>43634</v>
      </c>
      <c r="B19" s="39" t="s">
        <v>256</v>
      </c>
      <c r="C19" s="40">
        <v>300</v>
      </c>
      <c r="D19" s="40" t="s">
        <v>204</v>
      </c>
      <c r="E19" s="41">
        <v>2100</v>
      </c>
      <c r="F19" s="79">
        <v>4</v>
      </c>
      <c r="G19" s="41">
        <v>5.25</v>
      </c>
      <c r="H19" s="41">
        <v>6.75</v>
      </c>
      <c r="I19" s="59">
        <v>0</v>
      </c>
      <c r="J19" s="57">
        <f t="shared" si="13"/>
        <v>12600</v>
      </c>
      <c r="K19" s="57">
        <v>0</v>
      </c>
      <c r="L19" s="56">
        <f t="shared" si="14"/>
        <v>12600</v>
      </c>
    </row>
    <row r="20" spans="1:12" s="35" customFormat="1" x14ac:dyDescent="0.25">
      <c r="A20" s="54">
        <v>43633</v>
      </c>
      <c r="B20" s="39" t="s">
        <v>235</v>
      </c>
      <c r="C20" s="40">
        <v>120</v>
      </c>
      <c r="D20" s="40" t="s">
        <v>204</v>
      </c>
      <c r="E20" s="41">
        <v>2850</v>
      </c>
      <c r="F20" s="79">
        <v>4</v>
      </c>
      <c r="G20" s="41">
        <v>6</v>
      </c>
      <c r="H20" s="41">
        <v>7</v>
      </c>
      <c r="I20" s="59">
        <v>0</v>
      </c>
      <c r="J20" s="57">
        <f t="shared" si="13"/>
        <v>11400</v>
      </c>
      <c r="K20" s="57">
        <v>0</v>
      </c>
      <c r="L20" s="56">
        <f t="shared" si="14"/>
        <v>11400</v>
      </c>
    </row>
    <row r="21" spans="1:12" s="35" customFormat="1" x14ac:dyDescent="0.25">
      <c r="A21" s="54">
        <v>43630</v>
      </c>
      <c r="B21" s="39" t="s">
        <v>193</v>
      </c>
      <c r="C21" s="40">
        <v>170</v>
      </c>
      <c r="D21" s="40" t="s">
        <v>204</v>
      </c>
      <c r="E21" s="41">
        <v>3750</v>
      </c>
      <c r="F21" s="79">
        <v>4</v>
      </c>
      <c r="G21" s="41">
        <v>3</v>
      </c>
      <c r="H21" s="41">
        <v>2</v>
      </c>
      <c r="I21" s="59">
        <v>0</v>
      </c>
      <c r="J21" s="57">
        <f t="shared" si="13"/>
        <v>-15000</v>
      </c>
      <c r="K21" s="57">
        <v>0</v>
      </c>
      <c r="L21" s="56">
        <f t="shared" si="14"/>
        <v>-15000</v>
      </c>
    </row>
    <row r="22" spans="1:12" s="35" customFormat="1" x14ac:dyDescent="0.25">
      <c r="A22" s="54">
        <v>43630</v>
      </c>
      <c r="B22" s="39" t="s">
        <v>259</v>
      </c>
      <c r="C22" s="40">
        <v>310</v>
      </c>
      <c r="D22" s="40" t="s">
        <v>204</v>
      </c>
      <c r="E22" s="41">
        <v>2667</v>
      </c>
      <c r="F22" s="79">
        <v>4</v>
      </c>
      <c r="G22" s="41">
        <v>7</v>
      </c>
      <c r="H22" s="41">
        <v>6</v>
      </c>
      <c r="I22" s="59">
        <v>0</v>
      </c>
      <c r="J22" s="57">
        <f t="shared" si="13"/>
        <v>-10668</v>
      </c>
      <c r="K22" s="57">
        <v>0</v>
      </c>
      <c r="L22" s="56">
        <f t="shared" si="14"/>
        <v>-10668</v>
      </c>
    </row>
    <row r="23" spans="1:12" s="35" customFormat="1" x14ac:dyDescent="0.25">
      <c r="A23" s="54">
        <v>43629</v>
      </c>
      <c r="B23" s="39" t="s">
        <v>302</v>
      </c>
      <c r="C23" s="40">
        <v>420</v>
      </c>
      <c r="D23" s="40" t="s">
        <v>204</v>
      </c>
      <c r="E23" s="41">
        <v>2500</v>
      </c>
      <c r="F23" s="79">
        <v>4</v>
      </c>
      <c r="G23" s="41">
        <v>10.5</v>
      </c>
      <c r="H23" s="41">
        <v>11.5</v>
      </c>
      <c r="I23" s="59">
        <v>0</v>
      </c>
      <c r="J23" s="57">
        <v>0</v>
      </c>
      <c r="K23" s="57">
        <v>0</v>
      </c>
      <c r="L23" s="56" t="s">
        <v>296</v>
      </c>
    </row>
    <row r="24" spans="1:12" s="35" customFormat="1" x14ac:dyDescent="0.25">
      <c r="A24" s="54">
        <v>43629</v>
      </c>
      <c r="B24" s="39" t="s">
        <v>193</v>
      </c>
      <c r="C24" s="40">
        <v>170</v>
      </c>
      <c r="D24" s="40" t="s">
        <v>204</v>
      </c>
      <c r="E24" s="41">
        <v>3750</v>
      </c>
      <c r="F24" s="79">
        <v>4</v>
      </c>
      <c r="G24" s="41">
        <v>2.5</v>
      </c>
      <c r="H24" s="41">
        <v>2.75</v>
      </c>
      <c r="I24" s="59">
        <v>0</v>
      </c>
      <c r="J24" s="57">
        <f t="shared" si="13"/>
        <v>3750</v>
      </c>
      <c r="K24" s="57">
        <v>0</v>
      </c>
      <c r="L24" s="56">
        <f t="shared" si="14"/>
        <v>3750</v>
      </c>
    </row>
    <row r="25" spans="1:12" s="35" customFormat="1" x14ac:dyDescent="0.25">
      <c r="A25" s="54">
        <v>43628</v>
      </c>
      <c r="B25" s="39" t="s">
        <v>299</v>
      </c>
      <c r="C25" s="40">
        <v>110</v>
      </c>
      <c r="D25" s="40" t="s">
        <v>204</v>
      </c>
      <c r="E25" s="41">
        <v>2200</v>
      </c>
      <c r="F25" s="79">
        <v>4</v>
      </c>
      <c r="G25" s="41">
        <v>4.25</v>
      </c>
      <c r="H25" s="41">
        <v>5.5</v>
      </c>
      <c r="I25" s="59">
        <v>0</v>
      </c>
      <c r="J25" s="57">
        <f t="shared" si="13"/>
        <v>11000</v>
      </c>
      <c r="K25" s="57">
        <v>0</v>
      </c>
      <c r="L25" s="56">
        <f t="shared" si="14"/>
        <v>11000</v>
      </c>
    </row>
    <row r="26" spans="1:12" s="35" customFormat="1" x14ac:dyDescent="0.25">
      <c r="A26" s="54">
        <v>43627</v>
      </c>
      <c r="B26" s="39" t="s">
        <v>294</v>
      </c>
      <c r="C26" s="40">
        <v>280</v>
      </c>
      <c r="D26" s="40" t="s">
        <v>204</v>
      </c>
      <c r="E26" s="41">
        <v>2400</v>
      </c>
      <c r="F26" s="79">
        <v>4</v>
      </c>
      <c r="G26" s="41">
        <v>4.9000000000000004</v>
      </c>
      <c r="H26" s="41">
        <v>5.35</v>
      </c>
      <c r="I26" s="59">
        <v>0</v>
      </c>
      <c r="J26" s="57">
        <f t="shared" si="13"/>
        <v>4319.9999999999927</v>
      </c>
      <c r="K26" s="57">
        <v>0</v>
      </c>
      <c r="L26" s="56">
        <f t="shared" si="14"/>
        <v>4319.9999999999927</v>
      </c>
    </row>
    <row r="27" spans="1:12" s="35" customFormat="1" x14ac:dyDescent="0.25">
      <c r="A27" s="54">
        <v>43626</v>
      </c>
      <c r="B27" s="39" t="s">
        <v>294</v>
      </c>
      <c r="C27" s="40">
        <v>277.5</v>
      </c>
      <c r="D27" s="40" t="s">
        <v>204</v>
      </c>
      <c r="E27" s="41">
        <v>2400</v>
      </c>
      <c r="F27" s="79">
        <v>4</v>
      </c>
      <c r="G27" s="41">
        <v>5.25</v>
      </c>
      <c r="H27" s="41">
        <v>6.25</v>
      </c>
      <c r="I27" s="59">
        <v>0</v>
      </c>
      <c r="J27" s="57">
        <f t="shared" si="13"/>
        <v>9600</v>
      </c>
      <c r="K27" s="57">
        <v>0</v>
      </c>
      <c r="L27" s="56">
        <f t="shared" si="14"/>
        <v>9600</v>
      </c>
    </row>
    <row r="28" spans="1:12" s="35" customFormat="1" x14ac:dyDescent="0.25">
      <c r="A28" s="54">
        <v>43623</v>
      </c>
      <c r="B28" s="39" t="s">
        <v>292</v>
      </c>
      <c r="C28" s="40">
        <v>250</v>
      </c>
      <c r="D28" s="40" t="s">
        <v>204</v>
      </c>
      <c r="E28" s="41">
        <v>2250</v>
      </c>
      <c r="F28" s="79">
        <v>4</v>
      </c>
      <c r="G28" s="41">
        <v>9.5</v>
      </c>
      <c r="H28" s="41">
        <v>10.5</v>
      </c>
      <c r="I28" s="59">
        <v>12</v>
      </c>
      <c r="J28" s="57">
        <f t="shared" si="13"/>
        <v>9000</v>
      </c>
      <c r="K28" s="57">
        <f>(I28-H28)*E28</f>
        <v>3375</v>
      </c>
      <c r="L28" s="56">
        <f t="shared" si="14"/>
        <v>12375</v>
      </c>
    </row>
    <row r="29" spans="1:12" s="35" customFormat="1" x14ac:dyDescent="0.25">
      <c r="A29" s="54">
        <v>43619</v>
      </c>
      <c r="B29" s="39" t="s">
        <v>289</v>
      </c>
      <c r="C29" s="40">
        <v>125</v>
      </c>
      <c r="D29" s="40" t="s">
        <v>204</v>
      </c>
      <c r="E29" s="41">
        <v>3200</v>
      </c>
      <c r="F29" s="79">
        <v>4</v>
      </c>
      <c r="G29" s="41">
        <v>5.75</v>
      </c>
      <c r="H29" s="41">
        <v>6.75</v>
      </c>
      <c r="I29" s="59">
        <v>0</v>
      </c>
      <c r="J29" s="57">
        <f t="shared" si="13"/>
        <v>12800</v>
      </c>
      <c r="K29" s="57">
        <v>0</v>
      </c>
      <c r="L29" s="56">
        <f t="shared" si="14"/>
        <v>12800</v>
      </c>
    </row>
    <row r="30" spans="1:12" s="35" customFormat="1" x14ac:dyDescent="0.25">
      <c r="A30" s="54">
        <v>43619</v>
      </c>
      <c r="B30" s="39" t="s">
        <v>194</v>
      </c>
      <c r="C30" s="40">
        <v>1360</v>
      </c>
      <c r="D30" s="40" t="s">
        <v>204</v>
      </c>
      <c r="E30" s="41">
        <v>550</v>
      </c>
      <c r="F30" s="79">
        <v>4</v>
      </c>
      <c r="G30" s="41">
        <v>39</v>
      </c>
      <c r="H30" s="41">
        <v>45</v>
      </c>
      <c r="I30" s="59">
        <v>0</v>
      </c>
      <c r="J30" s="57">
        <f t="shared" si="13"/>
        <v>13200</v>
      </c>
      <c r="K30" s="57">
        <v>0</v>
      </c>
      <c r="L30" s="56">
        <f t="shared" si="14"/>
        <v>13200</v>
      </c>
    </row>
    <row r="31" spans="1:12" s="35" customForma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 s="35" customFormat="1" x14ac:dyDescent="0.25">
      <c r="A32" s="54">
        <v>43609</v>
      </c>
      <c r="B32" s="39" t="s">
        <v>223</v>
      </c>
      <c r="C32" s="40">
        <v>115</v>
      </c>
      <c r="D32" s="40" t="s">
        <v>204</v>
      </c>
      <c r="E32" s="41">
        <v>8000</v>
      </c>
      <c r="F32" s="41"/>
      <c r="G32" s="41">
        <v>2.85</v>
      </c>
      <c r="H32" s="41">
        <v>3.2</v>
      </c>
      <c r="I32" s="59">
        <v>3.6</v>
      </c>
      <c r="J32" s="57">
        <f t="shared" ref="J32:J33" si="15">(H32-G32)*E32</f>
        <v>2800.0000000000009</v>
      </c>
      <c r="K32" s="57">
        <f>(I32-H32)*E32</f>
        <v>3199.9999999999991</v>
      </c>
      <c r="L32" s="56">
        <f t="shared" ref="L32:L33" si="16">SUM(J32:K32)</f>
        <v>6000</v>
      </c>
    </row>
    <row r="33" spans="1:12" s="35" customFormat="1" x14ac:dyDescent="0.25">
      <c r="A33" s="54">
        <v>43608</v>
      </c>
      <c r="B33" s="39" t="s">
        <v>288</v>
      </c>
      <c r="C33" s="40">
        <v>400</v>
      </c>
      <c r="D33" s="40" t="s">
        <v>204</v>
      </c>
      <c r="E33" s="41">
        <v>1800</v>
      </c>
      <c r="F33" s="41"/>
      <c r="G33" s="41">
        <v>7.5</v>
      </c>
      <c r="H33" s="41">
        <v>6</v>
      </c>
      <c r="I33" s="59" t="s">
        <v>23</v>
      </c>
      <c r="J33" s="62">
        <f t="shared" si="15"/>
        <v>-2700</v>
      </c>
      <c r="K33" s="57">
        <v>0</v>
      </c>
      <c r="L33" s="58">
        <f t="shared" si="16"/>
        <v>-2700</v>
      </c>
    </row>
    <row r="34" spans="1:12" s="35" customFormat="1" x14ac:dyDescent="0.25">
      <c r="A34" s="54">
        <v>43607</v>
      </c>
      <c r="B34" s="39" t="s">
        <v>223</v>
      </c>
      <c r="C34" s="40">
        <v>110</v>
      </c>
      <c r="D34" s="40" t="s">
        <v>204</v>
      </c>
      <c r="E34" s="41">
        <v>8000</v>
      </c>
      <c r="F34" s="41"/>
      <c r="G34" s="41">
        <v>5</v>
      </c>
      <c r="H34" s="41">
        <v>5.4</v>
      </c>
      <c r="I34" s="59">
        <v>6</v>
      </c>
      <c r="J34" s="57">
        <f t="shared" ref="J34" si="17">(H34-G34)*E34</f>
        <v>3200.0000000000027</v>
      </c>
      <c r="K34" s="57">
        <f>(I34-H34)*E34</f>
        <v>4799.9999999999973</v>
      </c>
      <c r="L34" s="56">
        <f t="shared" ref="L34" si="18">SUM(J34:K34)</f>
        <v>8000</v>
      </c>
    </row>
    <row r="35" spans="1:12" s="35" customFormat="1" x14ac:dyDescent="0.25">
      <c r="A35" s="54">
        <v>43606</v>
      </c>
      <c r="B35" s="39" t="s">
        <v>287</v>
      </c>
      <c r="C35" s="40">
        <v>125</v>
      </c>
      <c r="D35" s="40" t="s">
        <v>204</v>
      </c>
      <c r="E35" s="41">
        <v>4000</v>
      </c>
      <c r="F35" s="41"/>
      <c r="G35" s="41">
        <v>7.2</v>
      </c>
      <c r="H35" s="41">
        <v>6.2</v>
      </c>
      <c r="I35" s="59" t="s">
        <v>23</v>
      </c>
      <c r="J35" s="62">
        <f t="shared" ref="J35" si="19">(H35-G35)*E35</f>
        <v>-4000</v>
      </c>
      <c r="K35" s="57" t="s">
        <v>23</v>
      </c>
      <c r="L35" s="58">
        <f t="shared" ref="L35" si="20">SUM(J35:K35)</f>
        <v>-4000</v>
      </c>
    </row>
    <row r="36" spans="1:12" s="35" customFormat="1" x14ac:dyDescent="0.25">
      <c r="A36" s="54">
        <v>43602</v>
      </c>
      <c r="B36" s="39" t="s">
        <v>210</v>
      </c>
      <c r="C36" s="40">
        <v>390</v>
      </c>
      <c r="D36" s="40" t="s">
        <v>204</v>
      </c>
      <c r="E36" s="41">
        <v>2750</v>
      </c>
      <c r="F36" s="41"/>
      <c r="G36" s="41">
        <v>13</v>
      </c>
      <c r="H36" s="41">
        <v>14</v>
      </c>
      <c r="I36" s="59">
        <v>15</v>
      </c>
      <c r="J36" s="57">
        <f t="shared" ref="J36" si="21">(H36-G36)*E36</f>
        <v>2750</v>
      </c>
      <c r="K36" s="57">
        <f>(I36-H36)*E36</f>
        <v>2750</v>
      </c>
      <c r="L36" s="56">
        <f t="shared" ref="L36" si="22">SUM(J36:K36)</f>
        <v>5500</v>
      </c>
    </row>
    <row r="37" spans="1:12" s="35" customFormat="1" x14ac:dyDescent="0.25">
      <c r="A37" s="54">
        <v>43600</v>
      </c>
      <c r="B37" s="39" t="s">
        <v>146</v>
      </c>
      <c r="C37" s="40">
        <v>560</v>
      </c>
      <c r="D37" s="40" t="s">
        <v>205</v>
      </c>
      <c r="E37" s="41">
        <v>1100</v>
      </c>
      <c r="F37" s="41"/>
      <c r="G37" s="41">
        <v>26</v>
      </c>
      <c r="H37" s="41">
        <v>29</v>
      </c>
      <c r="I37" s="59">
        <v>32</v>
      </c>
      <c r="J37" s="57">
        <f t="shared" ref="J37" si="23">(H37-G37)*E37</f>
        <v>3300</v>
      </c>
      <c r="K37" s="57">
        <f>(I37-H37)*E37</f>
        <v>3300</v>
      </c>
      <c r="L37" s="56">
        <f t="shared" ref="L37" si="24">SUM(J37:K37)</f>
        <v>6600</v>
      </c>
    </row>
    <row r="38" spans="1:12" s="35" customFormat="1" x14ac:dyDescent="0.25">
      <c r="A38" s="54">
        <v>43599</v>
      </c>
      <c r="B38" s="39" t="s">
        <v>176</v>
      </c>
      <c r="C38" s="40">
        <v>180</v>
      </c>
      <c r="D38" s="40" t="s">
        <v>205</v>
      </c>
      <c r="E38" s="41">
        <v>3000</v>
      </c>
      <c r="F38" s="41"/>
      <c r="G38" s="41">
        <v>7.5</v>
      </c>
      <c r="H38" s="41">
        <v>7.5</v>
      </c>
      <c r="I38" s="59" t="s">
        <v>23</v>
      </c>
      <c r="J38" s="57">
        <f t="shared" ref="J38" si="25">(H38-G38)*E38</f>
        <v>0</v>
      </c>
      <c r="K38" s="57">
        <v>0</v>
      </c>
      <c r="L38" s="56">
        <f t="shared" ref="L38" si="26">SUM(J38:K38)</f>
        <v>0</v>
      </c>
    </row>
    <row r="39" spans="1:12" s="35" customFormat="1" x14ac:dyDescent="0.25">
      <c r="A39" s="54">
        <v>43598</v>
      </c>
      <c r="B39" s="39" t="s">
        <v>247</v>
      </c>
      <c r="C39" s="40">
        <v>450</v>
      </c>
      <c r="D39" s="40" t="s">
        <v>205</v>
      </c>
      <c r="E39" s="41">
        <v>1100</v>
      </c>
      <c r="F39" s="41"/>
      <c r="G39" s="41">
        <v>26</v>
      </c>
      <c r="H39" s="41">
        <v>30</v>
      </c>
      <c r="I39" s="59" t="s">
        <v>23</v>
      </c>
      <c r="J39" s="57">
        <f t="shared" ref="J39" si="27">(H39-G39)*E39</f>
        <v>4400</v>
      </c>
      <c r="K39" s="57">
        <v>0</v>
      </c>
      <c r="L39" s="56">
        <f t="shared" ref="L39" si="28">SUM(J39:K39)</f>
        <v>4400</v>
      </c>
    </row>
    <row r="40" spans="1:12" s="35" customFormat="1" x14ac:dyDescent="0.25">
      <c r="A40" s="54">
        <v>43595</v>
      </c>
      <c r="B40" s="39" t="s">
        <v>220</v>
      </c>
      <c r="C40" s="40">
        <v>125</v>
      </c>
      <c r="D40" s="40" t="s">
        <v>204</v>
      </c>
      <c r="E40" s="41">
        <v>3200</v>
      </c>
      <c r="F40" s="41"/>
      <c r="G40" s="41">
        <v>6</v>
      </c>
      <c r="H40" s="41">
        <v>7.3</v>
      </c>
      <c r="I40" s="59" t="s">
        <v>23</v>
      </c>
      <c r="J40" s="57">
        <f t="shared" ref="J40:J44" si="29">(H40-G40)*E40</f>
        <v>4159.9999999999991</v>
      </c>
      <c r="K40" s="57">
        <v>0</v>
      </c>
      <c r="L40" s="56">
        <f t="shared" ref="L40:L41" si="30">SUM(J40:K40)</f>
        <v>4159.9999999999991</v>
      </c>
    </row>
    <row r="41" spans="1:12" s="35" customFormat="1" x14ac:dyDescent="0.25">
      <c r="A41" s="54">
        <v>43594</v>
      </c>
      <c r="B41" s="39" t="s">
        <v>281</v>
      </c>
      <c r="C41" s="40">
        <v>130</v>
      </c>
      <c r="D41" s="40" t="s">
        <v>205</v>
      </c>
      <c r="E41" s="41">
        <v>4000</v>
      </c>
      <c r="F41" s="41"/>
      <c r="G41" s="41">
        <v>5</v>
      </c>
      <c r="H41" s="41">
        <v>5.7</v>
      </c>
      <c r="I41" s="59" t="s">
        <v>23</v>
      </c>
      <c r="J41" s="57">
        <f t="shared" si="29"/>
        <v>2800.0000000000009</v>
      </c>
      <c r="K41" s="57">
        <v>0</v>
      </c>
      <c r="L41" s="56">
        <f t="shared" si="30"/>
        <v>2800.0000000000009</v>
      </c>
    </row>
    <row r="42" spans="1:12" s="35" customFormat="1" x14ac:dyDescent="0.25">
      <c r="A42" s="54">
        <v>43592</v>
      </c>
      <c r="B42" s="39" t="s">
        <v>158</v>
      </c>
      <c r="C42" s="40">
        <v>130</v>
      </c>
      <c r="D42" s="40" t="s">
        <v>205</v>
      </c>
      <c r="E42" s="41">
        <v>1500</v>
      </c>
      <c r="F42" s="41"/>
      <c r="G42" s="41">
        <v>17</v>
      </c>
      <c r="H42" s="41">
        <v>19.5</v>
      </c>
      <c r="I42" s="59">
        <v>23</v>
      </c>
      <c r="J42" s="57">
        <f t="shared" si="29"/>
        <v>3750</v>
      </c>
      <c r="K42" s="57">
        <f>(I42-H42)*E42</f>
        <v>5250</v>
      </c>
      <c r="L42" s="56">
        <f t="shared" ref="L42:L43" si="31">SUM(J42:K42)</f>
        <v>9000</v>
      </c>
    </row>
    <row r="43" spans="1:12" s="35" customFormat="1" x14ac:dyDescent="0.25">
      <c r="A43" s="54">
        <v>43591</v>
      </c>
      <c r="B43" s="39" t="s">
        <v>271</v>
      </c>
      <c r="C43" s="40">
        <v>310</v>
      </c>
      <c r="D43" s="40" t="s">
        <v>204</v>
      </c>
      <c r="E43" s="41">
        <v>3000</v>
      </c>
      <c r="F43" s="41"/>
      <c r="G43" s="41">
        <v>10.6</v>
      </c>
      <c r="H43" s="41">
        <v>11.5</v>
      </c>
      <c r="I43" s="59" t="s">
        <v>23</v>
      </c>
      <c r="J43" s="57">
        <f t="shared" si="29"/>
        <v>2700.0000000000009</v>
      </c>
      <c r="K43" s="57">
        <v>0</v>
      </c>
      <c r="L43" s="56">
        <f t="shared" si="31"/>
        <v>2700.0000000000009</v>
      </c>
    </row>
    <row r="44" spans="1:12" s="35" customFormat="1" x14ac:dyDescent="0.25">
      <c r="A44" s="54">
        <v>43588</v>
      </c>
      <c r="B44" s="39" t="s">
        <v>118</v>
      </c>
      <c r="C44" s="40">
        <v>1660</v>
      </c>
      <c r="D44" s="40" t="s">
        <v>204</v>
      </c>
      <c r="E44" s="41">
        <v>600</v>
      </c>
      <c r="F44" s="41"/>
      <c r="G44" s="41">
        <v>48</v>
      </c>
      <c r="H44" s="41">
        <v>54</v>
      </c>
      <c r="I44" s="59">
        <v>62</v>
      </c>
      <c r="J44" s="57">
        <f t="shared" si="29"/>
        <v>3600</v>
      </c>
      <c r="K44" s="57">
        <f>(I44-H44)*E44</f>
        <v>4800</v>
      </c>
      <c r="L44" s="56">
        <f t="shared" ref="L44" si="32">SUM(J44:K44)</f>
        <v>8400</v>
      </c>
    </row>
    <row r="45" spans="1:12" s="35" customFormat="1" x14ac:dyDescent="0.25">
      <c r="A45" s="54">
        <v>43587</v>
      </c>
      <c r="B45" s="39" t="s">
        <v>280</v>
      </c>
      <c r="C45" s="40">
        <v>2360</v>
      </c>
      <c r="D45" s="40" t="s">
        <v>204</v>
      </c>
      <c r="E45" s="41">
        <v>250</v>
      </c>
      <c r="F45" s="41"/>
      <c r="G45" s="41">
        <v>60</v>
      </c>
      <c r="H45" s="41">
        <v>72</v>
      </c>
      <c r="I45" s="59" t="s">
        <v>23</v>
      </c>
      <c r="J45" s="57">
        <f t="shared" ref="J45:J52" si="33">(H45-G45)*E45</f>
        <v>3000</v>
      </c>
      <c r="K45" s="57">
        <v>0</v>
      </c>
      <c r="L45" s="56">
        <f t="shared" ref="L45:L52" si="34">SUM(J45:K45)</f>
        <v>3000</v>
      </c>
    </row>
    <row r="46" spans="1:12" s="35" customFormat="1" x14ac:dyDescent="0.25">
      <c r="A46" s="63"/>
      <c r="B46" s="71"/>
      <c r="C46" s="72"/>
      <c r="D46" s="72"/>
      <c r="E46" s="70"/>
      <c r="F46" s="70"/>
      <c r="G46" s="70"/>
      <c r="H46" s="70"/>
      <c r="I46" s="73"/>
      <c r="J46" s="74"/>
      <c r="K46" s="74"/>
      <c r="L46" s="75"/>
    </row>
    <row r="47" spans="1:12" s="35" customFormat="1" x14ac:dyDescent="0.25">
      <c r="A47" s="54">
        <v>43585</v>
      </c>
      <c r="B47" s="39" t="s">
        <v>225</v>
      </c>
      <c r="C47" s="40">
        <v>85</v>
      </c>
      <c r="D47" s="40" t="s">
        <v>205</v>
      </c>
      <c r="E47" s="41">
        <v>6000</v>
      </c>
      <c r="F47" s="41"/>
      <c r="G47" s="41">
        <v>3.1</v>
      </c>
      <c r="H47" s="41">
        <v>3.7</v>
      </c>
      <c r="I47" s="59" t="s">
        <v>23</v>
      </c>
      <c r="J47" s="57">
        <f t="shared" si="33"/>
        <v>3600.0000000000005</v>
      </c>
      <c r="K47" s="57">
        <v>0</v>
      </c>
      <c r="L47" s="56">
        <f t="shared" si="34"/>
        <v>3600.0000000000005</v>
      </c>
    </row>
    <row r="48" spans="1:12" s="35" customFormat="1" x14ac:dyDescent="0.25">
      <c r="A48" s="54">
        <v>43581</v>
      </c>
      <c r="B48" s="39" t="s">
        <v>222</v>
      </c>
      <c r="C48" s="40">
        <v>360</v>
      </c>
      <c r="D48" s="40" t="s">
        <v>204</v>
      </c>
      <c r="E48" s="41">
        <v>2667</v>
      </c>
      <c r="F48" s="41"/>
      <c r="G48" s="41">
        <v>8.4499999999999993</v>
      </c>
      <c r="H48" s="41">
        <v>10</v>
      </c>
      <c r="I48" s="59" t="s">
        <v>23</v>
      </c>
      <c r="J48" s="57">
        <f t="shared" si="33"/>
        <v>4133.8500000000022</v>
      </c>
      <c r="K48" s="57">
        <v>0</v>
      </c>
      <c r="L48" s="56">
        <f t="shared" si="34"/>
        <v>4133.8500000000022</v>
      </c>
    </row>
    <row r="49" spans="1:12" s="35" customFormat="1" x14ac:dyDescent="0.25">
      <c r="A49" s="54">
        <v>43580</v>
      </c>
      <c r="B49" s="39" t="s">
        <v>240</v>
      </c>
      <c r="C49" s="40">
        <v>240</v>
      </c>
      <c r="D49" s="40" t="s">
        <v>204</v>
      </c>
      <c r="E49" s="41">
        <v>1750</v>
      </c>
      <c r="F49" s="41"/>
      <c r="G49" s="41">
        <v>9</v>
      </c>
      <c r="H49" s="41">
        <v>6.5</v>
      </c>
      <c r="I49" s="59" t="s">
        <v>23</v>
      </c>
      <c r="J49" s="57">
        <f t="shared" si="33"/>
        <v>-4375</v>
      </c>
      <c r="K49" s="57">
        <v>0</v>
      </c>
      <c r="L49" s="56">
        <f t="shared" si="34"/>
        <v>-4375</v>
      </c>
    </row>
    <row r="50" spans="1:12" s="35" customFormat="1" x14ac:dyDescent="0.25">
      <c r="A50" s="54">
        <v>43579</v>
      </c>
      <c r="B50" s="39" t="s">
        <v>65</v>
      </c>
      <c r="C50" s="40">
        <v>1700</v>
      </c>
      <c r="D50" s="40" t="s">
        <v>204</v>
      </c>
      <c r="E50" s="41">
        <v>400</v>
      </c>
      <c r="F50" s="41"/>
      <c r="G50" s="41">
        <v>29</v>
      </c>
      <c r="H50" s="41">
        <v>36</v>
      </c>
      <c r="I50" s="59">
        <v>42</v>
      </c>
      <c r="J50" s="57">
        <f t="shared" si="33"/>
        <v>2800</v>
      </c>
      <c r="K50" s="57">
        <f>(I50-H50)*E50</f>
        <v>2400</v>
      </c>
      <c r="L50" s="56">
        <f t="shared" si="34"/>
        <v>5200</v>
      </c>
    </row>
    <row r="51" spans="1:12" s="35" customFormat="1" x14ac:dyDescent="0.25">
      <c r="A51" s="54">
        <v>43578</v>
      </c>
      <c r="B51" s="39" t="s">
        <v>165</v>
      </c>
      <c r="C51" s="40">
        <v>1120</v>
      </c>
      <c r="D51" s="40" t="s">
        <v>204</v>
      </c>
      <c r="E51" s="41">
        <v>750</v>
      </c>
      <c r="F51" s="41"/>
      <c r="G51" s="41">
        <v>21</v>
      </c>
      <c r="H51" s="41">
        <v>16</v>
      </c>
      <c r="I51" s="59" t="s">
        <v>23</v>
      </c>
      <c r="J51" s="57">
        <f t="shared" si="33"/>
        <v>-3750</v>
      </c>
      <c r="K51" s="57">
        <v>0</v>
      </c>
      <c r="L51" s="56">
        <f t="shared" si="34"/>
        <v>-3750</v>
      </c>
    </row>
    <row r="52" spans="1:12" s="35" customFormat="1" x14ac:dyDescent="0.25">
      <c r="A52" s="54">
        <v>43577</v>
      </c>
      <c r="B52" s="39" t="s">
        <v>223</v>
      </c>
      <c r="C52" s="40">
        <v>100</v>
      </c>
      <c r="D52" s="40" t="s">
        <v>205</v>
      </c>
      <c r="E52" s="41">
        <v>8000</v>
      </c>
      <c r="F52" s="41"/>
      <c r="G52" s="41">
        <v>2.5499999999999998</v>
      </c>
      <c r="H52" s="41">
        <v>3</v>
      </c>
      <c r="I52" s="59">
        <v>3.5</v>
      </c>
      <c r="J52" s="57">
        <f t="shared" si="33"/>
        <v>3600.0000000000014</v>
      </c>
      <c r="K52" s="57">
        <f>(I52-H52)*E52</f>
        <v>4000</v>
      </c>
      <c r="L52" s="56">
        <f t="shared" si="34"/>
        <v>7600.0000000000018</v>
      </c>
    </row>
    <row r="53" spans="1:12" s="35" customFormat="1" x14ac:dyDescent="0.25">
      <c r="A53" s="49">
        <v>43567</v>
      </c>
      <c r="B53" s="50" t="s">
        <v>267</v>
      </c>
      <c r="C53" s="51">
        <v>76</v>
      </c>
      <c r="D53" s="51" t="s">
        <v>230</v>
      </c>
      <c r="E53" s="52">
        <v>7500</v>
      </c>
      <c r="F53" s="52"/>
      <c r="G53" s="52">
        <v>2.2000000000000002</v>
      </c>
      <c r="H53" s="52">
        <v>3.5</v>
      </c>
      <c r="I53" s="52">
        <v>0</v>
      </c>
      <c r="J53" s="57">
        <f t="shared" ref="J53:J57" si="35">(H53-G53)*E53</f>
        <v>9749.9999999999982</v>
      </c>
      <c r="K53" s="42">
        <v>0</v>
      </c>
      <c r="L53" s="56">
        <f t="shared" ref="L53:L57" si="36">(J53+K53)</f>
        <v>9749.9999999999982</v>
      </c>
    </row>
    <row r="54" spans="1:12" s="35" customFormat="1" x14ac:dyDescent="0.25">
      <c r="A54" s="49">
        <v>43566</v>
      </c>
      <c r="B54" s="50" t="s">
        <v>270</v>
      </c>
      <c r="C54" s="51">
        <v>270</v>
      </c>
      <c r="D54" s="51" t="s">
        <v>233</v>
      </c>
      <c r="E54" s="52">
        <v>1750</v>
      </c>
      <c r="F54" s="52"/>
      <c r="G54" s="52">
        <v>11.75</v>
      </c>
      <c r="H54" s="52">
        <v>12.35</v>
      </c>
      <c r="I54" s="52">
        <v>0</v>
      </c>
      <c r="J54" s="57">
        <f t="shared" ref="J54" si="37">(H54-G54)*E54</f>
        <v>1049.9999999999993</v>
      </c>
      <c r="K54" s="42">
        <v>0</v>
      </c>
      <c r="L54" s="56">
        <f t="shared" ref="L54" si="38">(J54+K54)</f>
        <v>1049.9999999999993</v>
      </c>
    </row>
    <row r="55" spans="1:12" s="35" customFormat="1" x14ac:dyDescent="0.25">
      <c r="A55" s="49">
        <v>43565</v>
      </c>
      <c r="B55" s="50" t="s">
        <v>268</v>
      </c>
      <c r="C55" s="51">
        <v>100</v>
      </c>
      <c r="D55" s="51" t="s">
        <v>230</v>
      </c>
      <c r="E55" s="52">
        <v>7000</v>
      </c>
      <c r="F55" s="52"/>
      <c r="G55" s="52">
        <v>2.5</v>
      </c>
      <c r="H55" s="52">
        <v>2.35</v>
      </c>
      <c r="I55" s="52">
        <v>0</v>
      </c>
      <c r="J55" s="62">
        <f t="shared" si="35"/>
        <v>-1049.9999999999993</v>
      </c>
      <c r="K55" s="42">
        <v>0</v>
      </c>
      <c r="L55" s="56">
        <f t="shared" si="36"/>
        <v>-1049.9999999999993</v>
      </c>
    </row>
    <row r="56" spans="1:12" s="35" customFormat="1" x14ac:dyDescent="0.25">
      <c r="A56" s="49">
        <v>43564</v>
      </c>
      <c r="B56" s="50" t="s">
        <v>269</v>
      </c>
      <c r="C56" s="51">
        <v>390</v>
      </c>
      <c r="D56" s="51" t="s">
        <v>230</v>
      </c>
      <c r="E56" s="52">
        <v>2750</v>
      </c>
      <c r="F56" s="52"/>
      <c r="G56" s="52">
        <v>10.5</v>
      </c>
      <c r="H56" s="52">
        <v>11.5</v>
      </c>
      <c r="I56" s="52">
        <v>0</v>
      </c>
      <c r="J56" s="57">
        <f t="shared" si="35"/>
        <v>2750</v>
      </c>
      <c r="K56" s="42">
        <v>0</v>
      </c>
      <c r="L56" s="56">
        <f t="shared" si="36"/>
        <v>2750</v>
      </c>
    </row>
    <row r="57" spans="1:12" s="35" customFormat="1" x14ac:dyDescent="0.25">
      <c r="A57" s="49">
        <v>43563</v>
      </c>
      <c r="B57" s="50" t="s">
        <v>271</v>
      </c>
      <c r="C57" s="51">
        <v>320</v>
      </c>
      <c r="D57" s="51" t="s">
        <v>230</v>
      </c>
      <c r="E57" s="52">
        <v>3000</v>
      </c>
      <c r="F57" s="52"/>
      <c r="G57" s="52">
        <v>8.75</v>
      </c>
      <c r="H57" s="52">
        <v>7.75</v>
      </c>
      <c r="I57" s="52">
        <v>0</v>
      </c>
      <c r="J57" s="62">
        <f t="shared" si="35"/>
        <v>-3000</v>
      </c>
      <c r="K57" s="42">
        <v>0</v>
      </c>
      <c r="L57" s="56">
        <f t="shared" si="36"/>
        <v>-3000</v>
      </c>
    </row>
    <row r="58" spans="1:12" s="35" customFormat="1" x14ac:dyDescent="0.25">
      <c r="A58" s="49">
        <v>43563</v>
      </c>
      <c r="B58" s="50" t="s">
        <v>269</v>
      </c>
      <c r="C58" s="51">
        <v>400</v>
      </c>
      <c r="D58" s="51" t="s">
        <v>230</v>
      </c>
      <c r="E58" s="52">
        <v>2750</v>
      </c>
      <c r="F58" s="52"/>
      <c r="G58" s="52">
        <v>4.25</v>
      </c>
      <c r="H58" s="52">
        <v>4.9000000000000004</v>
      </c>
      <c r="I58" s="52">
        <v>0</v>
      </c>
      <c r="J58" s="57">
        <f t="shared" ref="J58" si="39">(H58-G58)*E58</f>
        <v>1787.5000000000009</v>
      </c>
      <c r="K58" s="42">
        <v>0</v>
      </c>
      <c r="L58" s="56">
        <f t="shared" ref="L58" si="40">(J58+K58)</f>
        <v>1787.5000000000009</v>
      </c>
    </row>
    <row r="59" spans="1:12" s="35" customFormat="1" x14ac:dyDescent="0.25">
      <c r="A59" s="49">
        <v>43560</v>
      </c>
      <c r="B59" s="50" t="s">
        <v>181</v>
      </c>
      <c r="C59" s="51">
        <v>760</v>
      </c>
      <c r="D59" s="51" t="s">
        <v>230</v>
      </c>
      <c r="E59" s="52">
        <v>1200</v>
      </c>
      <c r="F59" s="52"/>
      <c r="G59" s="52">
        <v>23</v>
      </c>
      <c r="H59" s="52">
        <v>25</v>
      </c>
      <c r="I59" s="52">
        <v>0</v>
      </c>
      <c r="J59" s="57">
        <f t="shared" ref="J59:J65" si="41">(H59-G59)*E59</f>
        <v>2400</v>
      </c>
      <c r="K59" s="42">
        <v>0</v>
      </c>
      <c r="L59" s="56">
        <f t="shared" ref="L59:L65" si="42">(J59+K59)</f>
        <v>2400</v>
      </c>
    </row>
    <row r="60" spans="1:12" s="35" customFormat="1" x14ac:dyDescent="0.25">
      <c r="A60" s="49">
        <v>43559</v>
      </c>
      <c r="B60" s="50" t="s">
        <v>154</v>
      </c>
      <c r="C60" s="51">
        <v>310</v>
      </c>
      <c r="D60" s="51" t="s">
        <v>230</v>
      </c>
      <c r="E60" s="52">
        <v>2750</v>
      </c>
      <c r="F60" s="52"/>
      <c r="G60" s="52">
        <v>7.75</v>
      </c>
      <c r="H60" s="52">
        <v>8.75</v>
      </c>
      <c r="I60" s="52">
        <v>0</v>
      </c>
      <c r="J60" s="57">
        <f t="shared" si="41"/>
        <v>2750</v>
      </c>
      <c r="K60" s="42">
        <v>0</v>
      </c>
      <c r="L60" s="56">
        <f t="shared" si="42"/>
        <v>2750</v>
      </c>
    </row>
    <row r="61" spans="1:12" s="35" customFormat="1" x14ac:dyDescent="0.25">
      <c r="A61" s="49">
        <v>43558</v>
      </c>
      <c r="B61" s="50" t="s">
        <v>267</v>
      </c>
      <c r="C61" s="51">
        <v>75</v>
      </c>
      <c r="D61" s="51" t="s">
        <v>230</v>
      </c>
      <c r="E61" s="52">
        <v>7500</v>
      </c>
      <c r="F61" s="52"/>
      <c r="G61" s="52">
        <v>3.6</v>
      </c>
      <c r="H61" s="52">
        <v>4.0999999999999996</v>
      </c>
      <c r="I61" s="52">
        <v>0</v>
      </c>
      <c r="J61" s="57">
        <v>0</v>
      </c>
      <c r="K61" s="42">
        <v>0</v>
      </c>
      <c r="L61" s="56" t="s">
        <v>258</v>
      </c>
    </row>
    <row r="62" spans="1:12" s="35" customFormat="1" x14ac:dyDescent="0.25">
      <c r="A62" s="49">
        <v>43558</v>
      </c>
      <c r="B62" s="50" t="s">
        <v>272</v>
      </c>
      <c r="C62" s="51">
        <v>140</v>
      </c>
      <c r="D62" s="51" t="s">
        <v>230</v>
      </c>
      <c r="E62" s="52">
        <v>4000</v>
      </c>
      <c r="F62" s="52"/>
      <c r="G62" s="52">
        <v>5.0999999999999996</v>
      </c>
      <c r="H62" s="52">
        <v>4.0999999999999996</v>
      </c>
      <c r="I62" s="52">
        <v>0</v>
      </c>
      <c r="J62" s="57">
        <f t="shared" si="41"/>
        <v>-4000</v>
      </c>
      <c r="K62" s="42">
        <v>0</v>
      </c>
      <c r="L62" s="56">
        <f t="shared" si="42"/>
        <v>-4000</v>
      </c>
    </row>
    <row r="63" spans="1:12" s="35" customFormat="1" x14ac:dyDescent="0.25">
      <c r="A63" s="49">
        <v>43557</v>
      </c>
      <c r="B63" s="50" t="s">
        <v>273</v>
      </c>
      <c r="C63" s="51">
        <v>105</v>
      </c>
      <c r="D63" s="51" t="s">
        <v>230</v>
      </c>
      <c r="E63" s="52">
        <v>6000</v>
      </c>
      <c r="F63" s="52"/>
      <c r="G63" s="52">
        <v>6.75</v>
      </c>
      <c r="H63" s="52">
        <v>7.5</v>
      </c>
      <c r="I63" s="52">
        <v>0</v>
      </c>
      <c r="J63" s="57">
        <f t="shared" si="41"/>
        <v>4500</v>
      </c>
      <c r="K63" s="42">
        <v>0</v>
      </c>
      <c r="L63" s="56">
        <f t="shared" si="42"/>
        <v>4500</v>
      </c>
    </row>
    <row r="64" spans="1:12" s="35" customFormat="1" x14ac:dyDescent="0.25">
      <c r="A64" s="49">
        <v>43556</v>
      </c>
      <c r="B64" s="50" t="s">
        <v>211</v>
      </c>
      <c r="C64" s="51">
        <v>305</v>
      </c>
      <c r="D64" s="51" t="s">
        <v>230</v>
      </c>
      <c r="E64" s="52">
        <v>2000</v>
      </c>
      <c r="F64" s="52"/>
      <c r="G64" s="52">
        <v>13.5</v>
      </c>
      <c r="H64" s="52">
        <v>14.5</v>
      </c>
      <c r="I64" s="52">
        <v>0</v>
      </c>
      <c r="J64" s="57">
        <f t="shared" si="41"/>
        <v>2000</v>
      </c>
      <c r="K64" s="42">
        <v>0</v>
      </c>
      <c r="L64" s="56">
        <f t="shared" si="42"/>
        <v>2000</v>
      </c>
    </row>
    <row r="65" spans="1:12" s="35" customFormat="1" x14ac:dyDescent="0.25">
      <c r="A65" s="49">
        <v>43556</v>
      </c>
      <c r="B65" s="50" t="s">
        <v>150</v>
      </c>
      <c r="C65" s="51">
        <v>1400</v>
      </c>
      <c r="D65" s="51" t="s">
        <v>230</v>
      </c>
      <c r="E65" s="52">
        <v>500</v>
      </c>
      <c r="F65" s="52"/>
      <c r="G65" s="52">
        <v>38.5</v>
      </c>
      <c r="H65" s="52">
        <v>42.5</v>
      </c>
      <c r="I65" s="52">
        <v>48</v>
      </c>
      <c r="J65" s="57">
        <f t="shared" si="41"/>
        <v>2000</v>
      </c>
      <c r="K65" s="42">
        <f t="shared" ref="K65" si="43">(I65-H65)*E65</f>
        <v>2750</v>
      </c>
      <c r="L65" s="56">
        <f t="shared" si="42"/>
        <v>4750</v>
      </c>
    </row>
    <row r="66" spans="1:12" s="35" customFormat="1" x14ac:dyDescent="0.25">
      <c r="A66" s="49">
        <v>43556</v>
      </c>
      <c r="B66" s="50" t="s">
        <v>209</v>
      </c>
      <c r="C66" s="51">
        <v>390</v>
      </c>
      <c r="D66" s="51" t="s">
        <v>230</v>
      </c>
      <c r="E66" s="52">
        <v>2500</v>
      </c>
      <c r="F66" s="52"/>
      <c r="G66" s="52">
        <v>12.75</v>
      </c>
      <c r="H66" s="52">
        <v>11.75</v>
      </c>
      <c r="I66" s="52">
        <v>0</v>
      </c>
      <c r="J66" s="57">
        <f t="shared" ref="J66" si="44">(H66-G66)*E66</f>
        <v>-2500</v>
      </c>
      <c r="K66" s="42">
        <v>0</v>
      </c>
      <c r="L66" s="56">
        <f t="shared" ref="L66" si="45">(J66+K66)</f>
        <v>-2500</v>
      </c>
    </row>
    <row r="67" spans="1:12" s="35" customFormat="1" x14ac:dyDescent="0.25">
      <c r="A67" s="49">
        <v>43556</v>
      </c>
      <c r="B67" s="50" t="s">
        <v>274</v>
      </c>
      <c r="C67" s="51">
        <v>330</v>
      </c>
      <c r="D67" s="51" t="s">
        <v>230</v>
      </c>
      <c r="E67" s="52">
        <v>3000</v>
      </c>
      <c r="F67" s="52"/>
      <c r="G67" s="52">
        <v>9.5</v>
      </c>
      <c r="H67" s="52">
        <v>10</v>
      </c>
      <c r="I67" s="52">
        <v>0</v>
      </c>
      <c r="J67" s="57">
        <f t="shared" ref="J67" si="46">(H67-G67)*E67</f>
        <v>1500</v>
      </c>
      <c r="K67" s="42">
        <v>0</v>
      </c>
      <c r="L67" s="56">
        <f t="shared" ref="L67" si="47">(J67+K67)</f>
        <v>1500</v>
      </c>
    </row>
    <row r="68" spans="1:12" s="35" customForma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1:12" x14ac:dyDescent="0.25">
      <c r="A69" s="54">
        <v>43496</v>
      </c>
      <c r="B69" s="39" t="s">
        <v>203</v>
      </c>
      <c r="C69" s="40">
        <v>900</v>
      </c>
      <c r="D69" s="40" t="s">
        <v>204</v>
      </c>
      <c r="E69" s="41">
        <v>700</v>
      </c>
      <c r="F69" s="41"/>
      <c r="G69" s="41">
        <v>27.5</v>
      </c>
      <c r="H69" s="41">
        <v>27.5</v>
      </c>
      <c r="I69" s="59" t="s">
        <v>23</v>
      </c>
      <c r="J69" s="57">
        <v>0</v>
      </c>
      <c r="K69" s="42">
        <v>0</v>
      </c>
      <c r="L69" s="56">
        <v>0</v>
      </c>
    </row>
    <row r="70" spans="1:12" x14ac:dyDescent="0.25">
      <c r="A70" s="54">
        <v>43494</v>
      </c>
      <c r="B70" s="39" t="s">
        <v>176</v>
      </c>
      <c r="C70" s="40">
        <v>210</v>
      </c>
      <c r="D70" s="40" t="s">
        <v>205</v>
      </c>
      <c r="E70" s="41">
        <v>3000</v>
      </c>
      <c r="F70" s="41"/>
      <c r="G70" s="41">
        <v>7.4</v>
      </c>
      <c r="H70" s="41">
        <v>8.8000000000000007</v>
      </c>
      <c r="I70" s="59">
        <v>10</v>
      </c>
      <c r="J70" s="57">
        <v>4200.0000000000009</v>
      </c>
      <c r="K70" s="42">
        <v>3599.9999999999977</v>
      </c>
      <c r="L70" s="56">
        <v>0</v>
      </c>
    </row>
    <row r="71" spans="1:12" x14ac:dyDescent="0.25">
      <c r="A71" s="54">
        <v>43490</v>
      </c>
      <c r="B71" s="39" t="s">
        <v>206</v>
      </c>
      <c r="C71" s="40">
        <v>175</v>
      </c>
      <c r="D71" s="40" t="s">
        <v>205</v>
      </c>
      <c r="E71" s="41">
        <v>2500</v>
      </c>
      <c r="F71" s="41"/>
      <c r="G71" s="41">
        <v>7</v>
      </c>
      <c r="H71" s="41">
        <v>8.5</v>
      </c>
      <c r="I71" s="59">
        <v>12</v>
      </c>
      <c r="J71" s="57">
        <v>3750</v>
      </c>
      <c r="K71" s="42">
        <v>8750</v>
      </c>
      <c r="L71" s="56">
        <v>0</v>
      </c>
    </row>
    <row r="72" spans="1:12" x14ac:dyDescent="0.25">
      <c r="A72" s="54">
        <v>43489</v>
      </c>
      <c r="B72" s="39" t="s">
        <v>207</v>
      </c>
      <c r="C72" s="40">
        <v>310</v>
      </c>
      <c r="D72" s="40" t="s">
        <v>205</v>
      </c>
      <c r="E72" s="41">
        <v>1700</v>
      </c>
      <c r="F72" s="41"/>
      <c r="G72" s="41">
        <v>14</v>
      </c>
      <c r="H72" s="41">
        <v>16.2</v>
      </c>
      <c r="I72" s="59" t="s">
        <v>23</v>
      </c>
      <c r="J72" s="57">
        <v>3739.9999999999986</v>
      </c>
      <c r="K72" s="42">
        <v>0</v>
      </c>
      <c r="L72" s="56">
        <v>0</v>
      </c>
    </row>
    <row r="73" spans="1:12" x14ac:dyDescent="0.25">
      <c r="A73" s="54">
        <v>43488</v>
      </c>
      <c r="B73" s="39" t="s">
        <v>156</v>
      </c>
      <c r="C73" s="40">
        <v>800</v>
      </c>
      <c r="D73" s="40" t="s">
        <v>205</v>
      </c>
      <c r="E73" s="41">
        <v>750</v>
      </c>
      <c r="F73" s="41"/>
      <c r="G73" s="41">
        <v>20</v>
      </c>
      <c r="H73" s="41">
        <v>25</v>
      </c>
      <c r="I73" s="59">
        <v>28</v>
      </c>
      <c r="J73" s="57">
        <v>3750</v>
      </c>
      <c r="K73" s="42">
        <v>2250</v>
      </c>
      <c r="L73" s="56">
        <v>0</v>
      </c>
    </row>
    <row r="74" spans="1:12" x14ac:dyDescent="0.25">
      <c r="A74" s="54">
        <v>43487</v>
      </c>
      <c r="B74" s="39" t="s">
        <v>165</v>
      </c>
      <c r="C74" s="40">
        <v>960</v>
      </c>
      <c r="D74" s="40" t="s">
        <v>204</v>
      </c>
      <c r="E74" s="41">
        <v>750</v>
      </c>
      <c r="F74" s="41"/>
      <c r="G74" s="41">
        <v>26</v>
      </c>
      <c r="H74" s="41">
        <v>32</v>
      </c>
      <c r="I74" s="59" t="s">
        <v>23</v>
      </c>
      <c r="J74" s="57">
        <v>4500</v>
      </c>
      <c r="K74" s="42">
        <v>0</v>
      </c>
      <c r="L74" s="56">
        <v>0</v>
      </c>
    </row>
    <row r="75" spans="1:12" x14ac:dyDescent="0.25">
      <c r="A75" s="54">
        <v>43486</v>
      </c>
      <c r="B75" s="39" t="s">
        <v>111</v>
      </c>
      <c r="C75" s="40">
        <v>2550</v>
      </c>
      <c r="D75" s="40" t="s">
        <v>204</v>
      </c>
      <c r="E75" s="41">
        <v>250</v>
      </c>
      <c r="F75" s="41"/>
      <c r="G75" s="41">
        <v>89</v>
      </c>
      <c r="H75" s="41">
        <v>101</v>
      </c>
      <c r="I75" s="59" t="s">
        <v>23</v>
      </c>
      <c r="J75" s="57">
        <v>3000</v>
      </c>
      <c r="K75" s="42">
        <v>0</v>
      </c>
      <c r="L75" s="56">
        <v>0</v>
      </c>
    </row>
    <row r="76" spans="1:12" x14ac:dyDescent="0.25">
      <c r="A76" s="54">
        <v>43116</v>
      </c>
      <c r="B76" s="39" t="s">
        <v>208</v>
      </c>
      <c r="C76" s="40">
        <v>85</v>
      </c>
      <c r="D76" s="40" t="s">
        <v>204</v>
      </c>
      <c r="E76" s="41">
        <v>7000</v>
      </c>
      <c r="F76" s="41"/>
      <c r="G76" s="41">
        <v>2.6</v>
      </c>
      <c r="H76" s="41">
        <v>2.9</v>
      </c>
      <c r="I76" s="59" t="s">
        <v>23</v>
      </c>
      <c r="J76" s="57">
        <v>2099.9999999999986</v>
      </c>
      <c r="K76" s="42">
        <v>0</v>
      </c>
      <c r="L76" s="56">
        <v>0</v>
      </c>
    </row>
    <row r="77" spans="1:12" x14ac:dyDescent="0.25">
      <c r="A77" s="54">
        <v>43115</v>
      </c>
      <c r="B77" s="39" t="s">
        <v>209</v>
      </c>
      <c r="C77" s="40">
        <v>380</v>
      </c>
      <c r="D77" s="40" t="s">
        <v>204</v>
      </c>
      <c r="E77" s="41">
        <v>2500</v>
      </c>
      <c r="F77" s="41"/>
      <c r="G77" s="41">
        <v>11.5</v>
      </c>
      <c r="H77" s="41">
        <v>13.2</v>
      </c>
      <c r="I77" s="59" t="s">
        <v>23</v>
      </c>
      <c r="J77" s="57">
        <v>4249.9999999999982</v>
      </c>
      <c r="K77" s="42">
        <v>0</v>
      </c>
      <c r="L77" s="56">
        <v>0</v>
      </c>
    </row>
    <row r="78" spans="1:12" x14ac:dyDescent="0.25">
      <c r="A78" s="54">
        <v>43111</v>
      </c>
      <c r="B78" s="39" t="s">
        <v>150</v>
      </c>
      <c r="C78" s="40">
        <v>1100</v>
      </c>
      <c r="D78" s="40" t="s">
        <v>205</v>
      </c>
      <c r="E78" s="41">
        <v>500</v>
      </c>
      <c r="F78" s="41"/>
      <c r="G78" s="41">
        <v>32</v>
      </c>
      <c r="H78" s="41">
        <v>32</v>
      </c>
      <c r="I78" s="59" t="s">
        <v>23</v>
      </c>
      <c r="J78" s="57">
        <v>0</v>
      </c>
      <c r="K78" s="42">
        <v>0</v>
      </c>
      <c r="L78" s="56">
        <v>0</v>
      </c>
    </row>
    <row r="79" spans="1:12" x14ac:dyDescent="0.25">
      <c r="A79" s="54">
        <v>43109</v>
      </c>
      <c r="B79" s="39" t="s">
        <v>71</v>
      </c>
      <c r="C79" s="40">
        <v>1200</v>
      </c>
      <c r="D79" s="40" t="s">
        <v>204</v>
      </c>
      <c r="E79" s="41">
        <v>750</v>
      </c>
      <c r="F79" s="41"/>
      <c r="G79" s="41">
        <v>42</v>
      </c>
      <c r="H79" s="41">
        <v>38</v>
      </c>
      <c r="I79" s="59" t="s">
        <v>23</v>
      </c>
      <c r="J79" s="57">
        <v>-3000</v>
      </c>
      <c r="K79" s="42">
        <v>0</v>
      </c>
      <c r="L79" s="56">
        <v>0</v>
      </c>
    </row>
    <row r="80" spans="1:12" x14ac:dyDescent="0.25">
      <c r="A80" s="54">
        <v>43108</v>
      </c>
      <c r="B80" s="39" t="s">
        <v>210</v>
      </c>
      <c r="C80" s="40">
        <v>375</v>
      </c>
      <c r="D80" s="40" t="s">
        <v>204</v>
      </c>
      <c r="E80" s="41">
        <v>2750</v>
      </c>
      <c r="F80" s="41"/>
      <c r="G80" s="41">
        <v>10.4</v>
      </c>
      <c r="H80" s="41">
        <v>12</v>
      </c>
      <c r="I80" s="59" t="s">
        <v>23</v>
      </c>
      <c r="J80" s="57">
        <v>4399.9999999999991</v>
      </c>
      <c r="K80" s="42">
        <v>0</v>
      </c>
      <c r="L80" s="56">
        <v>0</v>
      </c>
    </row>
    <row r="81" spans="1:12" x14ac:dyDescent="0.25">
      <c r="A81" s="54">
        <v>43104</v>
      </c>
      <c r="B81" s="39" t="s">
        <v>211</v>
      </c>
      <c r="C81" s="40">
        <v>290</v>
      </c>
      <c r="D81" s="40" t="s">
        <v>204</v>
      </c>
      <c r="E81" s="41">
        <v>2000</v>
      </c>
      <c r="F81" s="41"/>
      <c r="G81" s="41">
        <v>9.25</v>
      </c>
      <c r="H81" s="41">
        <v>10.7</v>
      </c>
      <c r="I81" s="59" t="s">
        <v>23</v>
      </c>
      <c r="J81" s="57">
        <v>2899.9999999999986</v>
      </c>
      <c r="K81" s="42">
        <v>0</v>
      </c>
      <c r="L81" s="56">
        <v>0</v>
      </c>
    </row>
    <row r="82" spans="1:12" x14ac:dyDescent="0.25">
      <c r="A82" s="54">
        <v>43468</v>
      </c>
      <c r="B82" s="39" t="s">
        <v>212</v>
      </c>
      <c r="C82" s="40">
        <v>220</v>
      </c>
      <c r="D82" s="40" t="s">
        <v>205</v>
      </c>
      <c r="E82" s="41">
        <v>2500</v>
      </c>
      <c r="F82" s="41"/>
      <c r="G82" s="41">
        <v>9</v>
      </c>
      <c r="H82" s="41">
        <v>10.5</v>
      </c>
      <c r="I82" s="59" t="s">
        <v>23</v>
      </c>
      <c r="J82" s="57">
        <v>3750</v>
      </c>
      <c r="K82" s="42">
        <v>0</v>
      </c>
      <c r="L82" s="56">
        <v>0</v>
      </c>
    </row>
    <row r="83" spans="1:12" x14ac:dyDescent="0.25">
      <c r="A83" s="54">
        <v>43467</v>
      </c>
      <c r="B83" s="39" t="s">
        <v>213</v>
      </c>
      <c r="C83" s="40">
        <v>95</v>
      </c>
      <c r="D83" s="40" t="s">
        <v>205</v>
      </c>
      <c r="E83" s="41">
        <v>4000</v>
      </c>
      <c r="F83" s="41"/>
      <c r="G83" s="41">
        <v>4.5999999999999996</v>
      </c>
      <c r="H83" s="41">
        <v>5.2</v>
      </c>
      <c r="I83" s="59" t="s">
        <v>23</v>
      </c>
      <c r="J83" s="57">
        <v>2400.0000000000023</v>
      </c>
      <c r="K83" s="42">
        <v>0</v>
      </c>
      <c r="L83" s="56">
        <v>0</v>
      </c>
    </row>
    <row r="84" spans="1:12" x14ac:dyDescent="0.25">
      <c r="A84" s="54">
        <v>43462</v>
      </c>
      <c r="B84" s="39" t="s">
        <v>146</v>
      </c>
      <c r="C84" s="40">
        <v>720</v>
      </c>
      <c r="D84" s="40" t="s">
        <v>204</v>
      </c>
      <c r="E84" s="41">
        <v>1100</v>
      </c>
      <c r="F84" s="41"/>
      <c r="G84" s="41">
        <v>22</v>
      </c>
      <c r="H84" s="41">
        <v>23.25</v>
      </c>
      <c r="I84" s="59" t="s">
        <v>23</v>
      </c>
      <c r="J84" s="57">
        <v>1375</v>
      </c>
      <c r="K84" s="42">
        <v>0</v>
      </c>
      <c r="L84" s="56">
        <v>0</v>
      </c>
    </row>
    <row r="85" spans="1:12" x14ac:dyDescent="0.25">
      <c r="A85" s="54">
        <v>43461</v>
      </c>
      <c r="B85" s="39" t="s">
        <v>133</v>
      </c>
      <c r="C85" s="40">
        <v>115</v>
      </c>
      <c r="D85" s="40" t="s">
        <v>204</v>
      </c>
      <c r="E85" s="41">
        <v>6000</v>
      </c>
      <c r="F85" s="41"/>
      <c r="G85" s="41">
        <v>3.6</v>
      </c>
      <c r="H85" s="41">
        <v>2.7</v>
      </c>
      <c r="I85" s="59" t="s">
        <v>23</v>
      </c>
      <c r="J85" s="57">
        <v>-5399.9999999999991</v>
      </c>
      <c r="K85" s="42">
        <v>0</v>
      </c>
      <c r="L85" s="56">
        <v>0</v>
      </c>
    </row>
    <row r="86" spans="1:12" x14ac:dyDescent="0.25">
      <c r="A86" s="54">
        <v>43460</v>
      </c>
      <c r="B86" s="39" t="s">
        <v>214</v>
      </c>
      <c r="C86" s="40">
        <v>1540</v>
      </c>
      <c r="D86" s="40" t="s">
        <v>205</v>
      </c>
      <c r="E86" s="41">
        <v>300</v>
      </c>
      <c r="F86" s="41"/>
      <c r="G86" s="41">
        <v>26</v>
      </c>
      <c r="H86" s="41">
        <v>14</v>
      </c>
      <c r="I86" s="59">
        <v>45</v>
      </c>
      <c r="J86" s="57">
        <v>-3600</v>
      </c>
      <c r="K86" s="42">
        <v>9300</v>
      </c>
      <c r="L86" s="56">
        <v>5700</v>
      </c>
    </row>
    <row r="87" spans="1:12" x14ac:dyDescent="0.25">
      <c r="A87" s="54">
        <v>43458</v>
      </c>
      <c r="B87" s="39" t="s">
        <v>182</v>
      </c>
      <c r="C87" s="40">
        <v>1260</v>
      </c>
      <c r="D87" s="40" t="s">
        <v>205</v>
      </c>
      <c r="E87" s="41">
        <v>500</v>
      </c>
      <c r="F87" s="41"/>
      <c r="G87" s="41">
        <v>28</v>
      </c>
      <c r="H87" s="41">
        <v>36</v>
      </c>
      <c r="I87" s="59">
        <v>45</v>
      </c>
      <c r="J87" s="57">
        <v>4000</v>
      </c>
      <c r="K87" s="42">
        <v>4500</v>
      </c>
      <c r="L87" s="56">
        <v>8500</v>
      </c>
    </row>
    <row r="88" spans="1:12" x14ac:dyDescent="0.25">
      <c r="A88" s="54">
        <v>43454</v>
      </c>
      <c r="B88" s="39" t="s">
        <v>215</v>
      </c>
      <c r="C88" s="40">
        <v>1840</v>
      </c>
      <c r="D88" s="40" t="s">
        <v>205</v>
      </c>
      <c r="E88" s="41">
        <v>600</v>
      </c>
      <c r="F88" s="41"/>
      <c r="G88" s="41">
        <v>25</v>
      </c>
      <c r="H88" s="41">
        <v>30.35</v>
      </c>
      <c r="I88" s="59" t="s">
        <v>23</v>
      </c>
      <c r="J88" s="57">
        <v>3210.0000000000009</v>
      </c>
      <c r="K88" s="42">
        <v>0</v>
      </c>
      <c r="L88" s="56">
        <v>3210.0000000000009</v>
      </c>
    </row>
    <row r="89" spans="1:12" x14ac:dyDescent="0.25">
      <c r="A89" s="54">
        <v>43453</v>
      </c>
      <c r="B89" s="39" t="s">
        <v>137</v>
      </c>
      <c r="C89" s="40">
        <v>150</v>
      </c>
      <c r="D89" s="40" t="s">
        <v>204</v>
      </c>
      <c r="E89" s="41">
        <v>4500</v>
      </c>
      <c r="F89" s="41"/>
      <c r="G89" s="41">
        <v>5.3</v>
      </c>
      <c r="H89" s="41">
        <v>6.5</v>
      </c>
      <c r="I89" s="59">
        <v>8</v>
      </c>
      <c r="J89" s="57">
        <v>5400.0000000000009</v>
      </c>
      <c r="K89" s="42">
        <v>6750</v>
      </c>
      <c r="L89" s="56">
        <v>12150</v>
      </c>
    </row>
    <row r="90" spans="1:12" x14ac:dyDescent="0.25">
      <c r="A90" s="54">
        <v>43452</v>
      </c>
      <c r="B90" s="39" t="s">
        <v>129</v>
      </c>
      <c r="C90" s="40">
        <v>1360</v>
      </c>
      <c r="D90" s="40" t="s">
        <v>204</v>
      </c>
      <c r="E90" s="41">
        <v>700</v>
      </c>
      <c r="F90" s="41"/>
      <c r="G90" s="41">
        <v>39</v>
      </c>
      <c r="H90" s="41">
        <v>45</v>
      </c>
      <c r="I90" s="59" t="s">
        <v>23</v>
      </c>
      <c r="J90" s="57">
        <v>4200</v>
      </c>
      <c r="K90" s="42">
        <v>0</v>
      </c>
      <c r="L90" s="56">
        <v>4200</v>
      </c>
    </row>
    <row r="91" spans="1:12" x14ac:dyDescent="0.25">
      <c r="A91" s="54">
        <v>43448</v>
      </c>
      <c r="B91" s="39" t="s">
        <v>216</v>
      </c>
      <c r="C91" s="40">
        <v>720</v>
      </c>
      <c r="D91" s="40" t="s">
        <v>205</v>
      </c>
      <c r="E91" s="41">
        <v>1000</v>
      </c>
      <c r="F91" s="41"/>
      <c r="G91" s="41">
        <v>22</v>
      </c>
      <c r="H91" s="41">
        <v>25</v>
      </c>
      <c r="I91" s="59" t="s">
        <v>23</v>
      </c>
      <c r="J91" s="57">
        <v>3000</v>
      </c>
      <c r="K91" s="42">
        <v>0</v>
      </c>
      <c r="L91" s="56">
        <v>3000</v>
      </c>
    </row>
    <row r="92" spans="1:12" x14ac:dyDescent="0.25">
      <c r="A92" s="54">
        <v>43446</v>
      </c>
      <c r="B92" s="39" t="s">
        <v>211</v>
      </c>
      <c r="C92" s="40">
        <v>260</v>
      </c>
      <c r="D92" s="40" t="s">
        <v>204</v>
      </c>
      <c r="E92" s="41">
        <v>2000</v>
      </c>
      <c r="F92" s="41"/>
      <c r="G92" s="41">
        <v>11.5</v>
      </c>
      <c r="H92" s="41">
        <v>9.5</v>
      </c>
      <c r="I92" s="59" t="s">
        <v>23</v>
      </c>
      <c r="J92" s="57">
        <v>-4000</v>
      </c>
      <c r="K92" s="42">
        <v>0</v>
      </c>
      <c r="L92" s="56">
        <v>-4000</v>
      </c>
    </row>
    <row r="93" spans="1:12" x14ac:dyDescent="0.25">
      <c r="A93" s="54">
        <v>43446</v>
      </c>
      <c r="B93" s="39" t="s">
        <v>210</v>
      </c>
      <c r="C93" s="40">
        <v>345</v>
      </c>
      <c r="D93" s="40" t="s">
        <v>204</v>
      </c>
      <c r="E93" s="41">
        <v>2750</v>
      </c>
      <c r="F93" s="41"/>
      <c r="G93" s="41">
        <v>9.5</v>
      </c>
      <c r="H93" s="41">
        <v>11</v>
      </c>
      <c r="I93" s="59">
        <v>12.5</v>
      </c>
      <c r="J93" s="57">
        <v>4125</v>
      </c>
      <c r="K93" s="42">
        <v>4125</v>
      </c>
      <c r="L93" s="56">
        <v>8250</v>
      </c>
    </row>
    <row r="94" spans="1:12" x14ac:dyDescent="0.25">
      <c r="A94" s="54">
        <v>43445</v>
      </c>
      <c r="B94" s="39" t="s">
        <v>217</v>
      </c>
      <c r="C94" s="40">
        <v>400</v>
      </c>
      <c r="D94" s="40" t="s">
        <v>204</v>
      </c>
      <c r="E94" s="41">
        <v>1100</v>
      </c>
      <c r="F94" s="41"/>
      <c r="G94" s="41">
        <v>27</v>
      </c>
      <c r="H94" s="41">
        <v>31</v>
      </c>
      <c r="I94" s="41" t="s">
        <v>23</v>
      </c>
      <c r="J94" s="57">
        <v>4400</v>
      </c>
      <c r="K94" s="42">
        <v>0</v>
      </c>
      <c r="L94" s="56">
        <v>4400</v>
      </c>
    </row>
    <row r="95" spans="1:12" x14ac:dyDescent="0.25">
      <c r="A95" s="54">
        <v>43444</v>
      </c>
      <c r="B95" s="39" t="s">
        <v>218</v>
      </c>
      <c r="C95" s="40">
        <v>580</v>
      </c>
      <c r="D95" s="40" t="s">
        <v>205</v>
      </c>
      <c r="E95" s="41">
        <v>1000</v>
      </c>
      <c r="F95" s="41"/>
      <c r="G95" s="41">
        <v>25</v>
      </c>
      <c r="H95" s="41">
        <v>27.75</v>
      </c>
      <c r="I95" s="41" t="s">
        <v>23</v>
      </c>
      <c r="J95" s="57">
        <v>2750</v>
      </c>
      <c r="K95" s="42">
        <v>0</v>
      </c>
      <c r="L95" s="56">
        <v>2750</v>
      </c>
    </row>
    <row r="96" spans="1:12" x14ac:dyDescent="0.25">
      <c r="A96" s="54">
        <v>43437</v>
      </c>
      <c r="B96" s="39" t="s">
        <v>219</v>
      </c>
      <c r="C96" s="40">
        <v>760</v>
      </c>
      <c r="D96" s="40" t="s">
        <v>205</v>
      </c>
      <c r="E96" s="41">
        <v>1000</v>
      </c>
      <c r="F96" s="41"/>
      <c r="G96" s="41">
        <v>24</v>
      </c>
      <c r="H96" s="41">
        <v>24</v>
      </c>
      <c r="I96" s="41" t="s">
        <v>23</v>
      </c>
      <c r="J96" s="57">
        <v>0</v>
      </c>
      <c r="K96" s="42">
        <v>0</v>
      </c>
      <c r="L96" s="56">
        <v>0</v>
      </c>
    </row>
    <row r="97" spans="1:12" x14ac:dyDescent="0.25">
      <c r="A97" s="38">
        <v>43431</v>
      </c>
      <c r="B97" s="39" t="s">
        <v>220</v>
      </c>
      <c r="C97" s="40">
        <v>150</v>
      </c>
      <c r="D97" s="40" t="s">
        <v>204</v>
      </c>
      <c r="E97" s="41">
        <v>2500</v>
      </c>
      <c r="F97" s="41"/>
      <c r="G97" s="41">
        <v>4.5</v>
      </c>
      <c r="H97" s="41">
        <v>5.25</v>
      </c>
      <c r="I97" s="41" t="s">
        <v>23</v>
      </c>
      <c r="J97" s="57">
        <v>1875</v>
      </c>
      <c r="K97" s="42">
        <v>0</v>
      </c>
      <c r="L97" s="56">
        <v>1875</v>
      </c>
    </row>
    <row r="98" spans="1:12" x14ac:dyDescent="0.25">
      <c r="A98" s="38">
        <v>43425</v>
      </c>
      <c r="B98" s="39" t="s">
        <v>221</v>
      </c>
      <c r="C98" s="40">
        <v>620</v>
      </c>
      <c r="D98" s="40" t="s">
        <v>204</v>
      </c>
      <c r="E98" s="41">
        <v>1200</v>
      </c>
      <c r="F98" s="41"/>
      <c r="G98" s="41">
        <v>14.5</v>
      </c>
      <c r="H98" s="41">
        <v>17.5</v>
      </c>
      <c r="I98" s="41" t="s">
        <v>23</v>
      </c>
      <c r="J98" s="57">
        <v>3600</v>
      </c>
      <c r="K98" s="42">
        <v>0</v>
      </c>
      <c r="L98" s="56">
        <v>3600</v>
      </c>
    </row>
    <row r="99" spans="1:12" x14ac:dyDescent="0.25">
      <c r="A99" s="38">
        <v>43423</v>
      </c>
      <c r="B99" s="39" t="s">
        <v>222</v>
      </c>
      <c r="C99" s="40">
        <v>340</v>
      </c>
      <c r="D99" s="40" t="s">
        <v>205</v>
      </c>
      <c r="E99" s="41">
        <v>2266</v>
      </c>
      <c r="F99" s="41"/>
      <c r="G99" s="41">
        <v>12.4</v>
      </c>
      <c r="H99" s="41">
        <v>11</v>
      </c>
      <c r="I99" s="41" t="s">
        <v>23</v>
      </c>
      <c r="J99" s="57">
        <v>-3172.400000000001</v>
      </c>
      <c r="K99" s="42">
        <v>0</v>
      </c>
      <c r="L99" s="56">
        <v>-3172.400000000001</v>
      </c>
    </row>
    <row r="100" spans="1:12" x14ac:dyDescent="0.25">
      <c r="A100" s="38">
        <v>43420</v>
      </c>
      <c r="B100" s="39" t="s">
        <v>114</v>
      </c>
      <c r="C100" s="40">
        <v>320</v>
      </c>
      <c r="D100" s="40" t="s">
        <v>205</v>
      </c>
      <c r="E100" s="41">
        <v>1500</v>
      </c>
      <c r="F100" s="41"/>
      <c r="G100" s="41">
        <v>20.25</v>
      </c>
      <c r="H100" s="41">
        <v>22</v>
      </c>
      <c r="I100" s="41" t="s">
        <v>23</v>
      </c>
      <c r="J100" s="57">
        <v>2625</v>
      </c>
      <c r="K100" s="42">
        <v>0</v>
      </c>
      <c r="L100" s="56">
        <v>2625</v>
      </c>
    </row>
    <row r="101" spans="1:12" x14ac:dyDescent="0.25">
      <c r="A101" s="38">
        <v>43419</v>
      </c>
      <c r="B101" s="39" t="s">
        <v>223</v>
      </c>
      <c r="C101" s="40">
        <v>90</v>
      </c>
      <c r="D101" s="40" t="s">
        <v>204</v>
      </c>
      <c r="E101" s="41">
        <v>8000</v>
      </c>
      <c r="F101" s="41"/>
      <c r="G101" s="41">
        <v>3.4</v>
      </c>
      <c r="H101" s="41">
        <v>3.6</v>
      </c>
      <c r="I101" s="41" t="s">
        <v>23</v>
      </c>
      <c r="J101" s="57">
        <v>1600.0000000000014</v>
      </c>
      <c r="K101" s="42">
        <v>0</v>
      </c>
      <c r="L101" s="56">
        <v>1600.0000000000014</v>
      </c>
    </row>
    <row r="102" spans="1:12" x14ac:dyDescent="0.25">
      <c r="A102" s="38">
        <v>43406</v>
      </c>
      <c r="B102" s="39" t="s">
        <v>224</v>
      </c>
      <c r="C102" s="40">
        <v>1500</v>
      </c>
      <c r="D102" s="40" t="s">
        <v>205</v>
      </c>
      <c r="E102" s="41">
        <v>1500</v>
      </c>
      <c r="F102" s="41"/>
      <c r="G102" s="41">
        <v>9</v>
      </c>
      <c r="H102" s="41">
        <v>10.6</v>
      </c>
      <c r="I102" s="41" t="s">
        <v>23</v>
      </c>
      <c r="J102" s="57">
        <v>2399.9999999999995</v>
      </c>
      <c r="K102" s="42">
        <v>0</v>
      </c>
      <c r="L102" s="56">
        <v>2399.9999999999995</v>
      </c>
    </row>
    <row r="103" spans="1:12" x14ac:dyDescent="0.25">
      <c r="A103" s="38">
        <v>43389</v>
      </c>
      <c r="B103" s="39" t="s">
        <v>225</v>
      </c>
      <c r="C103" s="40">
        <v>80</v>
      </c>
      <c r="D103" s="40" t="s">
        <v>204</v>
      </c>
      <c r="E103" s="41">
        <v>6000</v>
      </c>
      <c r="F103" s="41"/>
      <c r="G103" s="41">
        <v>2.4500000000000002</v>
      </c>
      <c r="H103" s="41">
        <v>3.1</v>
      </c>
      <c r="I103" s="41" t="s">
        <v>23</v>
      </c>
      <c r="J103" s="57">
        <v>3899.9999999999995</v>
      </c>
      <c r="K103" s="42">
        <v>0</v>
      </c>
      <c r="L103" s="56">
        <v>3899.9999999999995</v>
      </c>
    </row>
    <row r="104" spans="1:12" x14ac:dyDescent="0.25">
      <c r="A104" s="38">
        <v>43406</v>
      </c>
      <c r="B104" s="39" t="s">
        <v>226</v>
      </c>
      <c r="C104" s="40">
        <v>190</v>
      </c>
      <c r="D104" s="40" t="s">
        <v>205</v>
      </c>
      <c r="E104" s="41">
        <v>1250</v>
      </c>
      <c r="F104" s="41"/>
      <c r="G104" s="41">
        <v>9.8000000000000007</v>
      </c>
      <c r="H104" s="41">
        <v>11.5</v>
      </c>
      <c r="I104" s="41" t="s">
        <v>23</v>
      </c>
      <c r="J104" s="57">
        <v>2124.9999999999991</v>
      </c>
      <c r="K104" s="42">
        <v>0</v>
      </c>
      <c r="L104" s="56">
        <v>2124.9999999999991</v>
      </c>
    </row>
    <row r="105" spans="1:12" x14ac:dyDescent="0.25">
      <c r="A105" s="38">
        <v>43404</v>
      </c>
      <c r="B105" s="39" t="s">
        <v>227</v>
      </c>
      <c r="C105" s="40">
        <v>640</v>
      </c>
      <c r="D105" s="40" t="s">
        <v>204</v>
      </c>
      <c r="E105" s="41">
        <v>900</v>
      </c>
      <c r="F105" s="41"/>
      <c r="G105" s="41">
        <v>33.5</v>
      </c>
      <c r="H105" s="41">
        <v>38</v>
      </c>
      <c r="I105" s="41" t="s">
        <v>23</v>
      </c>
      <c r="J105" s="57">
        <v>4050</v>
      </c>
      <c r="K105" s="42">
        <v>0</v>
      </c>
      <c r="L105" s="56">
        <v>4050</v>
      </c>
    </row>
    <row r="106" spans="1:12" x14ac:dyDescent="0.25">
      <c r="A106" s="38">
        <v>43395</v>
      </c>
      <c r="B106" s="39" t="s">
        <v>224</v>
      </c>
      <c r="C106" s="40">
        <v>1500</v>
      </c>
      <c r="D106" s="40" t="s">
        <v>205</v>
      </c>
      <c r="E106" s="41">
        <v>1500</v>
      </c>
      <c r="F106" s="41"/>
      <c r="G106" s="41">
        <v>9</v>
      </c>
      <c r="H106" s="41">
        <v>10.6</v>
      </c>
      <c r="I106" s="41" t="s">
        <v>23</v>
      </c>
      <c r="J106" s="57">
        <v>2399.9999999999995</v>
      </c>
      <c r="K106" s="42">
        <v>0</v>
      </c>
      <c r="L106" s="56">
        <v>2399.9999999999995</v>
      </c>
    </row>
    <row r="107" spans="1:12" x14ac:dyDescent="0.25">
      <c r="A107" s="38">
        <v>43389</v>
      </c>
      <c r="B107" s="39" t="s">
        <v>225</v>
      </c>
      <c r="C107" s="40">
        <v>80</v>
      </c>
      <c r="D107" s="40" t="s">
        <v>204</v>
      </c>
      <c r="E107" s="41">
        <v>6000</v>
      </c>
      <c r="F107" s="41"/>
      <c r="G107" s="41">
        <v>2.4500000000000002</v>
      </c>
      <c r="H107" s="41">
        <v>3.1</v>
      </c>
      <c r="I107" s="41" t="s">
        <v>23</v>
      </c>
      <c r="J107" s="57">
        <v>3899.9999999999995</v>
      </c>
      <c r="K107" s="42">
        <v>0</v>
      </c>
      <c r="L107" s="56">
        <v>3899.9999999999995</v>
      </c>
    </row>
    <row r="108" spans="1:12" x14ac:dyDescent="0.25">
      <c r="A108" s="38">
        <v>43383</v>
      </c>
      <c r="B108" s="39" t="s">
        <v>70</v>
      </c>
      <c r="C108" s="40">
        <v>400</v>
      </c>
      <c r="D108" s="40" t="s">
        <v>204</v>
      </c>
      <c r="E108" s="41">
        <v>1250</v>
      </c>
      <c r="F108" s="41"/>
      <c r="G108" s="41">
        <v>20</v>
      </c>
      <c r="H108" s="41">
        <v>24</v>
      </c>
      <c r="I108" s="41" t="s">
        <v>23</v>
      </c>
      <c r="J108" s="57">
        <v>5000</v>
      </c>
      <c r="K108" s="42">
        <v>0</v>
      </c>
      <c r="L108" s="56">
        <v>5000</v>
      </c>
    </row>
    <row r="109" spans="1:12" x14ac:dyDescent="0.25">
      <c r="A109" s="38">
        <v>43382</v>
      </c>
      <c r="B109" s="39" t="s">
        <v>215</v>
      </c>
      <c r="C109" s="40">
        <v>1500</v>
      </c>
      <c r="D109" s="40" t="s">
        <v>205</v>
      </c>
      <c r="E109" s="41">
        <v>600</v>
      </c>
      <c r="F109" s="41"/>
      <c r="G109" s="41">
        <v>47</v>
      </c>
      <c r="H109" s="41">
        <v>53</v>
      </c>
      <c r="I109" s="41" t="s">
        <v>23</v>
      </c>
      <c r="J109" s="57">
        <v>3600</v>
      </c>
      <c r="K109" s="42">
        <v>0</v>
      </c>
      <c r="L109" s="56">
        <v>3600</v>
      </c>
    </row>
    <row r="110" spans="1:12" x14ac:dyDescent="0.25">
      <c r="A110" s="38">
        <v>43377</v>
      </c>
      <c r="B110" s="39" t="s">
        <v>217</v>
      </c>
      <c r="C110" s="40">
        <v>600</v>
      </c>
      <c r="D110" s="40" t="s">
        <v>205</v>
      </c>
      <c r="E110" s="41">
        <v>1100</v>
      </c>
      <c r="F110" s="41"/>
      <c r="G110" s="41">
        <v>17</v>
      </c>
      <c r="H110" s="41">
        <v>21</v>
      </c>
      <c r="I110" s="41">
        <v>25</v>
      </c>
      <c r="J110" s="57">
        <v>4400</v>
      </c>
      <c r="K110" s="42">
        <v>4400</v>
      </c>
      <c r="L110" s="56">
        <v>8800</v>
      </c>
    </row>
    <row r="111" spans="1:12" x14ac:dyDescent="0.25">
      <c r="A111" s="38">
        <v>43374</v>
      </c>
      <c r="B111" s="39" t="s">
        <v>147</v>
      </c>
      <c r="C111" s="40">
        <v>1220</v>
      </c>
      <c r="D111" s="40" t="s">
        <v>205</v>
      </c>
      <c r="E111" s="41">
        <v>750</v>
      </c>
      <c r="F111" s="41"/>
      <c r="G111" s="41">
        <v>34.5</v>
      </c>
      <c r="H111" s="41">
        <v>34.5</v>
      </c>
      <c r="I111" s="41" t="s">
        <v>23</v>
      </c>
      <c r="J111" s="57">
        <v>0</v>
      </c>
      <c r="K111" s="42">
        <v>0</v>
      </c>
      <c r="L111" s="56">
        <v>0</v>
      </c>
    </row>
    <row r="112" spans="1:12" x14ac:dyDescent="0.25">
      <c r="A112" s="38">
        <v>43368</v>
      </c>
      <c r="B112" s="39" t="s">
        <v>146</v>
      </c>
      <c r="C112" s="40">
        <v>640</v>
      </c>
      <c r="D112" s="40" t="s">
        <v>205</v>
      </c>
      <c r="E112" s="41">
        <v>1100</v>
      </c>
      <c r="F112" s="41"/>
      <c r="G112" s="41">
        <v>14</v>
      </c>
      <c r="H112" s="41">
        <v>17</v>
      </c>
      <c r="I112" s="41">
        <v>20</v>
      </c>
      <c r="J112" s="57">
        <v>3300</v>
      </c>
      <c r="K112" s="42">
        <v>3300</v>
      </c>
      <c r="L112" s="56">
        <v>6600</v>
      </c>
    </row>
    <row r="113" spans="1:12" x14ac:dyDescent="0.25">
      <c r="A113" s="38">
        <v>43367</v>
      </c>
      <c r="B113" s="39" t="s">
        <v>133</v>
      </c>
      <c r="C113" s="40">
        <v>105</v>
      </c>
      <c r="D113" s="40" t="s">
        <v>205</v>
      </c>
      <c r="E113" s="41">
        <v>6000</v>
      </c>
      <c r="F113" s="41"/>
      <c r="G113" s="41">
        <v>5.0999999999999996</v>
      </c>
      <c r="H113" s="41">
        <v>5.9</v>
      </c>
      <c r="I113" s="41">
        <v>7</v>
      </c>
      <c r="J113" s="57">
        <v>4800.0000000000045</v>
      </c>
      <c r="K113" s="42">
        <v>6599.9999999999982</v>
      </c>
      <c r="L113" s="56">
        <v>11400.000000000004</v>
      </c>
    </row>
    <row r="114" spans="1:12" x14ac:dyDescent="0.25">
      <c r="A114" s="38">
        <v>43367</v>
      </c>
      <c r="B114" s="39" t="s">
        <v>228</v>
      </c>
      <c r="C114" s="40">
        <v>380</v>
      </c>
      <c r="D114" s="40" t="s">
        <v>205</v>
      </c>
      <c r="E114" s="41">
        <v>1500</v>
      </c>
      <c r="F114" s="41"/>
      <c r="G114" s="41">
        <v>12</v>
      </c>
      <c r="H114" s="41">
        <v>15</v>
      </c>
      <c r="I114" s="41">
        <v>20</v>
      </c>
      <c r="J114" s="57">
        <v>4500</v>
      </c>
      <c r="K114" s="42">
        <v>7500</v>
      </c>
      <c r="L114" s="56">
        <v>12000</v>
      </c>
    </row>
    <row r="115" spans="1:12" x14ac:dyDescent="0.25">
      <c r="A115" s="38">
        <v>43361</v>
      </c>
      <c r="B115" s="39" t="s">
        <v>225</v>
      </c>
      <c r="C115" s="40">
        <v>90</v>
      </c>
      <c r="D115" s="40" t="s">
        <v>205</v>
      </c>
      <c r="E115" s="41">
        <v>6000</v>
      </c>
      <c r="F115" s="41"/>
      <c r="G115" s="41">
        <v>3.4</v>
      </c>
      <c r="H115" s="41">
        <v>4.0999999999999996</v>
      </c>
      <c r="I115" s="41" t="s">
        <v>23</v>
      </c>
      <c r="J115" s="57">
        <v>4199.9999999999982</v>
      </c>
      <c r="K115" s="42">
        <v>0</v>
      </c>
      <c r="L115" s="56">
        <v>4199.9999999999982</v>
      </c>
    </row>
    <row r="116" spans="1:12" x14ac:dyDescent="0.25">
      <c r="A116" s="38">
        <v>43360</v>
      </c>
      <c r="B116" s="39" t="s">
        <v>111</v>
      </c>
      <c r="C116" s="40">
        <v>25550</v>
      </c>
      <c r="D116" s="40" t="s">
        <v>205</v>
      </c>
      <c r="E116" s="41">
        <v>500</v>
      </c>
      <c r="F116" s="41"/>
      <c r="G116" s="41">
        <v>30</v>
      </c>
      <c r="H116" s="41">
        <v>33.5</v>
      </c>
      <c r="I116" s="41" t="s">
        <v>23</v>
      </c>
      <c r="J116" s="57">
        <v>1750</v>
      </c>
      <c r="K116" s="42">
        <v>0</v>
      </c>
      <c r="L116" s="56">
        <v>1750</v>
      </c>
    </row>
    <row r="117" spans="1:12" x14ac:dyDescent="0.25">
      <c r="A117" s="38">
        <v>43357</v>
      </c>
      <c r="B117" s="39" t="s">
        <v>229</v>
      </c>
      <c r="C117" s="40">
        <v>115</v>
      </c>
      <c r="D117" s="40" t="s">
        <v>204</v>
      </c>
      <c r="E117" s="41">
        <v>5000</v>
      </c>
      <c r="F117" s="41"/>
      <c r="G117" s="41">
        <v>3.85</v>
      </c>
      <c r="H117" s="41">
        <v>4.5</v>
      </c>
      <c r="I117" s="41">
        <v>6</v>
      </c>
      <c r="J117" s="57">
        <v>3249.9999999999995</v>
      </c>
      <c r="K117" s="42">
        <v>7500</v>
      </c>
      <c r="L117" s="56">
        <v>10750</v>
      </c>
    </row>
    <row r="118" spans="1:12" x14ac:dyDescent="0.25">
      <c r="A118" s="38">
        <v>43355</v>
      </c>
      <c r="B118" s="39" t="s">
        <v>133</v>
      </c>
      <c r="C118" s="40">
        <v>105</v>
      </c>
      <c r="D118" s="40" t="s">
        <v>205</v>
      </c>
      <c r="E118" s="41">
        <v>6000</v>
      </c>
      <c r="F118" s="41"/>
      <c r="G118" s="41">
        <v>4.3499999999999996</v>
      </c>
      <c r="H118" s="41">
        <v>4.75</v>
      </c>
      <c r="I118" s="41" t="s">
        <v>23</v>
      </c>
      <c r="J118" s="57">
        <v>2400.0000000000023</v>
      </c>
      <c r="K118" s="42">
        <v>0</v>
      </c>
      <c r="L118" s="56">
        <v>2400.0000000000023</v>
      </c>
    </row>
    <row r="119" spans="1:12" x14ac:dyDescent="0.25">
      <c r="A119" s="38">
        <v>43354</v>
      </c>
      <c r="B119" s="39" t="s">
        <v>141</v>
      </c>
      <c r="C119" s="40">
        <v>1200</v>
      </c>
      <c r="D119" s="40" t="s">
        <v>230</v>
      </c>
      <c r="E119" s="41">
        <v>1200</v>
      </c>
      <c r="F119" s="41"/>
      <c r="G119" s="41">
        <v>26</v>
      </c>
      <c r="H119" s="41">
        <v>29</v>
      </c>
      <c r="I119" s="41">
        <v>32</v>
      </c>
      <c r="J119" s="57">
        <v>3600</v>
      </c>
      <c r="K119" s="42">
        <v>3600</v>
      </c>
      <c r="L119" s="56">
        <v>7200</v>
      </c>
    </row>
    <row r="120" spans="1:12" x14ac:dyDescent="0.25">
      <c r="A120" s="38">
        <v>43353</v>
      </c>
      <c r="B120" s="39" t="s">
        <v>231</v>
      </c>
      <c r="C120" s="40">
        <v>620</v>
      </c>
      <c r="D120" s="40" t="s">
        <v>230</v>
      </c>
      <c r="E120" s="41">
        <v>1000</v>
      </c>
      <c r="F120" s="41"/>
      <c r="G120" s="41">
        <v>19</v>
      </c>
      <c r="H120" s="41">
        <v>19</v>
      </c>
      <c r="I120" s="41" t="s">
        <v>23</v>
      </c>
      <c r="J120" s="57">
        <v>0</v>
      </c>
      <c r="K120" s="42">
        <v>0</v>
      </c>
      <c r="L120" s="56">
        <v>0</v>
      </c>
    </row>
    <row r="121" spans="1:12" x14ac:dyDescent="0.25">
      <c r="A121" s="38">
        <v>43350</v>
      </c>
      <c r="B121" s="39" t="s">
        <v>232</v>
      </c>
      <c r="C121" s="40">
        <v>325</v>
      </c>
      <c r="D121" s="40" t="s">
        <v>230</v>
      </c>
      <c r="E121" s="41">
        <v>2400</v>
      </c>
      <c r="F121" s="41"/>
      <c r="G121" s="41">
        <v>8</v>
      </c>
      <c r="H121" s="41">
        <v>9</v>
      </c>
      <c r="I121" s="41" t="s">
        <v>23</v>
      </c>
      <c r="J121" s="57">
        <v>2400</v>
      </c>
      <c r="K121" s="42">
        <v>0</v>
      </c>
      <c r="L121" s="56">
        <v>2400</v>
      </c>
    </row>
    <row r="122" spans="1:12" x14ac:dyDescent="0.25">
      <c r="A122" s="38">
        <v>43349</v>
      </c>
      <c r="B122" s="39" t="s">
        <v>229</v>
      </c>
      <c r="C122" s="40">
        <v>120</v>
      </c>
      <c r="D122" s="40" t="s">
        <v>230</v>
      </c>
      <c r="E122" s="41">
        <v>6000</v>
      </c>
      <c r="F122" s="41"/>
      <c r="G122" s="41">
        <v>6.1</v>
      </c>
      <c r="H122" s="41">
        <v>6.9</v>
      </c>
      <c r="I122" s="41">
        <v>7.2</v>
      </c>
      <c r="J122" s="57">
        <v>4800.0000000000045</v>
      </c>
      <c r="K122" s="42">
        <v>1799.9999999999989</v>
      </c>
      <c r="L122" s="56">
        <v>6600.0000000000036</v>
      </c>
    </row>
    <row r="123" spans="1:12" x14ac:dyDescent="0.25">
      <c r="A123" s="38">
        <v>43348</v>
      </c>
      <c r="B123" s="39" t="s">
        <v>146</v>
      </c>
      <c r="C123" s="40">
        <v>780</v>
      </c>
      <c r="D123" s="40" t="s">
        <v>233</v>
      </c>
      <c r="E123" s="41">
        <v>1100</v>
      </c>
      <c r="F123" s="41"/>
      <c r="G123" s="41">
        <v>26</v>
      </c>
      <c r="H123" s="41">
        <v>29</v>
      </c>
      <c r="I123" s="41">
        <v>33</v>
      </c>
      <c r="J123" s="57">
        <v>3300</v>
      </c>
      <c r="K123" s="42">
        <v>4400</v>
      </c>
      <c r="L123" s="56">
        <v>7700</v>
      </c>
    </row>
    <row r="124" spans="1:12" x14ac:dyDescent="0.25">
      <c r="A124" s="38">
        <v>43347</v>
      </c>
      <c r="B124" s="39" t="s">
        <v>218</v>
      </c>
      <c r="C124" s="40">
        <v>740</v>
      </c>
      <c r="D124" s="40" t="s">
        <v>233</v>
      </c>
      <c r="E124" s="41">
        <v>1000</v>
      </c>
      <c r="F124" s="41"/>
      <c r="G124" s="41">
        <v>27</v>
      </c>
      <c r="H124" s="41">
        <v>30.5</v>
      </c>
      <c r="I124" s="41">
        <v>35</v>
      </c>
      <c r="J124" s="57">
        <v>3500</v>
      </c>
      <c r="K124" s="42">
        <v>4500</v>
      </c>
      <c r="L124" s="56">
        <v>8000</v>
      </c>
    </row>
    <row r="125" spans="1:12" x14ac:dyDescent="0.25">
      <c r="A125" s="38">
        <v>43341</v>
      </c>
      <c r="B125" s="39" t="s">
        <v>137</v>
      </c>
      <c r="C125" s="40">
        <v>180</v>
      </c>
      <c r="D125" s="40" t="s">
        <v>230</v>
      </c>
      <c r="E125" s="41">
        <v>4500</v>
      </c>
      <c r="F125" s="41"/>
      <c r="G125" s="41">
        <v>4.5</v>
      </c>
      <c r="H125" s="41">
        <v>5.3</v>
      </c>
      <c r="I125" s="41" t="s">
        <v>23</v>
      </c>
      <c r="J125" s="57">
        <v>3599.9999999999991</v>
      </c>
      <c r="K125" s="42">
        <v>0</v>
      </c>
      <c r="L125" s="56">
        <v>3599.9999999999991</v>
      </c>
    </row>
    <row r="126" spans="1:12" x14ac:dyDescent="0.25">
      <c r="A126" s="38">
        <v>43340</v>
      </c>
      <c r="B126" s="39" t="s">
        <v>158</v>
      </c>
      <c r="C126" s="40">
        <v>660</v>
      </c>
      <c r="D126" s="40" t="s">
        <v>230</v>
      </c>
      <c r="E126" s="41">
        <v>1500</v>
      </c>
      <c r="F126" s="41"/>
      <c r="G126" s="41">
        <v>7.5</v>
      </c>
      <c r="H126" s="41">
        <v>6</v>
      </c>
      <c r="I126" s="41" t="s">
        <v>23</v>
      </c>
      <c r="J126" s="57">
        <v>-2250</v>
      </c>
      <c r="K126" s="42">
        <v>0</v>
      </c>
      <c r="L126" s="56">
        <v>-2250</v>
      </c>
    </row>
    <row r="127" spans="1:12" x14ac:dyDescent="0.25">
      <c r="A127" s="38">
        <v>43339</v>
      </c>
      <c r="B127" s="39" t="s">
        <v>150</v>
      </c>
      <c r="C127" s="40">
        <v>1280</v>
      </c>
      <c r="D127" s="40" t="s">
        <v>230</v>
      </c>
      <c r="E127" s="41">
        <v>1000</v>
      </c>
      <c r="F127" s="41"/>
      <c r="G127" s="41">
        <v>18.2</v>
      </c>
      <c r="H127" s="41">
        <v>23</v>
      </c>
      <c r="I127" s="41">
        <v>30</v>
      </c>
      <c r="J127" s="57">
        <v>4800.0000000000009</v>
      </c>
      <c r="K127" s="42">
        <v>7000</v>
      </c>
      <c r="L127" s="56">
        <v>11800</v>
      </c>
    </row>
    <row r="128" spans="1:12" x14ac:dyDescent="0.25">
      <c r="A128" s="38">
        <v>43333</v>
      </c>
      <c r="B128" s="39" t="s">
        <v>150</v>
      </c>
      <c r="C128" s="40">
        <v>1240</v>
      </c>
      <c r="D128" s="40" t="s">
        <v>230</v>
      </c>
      <c r="E128" s="41">
        <v>1000</v>
      </c>
      <c r="F128" s="41"/>
      <c r="G128" s="41">
        <v>23</v>
      </c>
      <c r="H128" s="41">
        <v>22</v>
      </c>
      <c r="I128" s="41" t="s">
        <v>23</v>
      </c>
      <c r="J128" s="57">
        <v>-1000</v>
      </c>
      <c r="K128" s="42">
        <v>0</v>
      </c>
      <c r="L128" s="56">
        <v>-1000</v>
      </c>
    </row>
    <row r="129" spans="1:12" x14ac:dyDescent="0.25">
      <c r="A129" s="38">
        <v>43332</v>
      </c>
      <c r="B129" s="39" t="s">
        <v>234</v>
      </c>
      <c r="C129" s="40">
        <v>340</v>
      </c>
      <c r="D129" s="40" t="s">
        <v>230</v>
      </c>
      <c r="E129" s="41">
        <v>3000</v>
      </c>
      <c r="F129" s="41"/>
      <c r="G129" s="41">
        <v>6.25</v>
      </c>
      <c r="H129" s="41">
        <v>7.25</v>
      </c>
      <c r="I129" s="41">
        <v>8</v>
      </c>
      <c r="J129" s="57">
        <v>3000</v>
      </c>
      <c r="K129" s="42">
        <v>2250</v>
      </c>
      <c r="L129" s="56">
        <v>5250</v>
      </c>
    </row>
    <row r="130" spans="1:12" x14ac:dyDescent="0.25">
      <c r="A130" s="38">
        <v>43329</v>
      </c>
      <c r="B130" s="39" t="s">
        <v>203</v>
      </c>
      <c r="C130" s="40">
        <v>860</v>
      </c>
      <c r="D130" s="40" t="s">
        <v>230</v>
      </c>
      <c r="E130" s="41">
        <v>800</v>
      </c>
      <c r="F130" s="41"/>
      <c r="G130" s="41">
        <v>31</v>
      </c>
      <c r="H130" s="41">
        <v>34</v>
      </c>
      <c r="I130" s="41" t="s">
        <v>23</v>
      </c>
      <c r="J130" s="57">
        <v>2400</v>
      </c>
      <c r="K130" s="42">
        <v>0</v>
      </c>
      <c r="L130" s="56">
        <v>2400</v>
      </c>
    </row>
    <row r="131" spans="1:12" x14ac:dyDescent="0.25">
      <c r="A131" s="38">
        <v>43328</v>
      </c>
      <c r="B131" s="39" t="s">
        <v>167</v>
      </c>
      <c r="C131" s="40">
        <v>300</v>
      </c>
      <c r="D131" s="40" t="s">
        <v>230</v>
      </c>
      <c r="E131" s="41">
        <v>4000</v>
      </c>
      <c r="F131" s="41"/>
      <c r="G131" s="41">
        <v>5.75</v>
      </c>
      <c r="H131" s="41">
        <v>6.5</v>
      </c>
      <c r="I131" s="41" t="s">
        <v>23</v>
      </c>
      <c r="J131" s="57">
        <v>3000</v>
      </c>
      <c r="K131" s="42">
        <v>0</v>
      </c>
      <c r="L131" s="56">
        <v>3000</v>
      </c>
    </row>
    <row r="132" spans="1:12" x14ac:dyDescent="0.25">
      <c r="A132" s="38">
        <v>43326</v>
      </c>
      <c r="B132" s="39" t="s">
        <v>84</v>
      </c>
      <c r="C132" s="40">
        <v>1020</v>
      </c>
      <c r="D132" s="40" t="s">
        <v>230</v>
      </c>
      <c r="E132" s="41">
        <v>1100</v>
      </c>
      <c r="F132" s="41"/>
      <c r="G132" s="41">
        <v>16</v>
      </c>
      <c r="H132" s="41">
        <v>16</v>
      </c>
      <c r="I132" s="41" t="s">
        <v>23</v>
      </c>
      <c r="J132" s="57">
        <v>0</v>
      </c>
      <c r="K132" s="42">
        <v>0</v>
      </c>
      <c r="L132" s="56">
        <v>0</v>
      </c>
    </row>
    <row r="133" spans="1:12" x14ac:dyDescent="0.25">
      <c r="A133" s="38">
        <v>43325</v>
      </c>
      <c r="B133" s="39" t="s">
        <v>141</v>
      </c>
      <c r="C133" s="40">
        <v>1000</v>
      </c>
      <c r="D133" s="40" t="s">
        <v>230</v>
      </c>
      <c r="E133" s="41">
        <v>1200</v>
      </c>
      <c r="F133" s="41"/>
      <c r="G133" s="41">
        <v>21</v>
      </c>
      <c r="H133" s="41">
        <v>22.5</v>
      </c>
      <c r="I133" s="41" t="s">
        <v>23</v>
      </c>
      <c r="J133" s="57">
        <v>1800</v>
      </c>
      <c r="K133" s="42">
        <v>0</v>
      </c>
      <c r="L133" s="56">
        <v>1800</v>
      </c>
    </row>
    <row r="134" spans="1:12" x14ac:dyDescent="0.25">
      <c r="A134" s="38">
        <v>43322</v>
      </c>
      <c r="B134" s="39" t="s">
        <v>219</v>
      </c>
      <c r="C134" s="40">
        <v>960</v>
      </c>
      <c r="D134" s="40" t="s">
        <v>230</v>
      </c>
      <c r="E134" s="41">
        <v>1000</v>
      </c>
      <c r="F134" s="41"/>
      <c r="G134" s="41">
        <v>19.5</v>
      </c>
      <c r="H134" s="41">
        <v>19.5</v>
      </c>
      <c r="I134" s="41" t="s">
        <v>23</v>
      </c>
      <c r="J134" s="57">
        <v>0</v>
      </c>
      <c r="K134" s="42">
        <v>0</v>
      </c>
      <c r="L134" s="56">
        <v>0</v>
      </c>
    </row>
    <row r="135" spans="1:12" x14ac:dyDescent="0.25">
      <c r="A135" s="38">
        <v>43321</v>
      </c>
      <c r="B135" s="39" t="s">
        <v>234</v>
      </c>
      <c r="C135" s="40">
        <v>350</v>
      </c>
      <c r="D135" s="40" t="s">
        <v>230</v>
      </c>
      <c r="E135" s="41">
        <v>3000</v>
      </c>
      <c r="F135" s="41"/>
      <c r="G135" s="41">
        <v>6.7</v>
      </c>
      <c r="H135" s="41">
        <v>7.65</v>
      </c>
      <c r="I135" s="41" t="s">
        <v>23</v>
      </c>
      <c r="J135" s="57">
        <v>2850.0000000000005</v>
      </c>
      <c r="K135" s="42">
        <v>0</v>
      </c>
      <c r="L135" s="56">
        <v>2850.0000000000005</v>
      </c>
    </row>
    <row r="136" spans="1:12" x14ac:dyDescent="0.25">
      <c r="A136" s="38">
        <v>43319</v>
      </c>
      <c r="B136" s="39" t="s">
        <v>206</v>
      </c>
      <c r="C136" s="40">
        <v>185</v>
      </c>
      <c r="D136" s="40" t="s">
        <v>233</v>
      </c>
      <c r="E136" s="41">
        <v>2500</v>
      </c>
      <c r="F136" s="41"/>
      <c r="G136" s="41">
        <v>8.25</v>
      </c>
      <c r="H136" s="41">
        <v>8.25</v>
      </c>
      <c r="I136" s="41" t="s">
        <v>23</v>
      </c>
      <c r="J136" s="57">
        <v>0</v>
      </c>
      <c r="K136" s="42">
        <v>0</v>
      </c>
      <c r="L136" s="56">
        <v>0</v>
      </c>
    </row>
    <row r="137" spans="1:12" x14ac:dyDescent="0.25">
      <c r="A137" s="38">
        <v>43318</v>
      </c>
      <c r="B137" s="39" t="s">
        <v>176</v>
      </c>
      <c r="C137" s="40">
        <v>280</v>
      </c>
      <c r="D137" s="40" t="s">
        <v>233</v>
      </c>
      <c r="E137" s="41">
        <v>3000</v>
      </c>
      <c r="F137" s="41"/>
      <c r="G137" s="41">
        <v>11.2</v>
      </c>
      <c r="H137" s="41">
        <v>12.5</v>
      </c>
      <c r="I137" s="41" t="s">
        <v>23</v>
      </c>
      <c r="J137" s="57">
        <v>3900.0000000000023</v>
      </c>
      <c r="K137" s="42">
        <v>0</v>
      </c>
      <c r="L137" s="56">
        <v>3900.0000000000023</v>
      </c>
    </row>
    <row r="138" spans="1:12" x14ac:dyDescent="0.25">
      <c r="A138" s="38">
        <v>43314</v>
      </c>
      <c r="B138" s="39" t="s">
        <v>213</v>
      </c>
      <c r="C138" s="40">
        <v>120</v>
      </c>
      <c r="D138" s="40" t="s">
        <v>230</v>
      </c>
      <c r="E138" s="41">
        <v>4000</v>
      </c>
      <c r="F138" s="41"/>
      <c r="G138" s="41">
        <v>5.5</v>
      </c>
      <c r="H138" s="41">
        <v>6.1</v>
      </c>
      <c r="I138" s="41" t="s">
        <v>23</v>
      </c>
      <c r="J138" s="57">
        <v>2399.9999999999986</v>
      </c>
      <c r="K138" s="42">
        <v>0</v>
      </c>
      <c r="L138" s="56">
        <v>2399.9999999999986</v>
      </c>
    </row>
    <row r="139" spans="1:12" x14ac:dyDescent="0.25">
      <c r="A139" s="38">
        <v>43307</v>
      </c>
      <c r="B139" s="39" t="s">
        <v>70</v>
      </c>
      <c r="C139" s="40">
        <v>530</v>
      </c>
      <c r="D139" s="40" t="s">
        <v>230</v>
      </c>
      <c r="E139" s="41">
        <v>1250</v>
      </c>
      <c r="F139" s="41"/>
      <c r="G139" s="41">
        <v>18.5</v>
      </c>
      <c r="H139" s="41">
        <v>21</v>
      </c>
      <c r="I139" s="41">
        <v>23.5</v>
      </c>
      <c r="J139" s="57">
        <v>3125</v>
      </c>
      <c r="K139" s="42">
        <v>3125</v>
      </c>
      <c r="L139" s="56">
        <v>6250</v>
      </c>
    </row>
    <row r="140" spans="1:12" x14ac:dyDescent="0.25">
      <c r="A140" s="38">
        <v>43306</v>
      </c>
      <c r="B140" s="39" t="s">
        <v>235</v>
      </c>
      <c r="C140" s="40">
        <v>300</v>
      </c>
      <c r="D140" s="40" t="s">
        <v>230</v>
      </c>
      <c r="E140" s="41">
        <v>1600</v>
      </c>
      <c r="F140" s="41"/>
      <c r="G140" s="41">
        <v>6.75</v>
      </c>
      <c r="H140" s="41">
        <v>4</v>
      </c>
      <c r="I140" s="41" t="s">
        <v>23</v>
      </c>
      <c r="J140" s="57">
        <v>-4400</v>
      </c>
      <c r="K140" s="56">
        <v>0</v>
      </c>
      <c r="L140" s="56">
        <v>-4400</v>
      </c>
    </row>
    <row r="141" spans="1:12" x14ac:dyDescent="0.25">
      <c r="A141" s="38">
        <v>43305</v>
      </c>
      <c r="B141" s="39" t="s">
        <v>71</v>
      </c>
      <c r="C141" s="40">
        <v>1200</v>
      </c>
      <c r="D141" s="40" t="s">
        <v>230</v>
      </c>
      <c r="E141" s="41">
        <v>750</v>
      </c>
      <c r="F141" s="41"/>
      <c r="G141" s="41">
        <v>9</v>
      </c>
      <c r="H141" s="41">
        <v>13</v>
      </c>
      <c r="I141" s="41">
        <v>20</v>
      </c>
      <c r="J141" s="57">
        <v>3000</v>
      </c>
      <c r="K141" s="42">
        <v>5250</v>
      </c>
      <c r="L141" s="56">
        <v>8250</v>
      </c>
    </row>
    <row r="142" spans="1:12" x14ac:dyDescent="0.25">
      <c r="A142" s="38">
        <v>43304</v>
      </c>
      <c r="B142" s="39" t="s">
        <v>224</v>
      </c>
      <c r="C142" s="40">
        <v>250</v>
      </c>
      <c r="D142" s="40" t="s">
        <v>230</v>
      </c>
      <c r="E142" s="41">
        <v>1500</v>
      </c>
      <c r="F142" s="41"/>
      <c r="G142" s="41">
        <v>8.5</v>
      </c>
      <c r="H142" s="41">
        <v>10.25</v>
      </c>
      <c r="I142" s="41" t="s">
        <v>23</v>
      </c>
      <c r="J142" s="57">
        <v>2625</v>
      </c>
      <c r="K142" s="56">
        <v>0</v>
      </c>
      <c r="L142" s="56">
        <v>2625</v>
      </c>
    </row>
    <row r="143" spans="1:12" x14ac:dyDescent="0.25">
      <c r="A143" s="38">
        <v>43301</v>
      </c>
      <c r="B143" s="39" t="s">
        <v>167</v>
      </c>
      <c r="C143" s="40">
        <v>265</v>
      </c>
      <c r="D143" s="40" t="s">
        <v>230</v>
      </c>
      <c r="E143" s="41">
        <v>4000</v>
      </c>
      <c r="F143" s="41"/>
      <c r="G143" s="41">
        <v>3.9</v>
      </c>
      <c r="H143" s="41">
        <v>4.5999999999999996</v>
      </c>
      <c r="I143" s="41">
        <v>5.0999999999999996</v>
      </c>
      <c r="J143" s="57">
        <v>2799.9999999999991</v>
      </c>
      <c r="K143" s="56">
        <v>2000</v>
      </c>
      <c r="L143" s="56">
        <v>4799.9999999999991</v>
      </c>
    </row>
    <row r="144" spans="1:12" x14ac:dyDescent="0.25">
      <c r="A144" s="38">
        <v>43300</v>
      </c>
      <c r="B144" s="39" t="s">
        <v>236</v>
      </c>
      <c r="C144" s="40">
        <v>1000</v>
      </c>
      <c r="D144" s="40" t="s">
        <v>233</v>
      </c>
      <c r="E144" s="41">
        <v>3500</v>
      </c>
      <c r="F144" s="41"/>
      <c r="G144" s="41">
        <v>4.25</v>
      </c>
      <c r="H144" s="41">
        <v>5</v>
      </c>
      <c r="I144" s="41" t="s">
        <v>23</v>
      </c>
      <c r="J144" s="57">
        <v>2625</v>
      </c>
      <c r="K144" s="56">
        <v>0</v>
      </c>
      <c r="L144" s="42">
        <v>2625</v>
      </c>
    </row>
    <row r="145" spans="1:12" x14ac:dyDescent="0.25">
      <c r="A145" s="38">
        <v>43299</v>
      </c>
      <c r="B145" s="39" t="s">
        <v>152</v>
      </c>
      <c r="C145" s="40">
        <v>2000</v>
      </c>
      <c r="D145" s="40" t="s">
        <v>230</v>
      </c>
      <c r="E145" s="41">
        <v>500</v>
      </c>
      <c r="F145" s="41"/>
      <c r="G145" s="41">
        <v>30</v>
      </c>
      <c r="H145" s="41">
        <v>24</v>
      </c>
      <c r="I145" s="41" t="s">
        <v>23</v>
      </c>
      <c r="J145" s="57">
        <v>-3000</v>
      </c>
      <c r="K145" s="56">
        <v>0</v>
      </c>
      <c r="L145" s="42">
        <v>-3000</v>
      </c>
    </row>
    <row r="146" spans="1:12" x14ac:dyDescent="0.25">
      <c r="A146" s="38">
        <v>43298</v>
      </c>
      <c r="B146" s="39" t="s">
        <v>70</v>
      </c>
      <c r="C146" s="40">
        <v>470</v>
      </c>
      <c r="D146" s="40" t="s">
        <v>230</v>
      </c>
      <c r="E146" s="41">
        <v>1250</v>
      </c>
      <c r="F146" s="41"/>
      <c r="G146" s="41">
        <v>17</v>
      </c>
      <c r="H146" s="41">
        <v>19.45</v>
      </c>
      <c r="I146" s="41" t="s">
        <v>23</v>
      </c>
      <c r="J146" s="57">
        <v>3062.4999999999991</v>
      </c>
      <c r="K146" s="56">
        <v>0</v>
      </c>
      <c r="L146" s="42">
        <v>3062.4999999999991</v>
      </c>
    </row>
    <row r="147" spans="1:12" x14ac:dyDescent="0.25">
      <c r="A147" s="38">
        <v>43297</v>
      </c>
      <c r="B147" s="39" t="s">
        <v>237</v>
      </c>
      <c r="C147" s="40">
        <v>1600</v>
      </c>
      <c r="D147" s="40" t="s">
        <v>233</v>
      </c>
      <c r="E147" s="41">
        <v>500</v>
      </c>
      <c r="F147" s="41"/>
      <c r="G147" s="41">
        <v>47</v>
      </c>
      <c r="H147" s="41">
        <v>53</v>
      </c>
      <c r="I147" s="41">
        <v>59</v>
      </c>
      <c r="J147" s="57">
        <v>3000</v>
      </c>
      <c r="K147" s="56">
        <v>3000</v>
      </c>
      <c r="L147" s="42">
        <v>6000</v>
      </c>
    </row>
    <row r="148" spans="1:12" x14ac:dyDescent="0.25">
      <c r="A148" s="38">
        <v>43294</v>
      </c>
      <c r="B148" s="39" t="s">
        <v>236</v>
      </c>
      <c r="C148" s="40">
        <v>110</v>
      </c>
      <c r="D148" s="40" t="s">
        <v>233</v>
      </c>
      <c r="E148" s="41">
        <v>3500</v>
      </c>
      <c r="F148" s="41"/>
      <c r="G148" s="41">
        <v>5.75</v>
      </c>
      <c r="H148" s="41">
        <v>6.6</v>
      </c>
      <c r="I148" s="41">
        <v>7</v>
      </c>
      <c r="J148" s="57">
        <v>2974.9999999999986</v>
      </c>
      <c r="K148" s="56">
        <v>1400.0000000000011</v>
      </c>
      <c r="L148" s="42">
        <v>4375</v>
      </c>
    </row>
    <row r="149" spans="1:12" x14ac:dyDescent="0.25">
      <c r="A149" s="38">
        <v>43293</v>
      </c>
      <c r="B149" s="39" t="s">
        <v>111</v>
      </c>
      <c r="C149" s="40">
        <v>2450</v>
      </c>
      <c r="D149" s="40" t="s">
        <v>230</v>
      </c>
      <c r="E149" s="41">
        <v>500</v>
      </c>
      <c r="F149" s="41"/>
      <c r="G149" s="41">
        <v>52</v>
      </c>
      <c r="H149" s="41">
        <v>60</v>
      </c>
      <c r="I149" s="41">
        <v>0</v>
      </c>
      <c r="J149" s="57">
        <v>4000</v>
      </c>
      <c r="K149" s="42">
        <v>0</v>
      </c>
      <c r="L149" s="42">
        <v>4000</v>
      </c>
    </row>
    <row r="150" spans="1:12" x14ac:dyDescent="0.25">
      <c r="A150" s="38">
        <v>43292</v>
      </c>
      <c r="B150" s="39" t="s">
        <v>238</v>
      </c>
      <c r="C150" s="40">
        <v>620</v>
      </c>
      <c r="D150" s="40" t="s">
        <v>233</v>
      </c>
      <c r="E150" s="41">
        <v>1200</v>
      </c>
      <c r="F150" s="41"/>
      <c r="G150" s="41">
        <v>20.5</v>
      </c>
      <c r="H150" s="41">
        <v>23</v>
      </c>
      <c r="I150" s="41">
        <v>26</v>
      </c>
      <c r="J150" s="57">
        <v>3000</v>
      </c>
      <c r="K150" s="42">
        <v>3600</v>
      </c>
      <c r="L150" s="42">
        <v>6600</v>
      </c>
    </row>
    <row r="151" spans="1:12" x14ac:dyDescent="0.25">
      <c r="A151" s="38">
        <v>43291</v>
      </c>
      <c r="B151" s="50" t="s">
        <v>119</v>
      </c>
      <c r="C151" s="51">
        <v>1360</v>
      </c>
      <c r="D151" s="51" t="s">
        <v>230</v>
      </c>
      <c r="E151" s="52">
        <v>600</v>
      </c>
      <c r="F151" s="52"/>
      <c r="G151" s="52">
        <v>37</v>
      </c>
      <c r="H151" s="52">
        <v>38.5</v>
      </c>
      <c r="I151" s="52" t="s">
        <v>23</v>
      </c>
      <c r="J151" s="55">
        <v>900</v>
      </c>
      <c r="K151" s="56">
        <v>0</v>
      </c>
      <c r="L151" s="56">
        <v>900</v>
      </c>
    </row>
    <row r="152" spans="1:12" x14ac:dyDescent="0.25">
      <c r="A152" s="38">
        <v>43290</v>
      </c>
      <c r="B152" s="50" t="s">
        <v>239</v>
      </c>
      <c r="C152" s="51">
        <v>400</v>
      </c>
      <c r="D152" s="51" t="s">
        <v>230</v>
      </c>
      <c r="E152" s="52">
        <v>1300</v>
      </c>
      <c r="F152" s="52"/>
      <c r="G152" s="52">
        <v>16</v>
      </c>
      <c r="H152" s="52">
        <v>18.5</v>
      </c>
      <c r="I152" s="52">
        <v>21</v>
      </c>
      <c r="J152" s="55">
        <v>3250</v>
      </c>
      <c r="K152" s="56">
        <v>3250</v>
      </c>
      <c r="L152" s="56">
        <v>6500</v>
      </c>
    </row>
    <row r="153" spans="1:12" x14ac:dyDescent="0.25">
      <c r="A153" s="38">
        <v>43287</v>
      </c>
      <c r="B153" s="50" t="s">
        <v>133</v>
      </c>
      <c r="C153" s="51">
        <v>105</v>
      </c>
      <c r="D153" s="51" t="s">
        <v>230</v>
      </c>
      <c r="E153" s="52">
        <v>6000</v>
      </c>
      <c r="F153" s="52"/>
      <c r="G153" s="52">
        <v>3</v>
      </c>
      <c r="H153" s="52">
        <v>3.6</v>
      </c>
      <c r="I153" s="52">
        <v>4.0999999999999996</v>
      </c>
      <c r="J153" s="55">
        <v>3600.0000000000005</v>
      </c>
      <c r="K153" s="56">
        <v>0</v>
      </c>
      <c r="L153" s="56">
        <v>3600.0000000000005</v>
      </c>
    </row>
    <row r="154" spans="1:12" x14ac:dyDescent="0.25">
      <c r="A154" s="38">
        <v>43286</v>
      </c>
      <c r="B154" s="50" t="s">
        <v>240</v>
      </c>
      <c r="C154" s="51">
        <v>340</v>
      </c>
      <c r="D154" s="51" t="s">
        <v>230</v>
      </c>
      <c r="E154" s="52">
        <v>1750</v>
      </c>
      <c r="F154" s="52"/>
      <c r="G154" s="52">
        <v>14.25</v>
      </c>
      <c r="H154" s="52">
        <v>16</v>
      </c>
      <c r="I154" s="52">
        <v>18</v>
      </c>
      <c r="J154" s="55">
        <v>3062.5</v>
      </c>
      <c r="K154" s="56">
        <v>0</v>
      </c>
      <c r="L154" s="56">
        <v>3062.5</v>
      </c>
    </row>
    <row r="155" spans="1:12" x14ac:dyDescent="0.25">
      <c r="A155" s="38">
        <v>43285</v>
      </c>
      <c r="B155" s="50" t="s">
        <v>241</v>
      </c>
      <c r="C155" s="51">
        <v>2300</v>
      </c>
      <c r="D155" s="51" t="s">
        <v>230</v>
      </c>
      <c r="E155" s="52">
        <v>250</v>
      </c>
      <c r="F155" s="52"/>
      <c r="G155" s="52">
        <v>92</v>
      </c>
      <c r="H155" s="52">
        <v>92</v>
      </c>
      <c r="I155" s="52">
        <v>0</v>
      </c>
      <c r="J155" s="55">
        <v>0</v>
      </c>
      <c r="K155" s="56">
        <v>0</v>
      </c>
      <c r="L155" s="56">
        <v>0</v>
      </c>
    </row>
    <row r="156" spans="1:12" x14ac:dyDescent="0.25">
      <c r="A156" s="38">
        <v>43283</v>
      </c>
      <c r="B156" s="50" t="s">
        <v>242</v>
      </c>
      <c r="C156" s="51">
        <v>1100</v>
      </c>
      <c r="D156" s="51" t="s">
        <v>230</v>
      </c>
      <c r="E156" s="52">
        <v>750</v>
      </c>
      <c r="F156" s="52"/>
      <c r="G156" s="52">
        <v>47</v>
      </c>
      <c r="H156" s="52">
        <v>52</v>
      </c>
      <c r="I156" s="52">
        <v>0</v>
      </c>
      <c r="J156" s="55">
        <v>3750</v>
      </c>
      <c r="K156" s="56">
        <v>0</v>
      </c>
      <c r="L156" s="56">
        <v>3750</v>
      </c>
    </row>
    <row r="157" spans="1:12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</row>
    <row r="158" spans="1:12" x14ac:dyDescent="0.25">
      <c r="A158" s="38">
        <v>43279</v>
      </c>
      <c r="B158" s="50" t="s">
        <v>243</v>
      </c>
      <c r="C158" s="51">
        <v>65</v>
      </c>
      <c r="D158" s="51" t="s">
        <v>230</v>
      </c>
      <c r="E158" s="52">
        <v>8000</v>
      </c>
      <c r="F158" s="52"/>
      <c r="G158" s="52">
        <v>2.7</v>
      </c>
      <c r="H158" s="52">
        <v>3.15</v>
      </c>
      <c r="I158" s="52">
        <v>0</v>
      </c>
      <c r="J158" s="55">
        <v>3599.9999999999977</v>
      </c>
      <c r="K158" s="56">
        <v>0</v>
      </c>
      <c r="L158" s="56">
        <v>3599.9999999999977</v>
      </c>
    </row>
    <row r="159" spans="1:12" x14ac:dyDescent="0.25">
      <c r="A159" s="38">
        <v>43278</v>
      </c>
      <c r="B159" s="39" t="s">
        <v>160</v>
      </c>
      <c r="C159" s="40">
        <v>780</v>
      </c>
      <c r="D159" s="40" t="s">
        <v>233</v>
      </c>
      <c r="E159" s="41">
        <v>1000</v>
      </c>
      <c r="F159" s="41"/>
      <c r="G159" s="41">
        <v>26</v>
      </c>
      <c r="H159" s="41">
        <v>29</v>
      </c>
      <c r="I159" s="41">
        <v>0</v>
      </c>
      <c r="J159" s="57">
        <v>3000</v>
      </c>
      <c r="K159" s="56">
        <v>0</v>
      </c>
      <c r="L159" s="42">
        <v>3000</v>
      </c>
    </row>
    <row r="160" spans="1:12" x14ac:dyDescent="0.25">
      <c r="A160" s="38">
        <v>43278</v>
      </c>
      <c r="B160" s="39" t="s">
        <v>244</v>
      </c>
      <c r="C160" s="40">
        <v>75</v>
      </c>
      <c r="D160" s="40" t="s">
        <v>233</v>
      </c>
      <c r="E160" s="41">
        <v>8000</v>
      </c>
      <c r="F160" s="41"/>
      <c r="G160" s="41">
        <v>3.8</v>
      </c>
      <c r="H160" s="41">
        <v>4.4000000000000004</v>
      </c>
      <c r="I160" s="41">
        <v>0</v>
      </c>
      <c r="J160" s="57">
        <v>4800.0000000000045</v>
      </c>
      <c r="K160" s="56">
        <v>0</v>
      </c>
      <c r="L160" s="42">
        <v>4800.0000000000045</v>
      </c>
    </row>
    <row r="161" spans="1:12" x14ac:dyDescent="0.25">
      <c r="A161" s="38">
        <v>43273</v>
      </c>
      <c r="B161" s="39" t="s">
        <v>219</v>
      </c>
      <c r="C161" s="40">
        <v>900</v>
      </c>
      <c r="D161" s="40" t="s">
        <v>230</v>
      </c>
      <c r="E161" s="52">
        <v>1000</v>
      </c>
      <c r="F161" s="52"/>
      <c r="G161" s="52">
        <v>15</v>
      </c>
      <c r="H161" s="52">
        <v>18</v>
      </c>
      <c r="I161" s="52">
        <v>0</v>
      </c>
      <c r="J161" s="55">
        <v>3000</v>
      </c>
      <c r="K161" s="56">
        <v>0</v>
      </c>
      <c r="L161" s="42">
        <v>3000</v>
      </c>
    </row>
    <row r="162" spans="1:12" x14ac:dyDescent="0.25">
      <c r="A162" s="38">
        <v>43272</v>
      </c>
      <c r="B162" s="39" t="s">
        <v>245</v>
      </c>
      <c r="C162" s="40">
        <v>70</v>
      </c>
      <c r="D162" s="40" t="s">
        <v>230</v>
      </c>
      <c r="E162" s="41">
        <v>12000</v>
      </c>
      <c r="F162" s="41"/>
      <c r="G162" s="41">
        <v>4.75</v>
      </c>
      <c r="H162" s="41">
        <v>5</v>
      </c>
      <c r="I162" s="41">
        <v>0</v>
      </c>
      <c r="J162" s="57">
        <v>3000</v>
      </c>
      <c r="K162" s="56">
        <v>0</v>
      </c>
      <c r="L162" s="42">
        <v>3000</v>
      </c>
    </row>
    <row r="163" spans="1:12" x14ac:dyDescent="0.25">
      <c r="A163" s="38">
        <v>43271</v>
      </c>
      <c r="B163" s="39" t="s">
        <v>246</v>
      </c>
      <c r="C163" s="40">
        <v>220</v>
      </c>
      <c r="D163" s="40" t="s">
        <v>230</v>
      </c>
      <c r="E163" s="41">
        <v>2250</v>
      </c>
      <c r="F163" s="41"/>
      <c r="G163" s="41">
        <v>6.75</v>
      </c>
      <c r="H163" s="41">
        <v>8</v>
      </c>
      <c r="I163" s="41">
        <v>10</v>
      </c>
      <c r="J163" s="57">
        <v>2812.5</v>
      </c>
      <c r="K163" s="56">
        <v>4500</v>
      </c>
      <c r="L163" s="42">
        <v>7312.5</v>
      </c>
    </row>
    <row r="164" spans="1:12" x14ac:dyDescent="0.25">
      <c r="A164" s="38">
        <v>43271</v>
      </c>
      <c r="B164" s="39" t="s">
        <v>245</v>
      </c>
      <c r="C164" s="40">
        <v>70</v>
      </c>
      <c r="D164" s="40" t="s">
        <v>230</v>
      </c>
      <c r="E164" s="41">
        <v>12000</v>
      </c>
      <c r="F164" s="41"/>
      <c r="G164" s="41">
        <v>3.75</v>
      </c>
      <c r="H164" s="41">
        <v>4.0999999999999996</v>
      </c>
      <c r="I164" s="41">
        <v>0</v>
      </c>
      <c r="J164" s="57">
        <v>4199.9999999999955</v>
      </c>
      <c r="K164" s="56">
        <v>0</v>
      </c>
      <c r="L164" s="42">
        <v>4199.9999999999955</v>
      </c>
    </row>
    <row r="165" spans="1:12" x14ac:dyDescent="0.25">
      <c r="A165" s="38">
        <v>43266</v>
      </c>
      <c r="B165" s="50" t="s">
        <v>140</v>
      </c>
      <c r="C165" s="51">
        <v>700</v>
      </c>
      <c r="D165" s="51" t="s">
        <v>230</v>
      </c>
      <c r="E165" s="52">
        <v>1200</v>
      </c>
      <c r="F165" s="52"/>
      <c r="G165" s="52">
        <v>15</v>
      </c>
      <c r="H165" s="52">
        <v>17</v>
      </c>
      <c r="I165" s="52">
        <v>19</v>
      </c>
      <c r="J165" s="55">
        <v>2400</v>
      </c>
      <c r="K165" s="56">
        <v>2400</v>
      </c>
      <c r="L165" s="56">
        <v>4800</v>
      </c>
    </row>
    <row r="166" spans="1:12" x14ac:dyDescent="0.25">
      <c r="A166" s="38">
        <v>43266</v>
      </c>
      <c r="B166" s="50" t="s">
        <v>65</v>
      </c>
      <c r="C166" s="51">
        <v>1120</v>
      </c>
      <c r="D166" s="51" t="s">
        <v>230</v>
      </c>
      <c r="E166" s="52">
        <v>800</v>
      </c>
      <c r="F166" s="52"/>
      <c r="G166" s="52">
        <v>26</v>
      </c>
      <c r="H166" s="52">
        <v>30</v>
      </c>
      <c r="I166" s="52">
        <v>0</v>
      </c>
      <c r="J166" s="55">
        <v>3200</v>
      </c>
      <c r="K166" s="56">
        <v>0</v>
      </c>
      <c r="L166" s="56">
        <v>3200</v>
      </c>
    </row>
    <row r="167" spans="1:12" x14ac:dyDescent="0.25">
      <c r="A167" s="38">
        <v>43265</v>
      </c>
      <c r="B167" s="50" t="s">
        <v>247</v>
      </c>
      <c r="C167" s="51">
        <v>360</v>
      </c>
      <c r="D167" s="51" t="s">
        <v>230</v>
      </c>
      <c r="E167" s="52">
        <v>600</v>
      </c>
      <c r="F167" s="52"/>
      <c r="G167" s="52">
        <v>24</v>
      </c>
      <c r="H167" s="52">
        <v>30</v>
      </c>
      <c r="I167" s="52">
        <v>36</v>
      </c>
      <c r="J167" s="55">
        <v>3600</v>
      </c>
      <c r="K167" s="56">
        <v>3600</v>
      </c>
      <c r="L167" s="56">
        <v>7200</v>
      </c>
    </row>
    <row r="168" spans="1:12" x14ac:dyDescent="0.25">
      <c r="A168" s="38">
        <v>43265</v>
      </c>
      <c r="B168" s="50" t="s">
        <v>248</v>
      </c>
      <c r="C168" s="51">
        <v>540</v>
      </c>
      <c r="D168" s="51" t="s">
        <v>230</v>
      </c>
      <c r="E168" s="52">
        <v>1000</v>
      </c>
      <c r="F168" s="52"/>
      <c r="G168" s="52">
        <v>7</v>
      </c>
      <c r="H168" s="52">
        <v>8.5</v>
      </c>
      <c r="I168" s="52">
        <v>10.5</v>
      </c>
      <c r="J168" s="55">
        <v>1500</v>
      </c>
      <c r="K168" s="56">
        <v>2000</v>
      </c>
      <c r="L168" s="56">
        <v>3500</v>
      </c>
    </row>
    <row r="169" spans="1:12" x14ac:dyDescent="0.25">
      <c r="A169" s="38">
        <v>43264</v>
      </c>
      <c r="B169" s="50" t="s">
        <v>249</v>
      </c>
      <c r="C169" s="51">
        <v>300</v>
      </c>
      <c r="D169" s="51" t="s">
        <v>230</v>
      </c>
      <c r="E169" s="52">
        <v>1500</v>
      </c>
      <c r="F169" s="52"/>
      <c r="G169" s="52">
        <v>14.75</v>
      </c>
      <c r="H169" s="52">
        <v>15.75</v>
      </c>
      <c r="I169" s="52">
        <v>17.25</v>
      </c>
      <c r="J169" s="55">
        <v>1500</v>
      </c>
      <c r="K169" s="56">
        <v>0</v>
      </c>
      <c r="L169" s="56">
        <v>1500</v>
      </c>
    </row>
    <row r="170" spans="1:12" x14ac:dyDescent="0.25">
      <c r="A170" s="38">
        <v>43263</v>
      </c>
      <c r="B170" s="39" t="s">
        <v>250</v>
      </c>
      <c r="C170" s="40">
        <v>2300</v>
      </c>
      <c r="D170" s="40" t="s">
        <v>230</v>
      </c>
      <c r="E170" s="41">
        <v>500</v>
      </c>
      <c r="F170" s="41"/>
      <c r="G170" s="41">
        <v>34</v>
      </c>
      <c r="H170" s="41">
        <v>37</v>
      </c>
      <c r="I170" s="41">
        <v>41</v>
      </c>
      <c r="J170" s="57">
        <v>1500</v>
      </c>
      <c r="K170" s="42">
        <v>2000</v>
      </c>
      <c r="L170" s="56">
        <v>3500</v>
      </c>
    </row>
    <row r="171" spans="1:12" x14ac:dyDescent="0.25">
      <c r="A171" s="38">
        <v>43262</v>
      </c>
      <c r="B171" s="39" t="s">
        <v>251</v>
      </c>
      <c r="C171" s="40">
        <v>250</v>
      </c>
      <c r="D171" s="40" t="s">
        <v>230</v>
      </c>
      <c r="E171" s="41">
        <v>1750</v>
      </c>
      <c r="F171" s="41"/>
      <c r="G171" s="41">
        <v>7.75</v>
      </c>
      <c r="H171" s="41">
        <v>8.25</v>
      </c>
      <c r="I171" s="41">
        <v>0</v>
      </c>
      <c r="J171" s="57">
        <v>875</v>
      </c>
      <c r="K171" s="42">
        <v>0</v>
      </c>
      <c r="L171" s="56">
        <v>875</v>
      </c>
    </row>
    <row r="172" spans="1:12" x14ac:dyDescent="0.25">
      <c r="A172" s="38">
        <v>43262</v>
      </c>
      <c r="B172" s="39" t="s">
        <v>195</v>
      </c>
      <c r="C172" s="40">
        <v>85</v>
      </c>
      <c r="D172" s="40" t="s">
        <v>230</v>
      </c>
      <c r="E172" s="41">
        <v>6000</v>
      </c>
      <c r="F172" s="41"/>
      <c r="G172" s="41">
        <v>2.6</v>
      </c>
      <c r="H172" s="41">
        <v>2.2999999999999998</v>
      </c>
      <c r="I172" s="52">
        <v>0</v>
      </c>
      <c r="J172" s="55">
        <v>-1800.0000000000016</v>
      </c>
      <c r="K172" s="56">
        <v>0</v>
      </c>
      <c r="L172" s="58">
        <v>-1800.0000000000016</v>
      </c>
    </row>
    <row r="173" spans="1:12" x14ac:dyDescent="0.25">
      <c r="A173" s="38">
        <v>43259</v>
      </c>
      <c r="B173" s="39" t="s">
        <v>252</v>
      </c>
      <c r="C173" s="40">
        <v>250</v>
      </c>
      <c r="D173" s="40" t="s">
        <v>230</v>
      </c>
      <c r="E173" s="41">
        <v>2250</v>
      </c>
      <c r="F173" s="41"/>
      <c r="G173" s="41">
        <v>7.25</v>
      </c>
      <c r="H173" s="41">
        <v>8</v>
      </c>
      <c r="I173" s="41">
        <v>0</v>
      </c>
      <c r="J173" s="57">
        <v>1687.5</v>
      </c>
      <c r="K173" s="42">
        <v>0</v>
      </c>
      <c r="L173" s="56">
        <v>1687.5</v>
      </c>
    </row>
    <row r="174" spans="1:12" x14ac:dyDescent="0.25">
      <c r="A174" s="38">
        <v>43259</v>
      </c>
      <c r="B174" s="39" t="s">
        <v>216</v>
      </c>
      <c r="C174" s="40">
        <v>560</v>
      </c>
      <c r="D174" s="40" t="s">
        <v>230</v>
      </c>
      <c r="E174" s="41">
        <v>800</v>
      </c>
      <c r="F174" s="41"/>
      <c r="G174" s="41">
        <v>16</v>
      </c>
      <c r="H174" s="41">
        <v>18</v>
      </c>
      <c r="I174" s="41">
        <v>21</v>
      </c>
      <c r="J174" s="57">
        <v>1600</v>
      </c>
      <c r="K174" s="42">
        <v>2400</v>
      </c>
      <c r="L174" s="56">
        <v>4000</v>
      </c>
    </row>
    <row r="175" spans="1:12" x14ac:dyDescent="0.25">
      <c r="A175" s="38">
        <v>43259</v>
      </c>
      <c r="B175" s="39" t="s">
        <v>184</v>
      </c>
      <c r="C175" s="40">
        <v>560</v>
      </c>
      <c r="D175" s="40" t="s">
        <v>230</v>
      </c>
      <c r="E175" s="41">
        <v>750</v>
      </c>
      <c r="F175" s="41"/>
      <c r="G175" s="41">
        <v>22</v>
      </c>
      <c r="H175" s="41">
        <v>23</v>
      </c>
      <c r="I175" s="41">
        <v>0</v>
      </c>
      <c r="J175" s="57">
        <v>750</v>
      </c>
      <c r="K175" s="42">
        <v>0</v>
      </c>
      <c r="L175" s="56">
        <v>750</v>
      </c>
    </row>
    <row r="176" spans="1:12" x14ac:dyDescent="0.25">
      <c r="A176" s="49">
        <v>43257</v>
      </c>
      <c r="B176" s="50" t="s">
        <v>194</v>
      </c>
      <c r="C176" s="51">
        <v>800</v>
      </c>
      <c r="D176" s="51" t="s">
        <v>230</v>
      </c>
      <c r="E176" s="52">
        <v>1100</v>
      </c>
      <c r="F176" s="52"/>
      <c r="G176" s="52">
        <v>8.25</v>
      </c>
      <c r="H176" s="52">
        <v>9.25</v>
      </c>
      <c r="I176" s="52">
        <v>0</v>
      </c>
      <c r="J176" s="55">
        <v>1100</v>
      </c>
      <c r="K176" s="56">
        <v>0</v>
      </c>
      <c r="L176" s="56">
        <v>1100</v>
      </c>
    </row>
    <row r="177" spans="1:12" x14ac:dyDescent="0.25">
      <c r="A177" s="49">
        <v>43256</v>
      </c>
      <c r="B177" s="50" t="s">
        <v>253</v>
      </c>
      <c r="C177" s="51">
        <v>420</v>
      </c>
      <c r="D177" s="51" t="s">
        <v>230</v>
      </c>
      <c r="E177" s="52">
        <v>1800</v>
      </c>
      <c r="F177" s="52"/>
      <c r="G177" s="52">
        <v>13.6</v>
      </c>
      <c r="H177" s="52">
        <v>12.6</v>
      </c>
      <c r="I177" s="52">
        <v>0</v>
      </c>
      <c r="J177" s="55">
        <v>-1800</v>
      </c>
      <c r="K177" s="56">
        <v>0</v>
      </c>
      <c r="L177" s="58">
        <v>-1800</v>
      </c>
    </row>
    <row r="178" spans="1:12" x14ac:dyDescent="0.25">
      <c r="A178" s="49">
        <v>43256</v>
      </c>
      <c r="B178" s="50" t="s">
        <v>251</v>
      </c>
      <c r="C178" s="51">
        <v>240</v>
      </c>
      <c r="D178" s="51" t="s">
        <v>254</v>
      </c>
      <c r="E178" s="52">
        <v>1750</v>
      </c>
      <c r="F178" s="52"/>
      <c r="G178" s="52">
        <v>7.3</v>
      </c>
      <c r="H178" s="52">
        <v>7.9</v>
      </c>
      <c r="I178" s="52">
        <v>0</v>
      </c>
      <c r="J178" s="55">
        <v>1050.0000000000009</v>
      </c>
      <c r="K178" s="56">
        <v>0</v>
      </c>
      <c r="L178" s="56">
        <v>1050.0000000000009</v>
      </c>
    </row>
    <row r="179" spans="1:12" x14ac:dyDescent="0.25">
      <c r="A179" s="49">
        <v>43255</v>
      </c>
      <c r="B179" s="50" t="s">
        <v>223</v>
      </c>
      <c r="C179" s="51">
        <v>120</v>
      </c>
      <c r="D179" s="51" t="s">
        <v>230</v>
      </c>
      <c r="E179" s="52">
        <v>8000</v>
      </c>
      <c r="F179" s="52"/>
      <c r="G179" s="52">
        <v>3.9</v>
      </c>
      <c r="H179" s="52">
        <v>4.4000000000000004</v>
      </c>
      <c r="I179" s="52">
        <v>0</v>
      </c>
      <c r="J179" s="55">
        <v>4000.0000000000036</v>
      </c>
      <c r="K179" s="56">
        <v>0</v>
      </c>
      <c r="L179" s="56">
        <v>4000.0000000000036</v>
      </c>
    </row>
    <row r="180" spans="1:12" x14ac:dyDescent="0.25">
      <c r="A180" s="49">
        <v>43255</v>
      </c>
      <c r="B180" s="50" t="s">
        <v>255</v>
      </c>
      <c r="C180" s="51">
        <v>940</v>
      </c>
      <c r="D180" s="51" t="s">
        <v>230</v>
      </c>
      <c r="E180" s="52">
        <v>1000</v>
      </c>
      <c r="F180" s="52"/>
      <c r="G180" s="52">
        <v>20.5</v>
      </c>
      <c r="H180" s="52">
        <v>19</v>
      </c>
      <c r="I180" s="52">
        <v>0</v>
      </c>
      <c r="J180" s="55">
        <v>-1500</v>
      </c>
      <c r="K180" s="56">
        <v>0</v>
      </c>
      <c r="L180" s="58">
        <v>-1500</v>
      </c>
    </row>
    <row r="181" spans="1:12" x14ac:dyDescent="0.25">
      <c r="A181" s="49">
        <v>43252</v>
      </c>
      <c r="B181" s="50" t="s">
        <v>256</v>
      </c>
      <c r="C181" s="51">
        <v>320</v>
      </c>
      <c r="D181" s="51" t="s">
        <v>230</v>
      </c>
      <c r="E181" s="52">
        <v>1575</v>
      </c>
      <c r="F181" s="52"/>
      <c r="G181" s="52">
        <v>11</v>
      </c>
      <c r="H181" s="52">
        <v>12</v>
      </c>
      <c r="I181" s="52">
        <v>0</v>
      </c>
      <c r="J181" s="55">
        <v>1575</v>
      </c>
      <c r="K181" s="56">
        <v>0</v>
      </c>
      <c r="L181" s="56">
        <v>1575</v>
      </c>
    </row>
    <row r="182" spans="1:12" x14ac:dyDescent="0.25">
      <c r="A182" s="49">
        <v>43252</v>
      </c>
      <c r="B182" s="50" t="s">
        <v>255</v>
      </c>
      <c r="C182" s="51">
        <v>940</v>
      </c>
      <c r="D182" s="51" t="s">
        <v>230</v>
      </c>
      <c r="E182" s="52">
        <v>1000</v>
      </c>
      <c r="F182" s="52"/>
      <c r="G182" s="52">
        <v>16.75</v>
      </c>
      <c r="H182" s="52">
        <v>18.25</v>
      </c>
      <c r="I182" s="52">
        <v>20</v>
      </c>
      <c r="J182" s="55">
        <v>1500</v>
      </c>
      <c r="K182" s="56">
        <v>1750</v>
      </c>
      <c r="L182" s="56">
        <v>3250</v>
      </c>
    </row>
    <row r="183" spans="1:12" x14ac:dyDescent="0.25">
      <c r="A183" s="49">
        <v>43252</v>
      </c>
      <c r="B183" s="50" t="s">
        <v>257</v>
      </c>
      <c r="C183" s="51">
        <v>350</v>
      </c>
      <c r="D183" s="51" t="s">
        <v>230</v>
      </c>
      <c r="E183" s="52">
        <v>3000</v>
      </c>
      <c r="F183" s="52"/>
      <c r="G183" s="52">
        <v>6.25</v>
      </c>
      <c r="H183" s="52">
        <v>5.5</v>
      </c>
      <c r="I183" s="52">
        <v>0</v>
      </c>
      <c r="J183" s="55">
        <v>-2250</v>
      </c>
      <c r="K183" s="56">
        <v>0</v>
      </c>
      <c r="L183" s="58">
        <v>-2250</v>
      </c>
    </row>
    <row r="184" spans="1:12" x14ac:dyDescent="0.25">
      <c r="A184" s="43"/>
      <c r="B184" s="44"/>
      <c r="C184" s="45"/>
      <c r="D184" s="45"/>
      <c r="E184" s="46"/>
      <c r="F184" s="46"/>
      <c r="G184" s="46"/>
      <c r="H184" s="46"/>
      <c r="I184" s="46"/>
      <c r="J184" s="48"/>
      <c r="K184" s="47"/>
      <c r="L184" s="47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2019-07-02T12:04:49Z</dcterms:modified>
</cp:coreProperties>
</file>