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PREMIUM CASH" sheetId="2" r:id="rId1"/>
    <sheet name="PREMIUM FUTURE" sheetId="5" r:id="rId2"/>
    <sheet name="PREMIUM OPTION" sheetId="6" r:id="rId3"/>
    <sheet name="PREMIUM MCX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7" l="1"/>
  <c r="J8" i="7" s="1"/>
  <c r="H7" i="7"/>
  <c r="J7" i="7" s="1"/>
  <c r="H6" i="7"/>
  <c r="J6" i="7" s="1"/>
  <c r="J8" i="6"/>
  <c r="I8" i="6"/>
  <c r="K8" i="6" s="1"/>
  <c r="K7" i="6"/>
  <c r="J7" i="6"/>
  <c r="I7" i="6"/>
  <c r="J6" i="6"/>
  <c r="K6" i="6" s="1"/>
  <c r="I6" i="6"/>
  <c r="I5" i="6"/>
  <c r="K5" i="6" s="1"/>
  <c r="H8" i="5"/>
  <c r="J8" i="5" s="1"/>
  <c r="H7" i="5"/>
  <c r="J7" i="5" s="1"/>
  <c r="H6" i="5"/>
  <c r="J6" i="5" s="1"/>
  <c r="H5" i="5"/>
  <c r="J5" i="5" s="1"/>
  <c r="C7" i="2"/>
  <c r="I7" i="2" s="1"/>
  <c r="C6" i="2"/>
  <c r="I6" i="2" s="1"/>
  <c r="C5" i="2"/>
  <c r="I5" i="2" s="1"/>
  <c r="J5" i="2" l="1"/>
  <c r="J6" i="2"/>
  <c r="J7" i="2"/>
  <c r="H5" i="2"/>
  <c r="H6" i="2"/>
  <c r="H7" i="2"/>
  <c r="H35" i="7" l="1"/>
  <c r="J35" i="7" s="1"/>
  <c r="J34" i="7"/>
  <c r="H34" i="7"/>
  <c r="H33" i="7"/>
  <c r="J33" i="7" s="1"/>
  <c r="J32" i="7"/>
  <c r="H32" i="7"/>
  <c r="H31" i="7"/>
  <c r="J31" i="7" s="1"/>
  <c r="J30" i="7"/>
  <c r="H30" i="7"/>
  <c r="H29" i="7"/>
  <c r="J29" i="7" s="1"/>
  <c r="J28" i="7"/>
  <c r="H28" i="7"/>
  <c r="H27" i="7"/>
  <c r="J27" i="7" s="1"/>
  <c r="J26" i="7"/>
  <c r="H26" i="7"/>
  <c r="H25" i="7"/>
  <c r="J25" i="7" s="1"/>
  <c r="J24" i="7"/>
  <c r="H24" i="7"/>
  <c r="H23" i="7"/>
  <c r="J23" i="7" s="1"/>
  <c r="J22" i="7"/>
  <c r="H22" i="7"/>
  <c r="H21" i="7"/>
  <c r="J21" i="7" s="1"/>
  <c r="J20" i="7"/>
  <c r="I20" i="7"/>
  <c r="H20" i="7"/>
  <c r="H19" i="7"/>
  <c r="J19" i="7" s="1"/>
  <c r="H18" i="7"/>
  <c r="J18" i="7" s="1"/>
  <c r="H17" i="7"/>
  <c r="J17" i="7" s="1"/>
  <c r="H15" i="7"/>
  <c r="J15" i="7" s="1"/>
  <c r="H14" i="7"/>
  <c r="J14" i="7" s="1"/>
  <c r="H13" i="7"/>
  <c r="J13" i="7" s="1"/>
  <c r="I12" i="7"/>
  <c r="J12" i="7" s="1"/>
  <c r="H12" i="7"/>
  <c r="H11" i="7"/>
  <c r="J11" i="7" s="1"/>
  <c r="J10" i="7"/>
  <c r="I10" i="7"/>
  <c r="H10" i="7"/>
  <c r="H9" i="7"/>
  <c r="J9" i="7" s="1"/>
  <c r="I13" i="6"/>
  <c r="K13" i="6" s="1"/>
  <c r="J12" i="6"/>
  <c r="K12" i="6" s="1"/>
  <c r="I12" i="6"/>
  <c r="I11" i="6"/>
  <c r="K11" i="6" s="1"/>
  <c r="K10" i="6"/>
  <c r="I10" i="6"/>
  <c r="I9" i="6"/>
  <c r="K9" i="6" s="1"/>
  <c r="H14" i="5"/>
  <c r="J14" i="5" s="1"/>
  <c r="H13" i="5"/>
  <c r="J13" i="5" s="1"/>
  <c r="H12" i="5"/>
  <c r="J12" i="5" s="1"/>
  <c r="H11" i="5"/>
  <c r="J11" i="5" s="1"/>
  <c r="H10" i="5"/>
  <c r="J10" i="5" s="1"/>
  <c r="H9" i="5"/>
  <c r="J9" i="5" s="1"/>
  <c r="C11" i="2"/>
  <c r="I11" i="2" s="1"/>
  <c r="C10" i="2"/>
  <c r="I10" i="2" s="1"/>
  <c r="C9" i="2"/>
  <c r="I9" i="2" s="1"/>
  <c r="C8" i="2"/>
  <c r="I8" i="2" s="1"/>
  <c r="J11" i="2" l="1"/>
  <c r="H11" i="2"/>
  <c r="H8" i="2"/>
  <c r="J8" i="2" s="1"/>
  <c r="H9" i="2"/>
  <c r="J9" i="2" s="1"/>
  <c r="H10" i="2"/>
  <c r="J10" i="2" s="1"/>
  <c r="I33" i="6"/>
  <c r="K33" i="6" s="1"/>
  <c r="J32" i="6"/>
  <c r="I32" i="6"/>
  <c r="K32" i="6" s="1"/>
  <c r="K31" i="6"/>
  <c r="J31" i="6"/>
  <c r="I31" i="6"/>
  <c r="I30" i="6"/>
  <c r="K30" i="6" s="1"/>
  <c r="J29" i="6"/>
  <c r="I29" i="6"/>
  <c r="I28" i="6"/>
  <c r="K28" i="6" s="1"/>
  <c r="I27" i="6"/>
  <c r="K27" i="6" s="1"/>
  <c r="I26" i="6"/>
  <c r="K26" i="6" s="1"/>
  <c r="I25" i="6"/>
  <c r="K25" i="6" s="1"/>
  <c r="I24" i="6"/>
  <c r="K24" i="6" s="1"/>
  <c r="I23" i="6"/>
  <c r="K23" i="6" s="1"/>
  <c r="I22" i="6"/>
  <c r="K22" i="6" s="1"/>
  <c r="I21" i="6"/>
  <c r="K21" i="6" s="1"/>
  <c r="I20" i="6"/>
  <c r="K20" i="6" s="1"/>
  <c r="I19" i="6"/>
  <c r="K19" i="6" s="1"/>
  <c r="I18" i="6"/>
  <c r="K18" i="6" s="1"/>
  <c r="I16" i="6"/>
  <c r="K16" i="6" s="1"/>
  <c r="I15" i="6"/>
  <c r="K15" i="6" s="1"/>
  <c r="J14" i="6"/>
  <c r="I14" i="6"/>
  <c r="H48" i="5"/>
  <c r="J48" i="5" s="1"/>
  <c r="I47" i="5"/>
  <c r="H47" i="5"/>
  <c r="H46" i="5"/>
  <c r="J46" i="5" s="1"/>
  <c r="I45" i="5"/>
  <c r="H45" i="5"/>
  <c r="I44" i="5"/>
  <c r="H44" i="5"/>
  <c r="I43" i="5"/>
  <c r="H43" i="5"/>
  <c r="H42" i="5"/>
  <c r="J42" i="5" s="1"/>
  <c r="H41" i="5"/>
  <c r="J41" i="5" s="1"/>
  <c r="H40" i="5"/>
  <c r="J40" i="5" s="1"/>
  <c r="H39" i="5"/>
  <c r="J39" i="5" s="1"/>
  <c r="H38" i="5"/>
  <c r="J38" i="5" s="1"/>
  <c r="H37" i="5"/>
  <c r="J37" i="5" s="1"/>
  <c r="H36" i="5"/>
  <c r="J36" i="5" s="1"/>
  <c r="H35" i="5"/>
  <c r="J35" i="5" s="1"/>
  <c r="H34" i="5"/>
  <c r="J34" i="5" s="1"/>
  <c r="H33" i="5"/>
  <c r="J33" i="5" s="1"/>
  <c r="H32" i="5"/>
  <c r="J32" i="5" s="1"/>
  <c r="H31" i="5"/>
  <c r="J31" i="5" s="1"/>
  <c r="H30" i="5"/>
  <c r="J30" i="5" s="1"/>
  <c r="H29" i="5"/>
  <c r="J29" i="5" s="1"/>
  <c r="I28" i="5"/>
  <c r="H28" i="5"/>
  <c r="H27" i="5"/>
  <c r="J27" i="5" s="1"/>
  <c r="J25" i="5"/>
  <c r="H24" i="5"/>
  <c r="J24" i="5" s="1"/>
  <c r="I23" i="5"/>
  <c r="H23" i="5"/>
  <c r="I21" i="5"/>
  <c r="H21" i="5"/>
  <c r="H20" i="5"/>
  <c r="J20" i="5" s="1"/>
  <c r="H19" i="5"/>
  <c r="J19" i="5" s="1"/>
  <c r="I18" i="5"/>
  <c r="H18" i="5"/>
  <c r="H17" i="5"/>
  <c r="J17" i="5" s="1"/>
  <c r="H16" i="5"/>
  <c r="J16" i="5" s="1"/>
  <c r="H15" i="5"/>
  <c r="J15" i="5" s="1"/>
  <c r="J21" i="5" l="1"/>
  <c r="J44" i="5"/>
  <c r="J28" i="5"/>
  <c r="J18" i="5"/>
  <c r="J43" i="5"/>
  <c r="J23" i="5"/>
  <c r="J45" i="5"/>
  <c r="J47" i="5"/>
  <c r="K14" i="6"/>
  <c r="K29" i="6"/>
  <c r="C18" i="2"/>
  <c r="I18" i="2" s="1"/>
  <c r="C17" i="2"/>
  <c r="I17" i="2" s="1"/>
  <c r="C16" i="2"/>
  <c r="I16" i="2" s="1"/>
  <c r="C15" i="2"/>
  <c r="I15" i="2" s="1"/>
  <c r="C14" i="2"/>
  <c r="I14" i="2" s="1"/>
  <c r="C13" i="2"/>
  <c r="I13" i="2" s="1"/>
  <c r="H17" i="2" l="1"/>
  <c r="J17" i="2" s="1"/>
  <c r="H18" i="2"/>
  <c r="J18" i="2" s="1"/>
  <c r="H13" i="2"/>
  <c r="J13" i="2" s="1"/>
  <c r="H14" i="2"/>
  <c r="J14" i="2" s="1"/>
  <c r="H15" i="2"/>
  <c r="J15" i="2" s="1"/>
  <c r="H16" i="2"/>
  <c r="J16" i="2" s="1"/>
  <c r="C19" i="2" l="1"/>
  <c r="H19" i="2" s="1"/>
  <c r="J19" i="2" s="1"/>
  <c r="C20" i="2"/>
  <c r="H20" i="2" s="1"/>
  <c r="J20" i="2" s="1"/>
  <c r="C21" i="2"/>
  <c r="I21" i="2" s="1"/>
  <c r="H21" i="2" l="1"/>
  <c r="J21" i="2" s="1"/>
  <c r="C22" i="2" l="1"/>
  <c r="H22" i="2" s="1"/>
  <c r="J22" i="2" s="1"/>
  <c r="C23" i="2" l="1"/>
  <c r="H23" i="2" s="1"/>
  <c r="C24" i="2"/>
  <c r="H24" i="2" s="1"/>
  <c r="J24" i="2" s="1"/>
  <c r="J23" i="2" l="1"/>
  <c r="C25" i="2"/>
  <c r="H25" i="2" s="1"/>
  <c r="C26" i="2"/>
  <c r="H26" i="2" s="1"/>
  <c r="J26" i="2" s="1"/>
  <c r="C32" i="2"/>
  <c r="H32" i="2" s="1"/>
  <c r="J25" i="2" l="1"/>
  <c r="I32" i="2"/>
  <c r="J32" i="2" s="1"/>
  <c r="C27" i="2" l="1"/>
  <c r="H27" i="2" s="1"/>
  <c r="C28" i="2"/>
  <c r="H28" i="2" s="1"/>
  <c r="J28" i="2" s="1"/>
  <c r="I27" i="2" l="1"/>
  <c r="J27" i="2" s="1"/>
  <c r="C29" i="2" l="1"/>
  <c r="H29" i="2" l="1"/>
  <c r="I29" i="2"/>
  <c r="C30" i="2"/>
  <c r="H30" i="2" s="1"/>
  <c r="J30" i="2" s="1"/>
  <c r="J29" i="2" l="1"/>
  <c r="C31" i="2" l="1"/>
  <c r="H31" i="2" s="1"/>
  <c r="J31" i="2" s="1"/>
  <c r="C33" i="2" l="1"/>
  <c r="H33" i="2" s="1"/>
  <c r="J33" i="2" s="1"/>
  <c r="C34" i="2" l="1"/>
  <c r="H34" i="2" s="1"/>
  <c r="J34" i="2" s="1"/>
  <c r="C36" i="2" l="1"/>
  <c r="H36" i="2" s="1"/>
  <c r="J36" i="2" s="1"/>
  <c r="C35" i="2"/>
  <c r="I35" i="2" s="1"/>
  <c r="H35" i="2" l="1"/>
  <c r="J35" i="2" s="1"/>
</calcChain>
</file>

<file path=xl/sharedStrings.xml><?xml version="1.0" encoding="utf-8"?>
<sst xmlns="http://schemas.openxmlformats.org/spreadsheetml/2006/main" count="324" uniqueCount="108">
  <si>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</si>
  <si>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</si>
  <si>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</si>
  <si>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</si>
  <si>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</si>
  <si>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</si>
  <si>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</si>
  <si>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</si>
  <si>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</si>
  <si>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</si>
  <si>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</si>
  <si>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</si>
  <si>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</si>
  <si>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</si>
  <si>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</si>
  <si>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</si>
  <si>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</si>
  <si>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</si>
  <si>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</si>
  <si>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</si>
  <si>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</si>
  <si>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</si>
  <si>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</si>
  <si>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</si>
  <si>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</si>
  <si>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</si>
  <si>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</si>
  <si>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</si>
  <si>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</si>
  <si>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</si>
  <si>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</si>
  <si>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</si>
  <si>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</si>
  <si>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</si>
  <si>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</si>
  <si>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</si>
  <si>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</si>
  <si>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</si>
  <si>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</si>
  <si>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</si>
  <si>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</si>
  <si>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</si>
  <si>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</si>
  <si>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</si>
  <si>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</si>
  <si>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</si>
  <si>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</si>
  <si>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</si>
  <si>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</si>
  <si>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</si>
  <si>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</si>
  <si>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</si>
  <si>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</si>
  <si>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</si>
  <si>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</si>
  <si>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</si>
  <si>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</si>
  <si>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</si>
  <si>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</si>
  <si>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</si>
  <si>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</si>
  <si>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</si>
  <si>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</si>
  <si>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</si>
  <si>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</si>
  <si>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</si>
  <si>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</si>
  <si>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</si>
  <si>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</si>
  <si>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</si>
  <si>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</si>
  <si>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</si>
  <si>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</si>
  <si>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</si>
  <si>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</si>
  <si>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</si>
  <si>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</si>
  <si>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</si>
  <si>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</si>
  <si>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</si>
  <si>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</si>
  <si>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</si>
  <si>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</si>
  <si>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</si>
  <si>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</si>
  <si>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</si>
  <si>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</si>
  <si>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</si>
  <si>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</si>
  <si>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</si>
  <si>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</si>
  <si>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MCX PREMIUM</t>
  </si>
  <si>
    <t xml:space="preserve">ZINC </t>
  </si>
  <si>
    <t xml:space="preserve">LEAD </t>
  </si>
  <si>
    <t>GOLD</t>
  </si>
  <si>
    <t xml:space="preserve">SILVER </t>
  </si>
  <si>
    <t>ZINC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</si>
  <si>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</si>
  <si>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</si>
  <si>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</si>
  <si>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</si>
  <si>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</si>
  <si>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</si>
  <si>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</si>
  <si>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</si>
  <si>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</si>
  <si>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OPEN</t>
  </si>
  <si>
    <t>CRUDE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</si>
</sst>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vertical="center"/>
    </xf>
    <xf numFmtId="164" fontId="11" fillId="0" borderId="4" xfId="1" applyNumberFormat="1" applyFont="1" applyFill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11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5" fontId="0" fillId="0" borderId="4" xfId="0" applyNumberFormat="1" applyBorder="1" applyAlignment="1">
      <alignment horizontal="center"/>
    </xf>
    <xf numFmtId="166" fontId="4" fillId="0" borderId="4" xfId="0" applyNumberFormat="1" applyFont="1" applyBorder="1" applyAlignment="1">
      <alignment horizontal="center" vertical="top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1" fillId="0" borderId="4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0" fontId="0" fillId="3" borderId="7" xfId="0" applyFill="1" applyBorder="1"/>
    <xf numFmtId="2" fontId="13" fillId="0" borderId="4" xfId="0" applyNumberFormat="1" applyFont="1" applyFill="1" applyBorder="1" applyAlignment="1">
      <alignment horizontal="center"/>
    </xf>
    <xf numFmtId="164" fontId="14" fillId="3" borderId="7" xfId="0" applyNumberFormat="1" applyFont="1" applyFill="1" applyBorder="1" applyAlignment="1">
      <alignment horizontal="center" vertical="center"/>
    </xf>
    <xf numFmtId="0" fontId="15" fillId="3" borderId="7" xfId="0" applyFont="1" applyFill="1" applyBorder="1" applyAlignment="1">
      <alignment horizontal="center"/>
    </xf>
    <xf numFmtId="2" fontId="15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1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0" fontId="0" fillId="0" borderId="4" xfId="0" applyBorder="1"/>
    <xf numFmtId="15" fontId="5" fillId="0" borderId="4" xfId="0" applyNumberFormat="1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6" fillId="0" borderId="4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6" fillId="0" borderId="4" xfId="1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4" xfId="0" applyFill="1" applyBorder="1"/>
    <xf numFmtId="2" fontId="17" fillId="0" borderId="4" xfId="0" applyNumberFormat="1" applyFont="1" applyFill="1" applyBorder="1" applyAlignment="1">
      <alignment horizontal="center"/>
    </xf>
    <xf numFmtId="2" fontId="18" fillId="0" borderId="4" xfId="1" applyNumberFormat="1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2" fontId="4" fillId="0" borderId="4" xfId="1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133350</xdr:rowOff>
    </xdr:from>
    <xdr:to>
      <xdr:col>3</xdr:col>
      <xdr:colOff>9525</xdr:colOff>
      <xdr:row>0</xdr:row>
      <xdr:rowOff>1152525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33350"/>
          <a:ext cx="285750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30" customHeight="1" x14ac:dyDescent="0.4">
      <c r="A2" s="79" t="s">
        <v>45</v>
      </c>
      <c r="B2" s="80"/>
      <c r="C2" s="80"/>
      <c r="D2" s="80"/>
      <c r="E2" s="80"/>
      <c r="F2" s="80"/>
      <c r="G2" s="80"/>
      <c r="H2" s="80"/>
      <c r="I2" s="80"/>
      <c r="J2" s="80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43294</v>
      </c>
      <c r="B5" s="24" t="s">
        <v>54</v>
      </c>
      <c r="C5" s="26">
        <f t="shared" ref="C5:C7" si="0">200000/E5</f>
        <v>625</v>
      </c>
      <c r="D5" s="27" t="s">
        <v>48</v>
      </c>
      <c r="E5" s="25">
        <v>320</v>
      </c>
      <c r="F5" s="25">
        <v>326</v>
      </c>
      <c r="G5" s="25">
        <v>335</v>
      </c>
      <c r="H5" s="28">
        <f t="shared" ref="H5:H7" si="1">IF(D5="SELL", E5-F5, F5-E5)*C5</f>
        <v>3750</v>
      </c>
      <c r="I5" s="28">
        <f t="shared" ref="I5:I7" si="2">IF(D5="SELL",IF(G5="-","0",F5-G5),IF(D5="BUY",IF(G5="-","0",G5-F5)))*C5</f>
        <v>5625</v>
      </c>
      <c r="J5" s="28">
        <f>I5+H5</f>
        <v>9375</v>
      </c>
    </row>
    <row r="6" spans="1:10" ht="18.75" customHeight="1" x14ac:dyDescent="0.25">
      <c r="A6" s="23">
        <v>43294</v>
      </c>
      <c r="B6" s="24" t="s">
        <v>97</v>
      </c>
      <c r="C6" s="26">
        <f t="shared" si="0"/>
        <v>578.03468208092488</v>
      </c>
      <c r="D6" s="27" t="s">
        <v>48</v>
      </c>
      <c r="E6" s="25">
        <v>346</v>
      </c>
      <c r="F6" s="25">
        <v>351</v>
      </c>
      <c r="G6" s="25" t="s">
        <v>49</v>
      </c>
      <c r="H6" s="28">
        <f t="shared" si="1"/>
        <v>2890.1734104046245</v>
      </c>
      <c r="I6" s="28">
        <f t="shared" si="2"/>
        <v>0</v>
      </c>
      <c r="J6" s="28">
        <f>I6+H6</f>
        <v>2890.1734104046245</v>
      </c>
    </row>
    <row r="7" spans="1:10" ht="18.75" customHeight="1" x14ac:dyDescent="0.25">
      <c r="A7" s="23">
        <v>43293</v>
      </c>
      <c r="B7" s="24" t="s">
        <v>98</v>
      </c>
      <c r="C7" s="26">
        <f t="shared" si="0"/>
        <v>554.016620498615</v>
      </c>
      <c r="D7" s="27" t="s">
        <v>48</v>
      </c>
      <c r="E7" s="25">
        <v>361</v>
      </c>
      <c r="F7" s="25">
        <v>366</v>
      </c>
      <c r="G7" s="25" t="s">
        <v>49</v>
      </c>
      <c r="H7" s="28">
        <f t="shared" si="1"/>
        <v>2770.0831024930749</v>
      </c>
      <c r="I7" s="28">
        <f t="shared" si="2"/>
        <v>0</v>
      </c>
      <c r="J7" s="28">
        <f>I7+H7</f>
        <v>2770.0831024930749</v>
      </c>
    </row>
    <row r="8" spans="1:10" ht="18.75" customHeight="1" x14ac:dyDescent="0.25">
      <c r="A8" s="23">
        <v>43292</v>
      </c>
      <c r="B8" s="24" t="s">
        <v>78</v>
      </c>
      <c r="C8" s="26">
        <f t="shared" ref="C8:C11" si="3">200000/E8</f>
        <v>547.94520547945206</v>
      </c>
      <c r="D8" s="27" t="s">
        <v>48</v>
      </c>
      <c r="E8" s="25">
        <v>365</v>
      </c>
      <c r="F8" s="25">
        <v>370</v>
      </c>
      <c r="G8" s="25">
        <v>373</v>
      </c>
      <c r="H8" s="28">
        <f t="shared" ref="H8:H11" si="4">IF(D8="SELL", E8-F8, F8-E8)*C8</f>
        <v>2739.7260273972602</v>
      </c>
      <c r="I8" s="28">
        <f t="shared" ref="I8:I11" si="5">IF(D8="SELL",IF(G8="-","0",F8-G8),IF(D8="BUY",IF(G8="-","0",G8-F8)))*C8</f>
        <v>1643.8356164383563</v>
      </c>
      <c r="J8" s="28">
        <f>I8+H8</f>
        <v>4383.5616438356165</v>
      </c>
    </row>
    <row r="9" spans="1:10" ht="18.75" customHeight="1" x14ac:dyDescent="0.25">
      <c r="A9" s="23">
        <v>43290</v>
      </c>
      <c r="B9" s="24" t="s">
        <v>79</v>
      </c>
      <c r="C9" s="26">
        <f t="shared" si="3"/>
        <v>446.42857142857144</v>
      </c>
      <c r="D9" s="27" t="s">
        <v>48</v>
      </c>
      <c r="E9" s="25">
        <v>448</v>
      </c>
      <c r="F9" s="25">
        <v>456</v>
      </c>
      <c r="G9" s="25">
        <v>458</v>
      </c>
      <c r="H9" s="28">
        <f t="shared" si="4"/>
        <v>3571.4285714285716</v>
      </c>
      <c r="I9" s="28">
        <f t="shared" si="5"/>
        <v>892.85714285714289</v>
      </c>
      <c r="J9" s="28">
        <f>I9+H9</f>
        <v>4464.2857142857147</v>
      </c>
    </row>
    <row r="10" spans="1:10" ht="18.75" customHeight="1" x14ac:dyDescent="0.25">
      <c r="A10" s="23">
        <v>43290</v>
      </c>
      <c r="B10" s="24" t="s">
        <v>80</v>
      </c>
      <c r="C10" s="58">
        <f t="shared" si="3"/>
        <v>53.908355795148246</v>
      </c>
      <c r="D10" s="27" t="s">
        <v>48</v>
      </c>
      <c r="E10" s="25">
        <v>3710</v>
      </c>
      <c r="F10" s="25">
        <v>3760</v>
      </c>
      <c r="G10" s="25" t="s">
        <v>49</v>
      </c>
      <c r="H10" s="28">
        <f t="shared" si="4"/>
        <v>2695.4177897574123</v>
      </c>
      <c r="I10" s="28">
        <f t="shared" si="5"/>
        <v>0</v>
      </c>
      <c r="J10" s="28">
        <f t="shared" ref="J10:J11" si="6">I10+H10</f>
        <v>2695.4177897574123</v>
      </c>
    </row>
    <row r="11" spans="1:10" ht="18.75" customHeight="1" x14ac:dyDescent="0.25">
      <c r="A11" s="23">
        <v>43290</v>
      </c>
      <c r="B11" s="24" t="s">
        <v>81</v>
      </c>
      <c r="C11" s="58">
        <f t="shared" si="3"/>
        <v>271.73913043478262</v>
      </c>
      <c r="D11" s="27" t="s">
        <v>48</v>
      </c>
      <c r="E11" s="25">
        <v>736</v>
      </c>
      <c r="F11" s="25">
        <v>726</v>
      </c>
      <c r="G11" s="25" t="s">
        <v>49</v>
      </c>
      <c r="H11" s="28">
        <f t="shared" si="4"/>
        <v>-2717.391304347826</v>
      </c>
      <c r="I11" s="28">
        <f t="shared" si="5"/>
        <v>0</v>
      </c>
      <c r="J11" s="28">
        <f t="shared" si="6"/>
        <v>-2717.391304347826</v>
      </c>
    </row>
    <row r="12" spans="1:10" ht="18.75" customHeight="1" x14ac:dyDescent="0.25">
      <c r="A12" s="56"/>
      <c r="B12" s="56"/>
      <c r="C12" s="56"/>
      <c r="D12" s="56"/>
      <c r="E12" s="56"/>
      <c r="F12" s="56"/>
      <c r="G12" s="56"/>
      <c r="H12" s="56"/>
      <c r="I12" s="56"/>
      <c r="J12" s="57"/>
    </row>
    <row r="13" spans="1:10" ht="18.75" customHeight="1" x14ac:dyDescent="0.25">
      <c r="A13" s="23">
        <v>43280</v>
      </c>
      <c r="B13" s="24" t="s">
        <v>51</v>
      </c>
      <c r="C13" s="26">
        <f t="shared" ref="C13:C18" si="7">200000/E13</f>
        <v>823.04526748971193</v>
      </c>
      <c r="D13" s="27" t="s">
        <v>48</v>
      </c>
      <c r="E13" s="25">
        <v>243</v>
      </c>
      <c r="F13" s="25">
        <v>248</v>
      </c>
      <c r="G13" s="25">
        <v>250</v>
      </c>
      <c r="H13" s="28">
        <f t="shared" ref="H13:H14" si="8">IF(D13="SELL", E13-F13, F13-E13)*C13</f>
        <v>4115.2263374485592</v>
      </c>
      <c r="I13" s="28">
        <f t="shared" ref="I13:I14" si="9">IF(D13="SELL",IF(G13="-","0",F13-G13),IF(D13="BUY",IF(G13="-","0",G13-F13)))*C13</f>
        <v>1646.0905349794239</v>
      </c>
      <c r="J13" s="28">
        <f>I13+H13</f>
        <v>5761.3168724279831</v>
      </c>
    </row>
    <row r="14" spans="1:10" ht="18.75" customHeight="1" x14ac:dyDescent="0.25">
      <c r="A14" s="23">
        <v>43280</v>
      </c>
      <c r="B14" s="24" t="s">
        <v>52</v>
      </c>
      <c r="C14" s="26">
        <f t="shared" si="7"/>
        <v>492.61083743842363</v>
      </c>
      <c r="D14" s="27" t="s">
        <v>48</v>
      </c>
      <c r="E14" s="25">
        <v>406</v>
      </c>
      <c r="F14" s="25">
        <v>410</v>
      </c>
      <c r="G14" s="25" t="s">
        <v>49</v>
      </c>
      <c r="H14" s="28">
        <f t="shared" si="8"/>
        <v>1970.4433497536945</v>
      </c>
      <c r="I14" s="28">
        <f t="shared" si="9"/>
        <v>0</v>
      </c>
      <c r="J14" s="28">
        <f t="shared" ref="J14:J18" si="10">I14+H14</f>
        <v>1970.4433497536945</v>
      </c>
    </row>
    <row r="15" spans="1:10" ht="18.75" customHeight="1" x14ac:dyDescent="0.25">
      <c r="A15" s="23">
        <v>43279</v>
      </c>
      <c r="B15" s="24" t="s">
        <v>51</v>
      </c>
      <c r="C15" s="26">
        <f t="shared" si="7"/>
        <v>851.063829787234</v>
      </c>
      <c r="D15" s="27" t="s">
        <v>48</v>
      </c>
      <c r="E15" s="25">
        <v>235</v>
      </c>
      <c r="F15" s="25">
        <v>240</v>
      </c>
      <c r="G15" s="25">
        <v>245</v>
      </c>
      <c r="H15" s="28">
        <f t="shared" ref="H15" si="11">IF(D15="SELL", E15-F15, F15-E15)*C15</f>
        <v>4255.3191489361698</v>
      </c>
      <c r="I15" s="28">
        <f t="shared" ref="I15" si="12">IF(D15="SELL",IF(G15="-","0",F15-G15),IF(D15="BUY",IF(G15="-","0",G15-F15)))*C15</f>
        <v>4255.3191489361698</v>
      </c>
      <c r="J15" s="28">
        <f t="shared" si="10"/>
        <v>8510.6382978723395</v>
      </c>
    </row>
    <row r="16" spans="1:10" ht="18.75" customHeight="1" x14ac:dyDescent="0.25">
      <c r="A16" s="23">
        <v>43278</v>
      </c>
      <c r="B16" s="24" t="s">
        <v>53</v>
      </c>
      <c r="C16" s="26">
        <f t="shared" si="7"/>
        <v>490.19607843137254</v>
      </c>
      <c r="D16" s="27" t="s">
        <v>48</v>
      </c>
      <c r="E16" s="25">
        <v>408</v>
      </c>
      <c r="F16" s="25">
        <v>412</v>
      </c>
      <c r="G16" s="25" t="s">
        <v>49</v>
      </c>
      <c r="H16" s="28">
        <f t="shared" ref="H16" si="13">IF(D16="SELL", E16-F16, F16-E16)*C16</f>
        <v>1960.7843137254902</v>
      </c>
      <c r="I16" s="28">
        <f t="shared" ref="I16" si="14">IF(D16="SELL",IF(G16="-","0",F16-G16),IF(D16="BUY",IF(G16="-","0",G16-F16)))*C16</f>
        <v>0</v>
      </c>
      <c r="J16" s="28">
        <f t="shared" si="10"/>
        <v>1960.7843137254902</v>
      </c>
    </row>
    <row r="17" spans="1:11" ht="18.75" customHeight="1" x14ac:dyDescent="0.25">
      <c r="A17" s="23">
        <v>43276</v>
      </c>
      <c r="B17" s="24" t="s">
        <v>50</v>
      </c>
      <c r="C17" s="26">
        <f t="shared" si="7"/>
        <v>586.51026392961876</v>
      </c>
      <c r="D17" s="27" t="s">
        <v>48</v>
      </c>
      <c r="E17" s="25">
        <v>341</v>
      </c>
      <c r="F17" s="25">
        <v>346</v>
      </c>
      <c r="G17" s="25">
        <v>348</v>
      </c>
      <c r="H17" s="28">
        <f t="shared" ref="H17:H18" si="15">IF(D17="SELL", E17-F17, F17-E17)*C17</f>
        <v>2932.5513196480938</v>
      </c>
      <c r="I17" s="28">
        <f t="shared" ref="I17:I18" si="16">IF(D17="SELL",IF(G17="-","0",F17-G17),IF(D17="BUY",IF(G17="-","0",G17-F17)))*C17</f>
        <v>1173.0205278592375</v>
      </c>
      <c r="J17" s="28">
        <f t="shared" si="10"/>
        <v>4105.5718475073318</v>
      </c>
    </row>
    <row r="18" spans="1:11" ht="18.75" customHeight="1" x14ac:dyDescent="0.25">
      <c r="A18" s="18">
        <v>43276</v>
      </c>
      <c r="B18" s="24" t="s">
        <v>54</v>
      </c>
      <c r="C18" s="26">
        <f t="shared" si="7"/>
        <v>623.05295950155767</v>
      </c>
      <c r="D18" s="27" t="s">
        <v>48</v>
      </c>
      <c r="E18" s="25">
        <v>321</v>
      </c>
      <c r="F18" s="25">
        <v>326</v>
      </c>
      <c r="G18" s="25" t="s">
        <v>49</v>
      </c>
      <c r="H18" s="28">
        <f t="shared" si="15"/>
        <v>3115.2647975077884</v>
      </c>
      <c r="I18" s="28">
        <f t="shared" si="16"/>
        <v>0</v>
      </c>
      <c r="J18" s="28">
        <f t="shared" si="10"/>
        <v>3115.2647975077884</v>
      </c>
    </row>
    <row r="19" spans="1:11" ht="18.75" customHeight="1" x14ac:dyDescent="0.25">
      <c r="A19" s="18">
        <v>43273</v>
      </c>
      <c r="B19" s="19" t="s">
        <v>36</v>
      </c>
      <c r="C19" s="20">
        <f>MROUND(500000/E19,10)</f>
        <v>570</v>
      </c>
      <c r="D19" s="20" t="s">
        <v>35</v>
      </c>
      <c r="E19" s="21">
        <v>881</v>
      </c>
      <c r="F19" s="21">
        <v>870</v>
      </c>
      <c r="G19" s="21">
        <v>0</v>
      </c>
      <c r="H19" s="21">
        <f>(E19-F19)*C19</f>
        <v>6270</v>
      </c>
      <c r="I19" s="21">
        <v>0</v>
      </c>
      <c r="J19" s="21">
        <f>+I19+H19</f>
        <v>6270</v>
      </c>
    </row>
    <row r="20" spans="1:11" ht="18.75" customHeight="1" x14ac:dyDescent="0.25">
      <c r="A20" s="18">
        <v>43272</v>
      </c>
      <c r="B20" s="19" t="s">
        <v>30</v>
      </c>
      <c r="C20" s="20">
        <f>MROUND(500000/E20,10)</f>
        <v>1230</v>
      </c>
      <c r="D20" s="20" t="s">
        <v>35</v>
      </c>
      <c r="E20" s="21">
        <v>405</v>
      </c>
      <c r="F20" s="21">
        <v>395</v>
      </c>
      <c r="G20" s="21">
        <v>0</v>
      </c>
      <c r="H20" s="21">
        <f>(E20-F20)*C20</f>
        <v>12300</v>
      </c>
      <c r="I20" s="21">
        <v>0</v>
      </c>
      <c r="J20" s="21">
        <f>+I20+H20</f>
        <v>12300</v>
      </c>
    </row>
    <row r="21" spans="1:11" ht="18.75" customHeight="1" x14ac:dyDescent="0.25">
      <c r="A21" s="18">
        <v>43271</v>
      </c>
      <c r="B21" s="19" t="s">
        <v>24</v>
      </c>
      <c r="C21" s="20">
        <f>MROUND(500000/E21,10)</f>
        <v>560</v>
      </c>
      <c r="D21" s="20" t="s">
        <v>10</v>
      </c>
      <c r="E21" s="21">
        <v>893</v>
      </c>
      <c r="F21" s="21">
        <v>905</v>
      </c>
      <c r="G21" s="21">
        <v>920</v>
      </c>
      <c r="H21" s="21">
        <f>(F21-E21)*C21</f>
        <v>6720</v>
      </c>
      <c r="I21" s="21">
        <f>(G21-F21)*C21</f>
        <v>8400</v>
      </c>
      <c r="J21" s="21">
        <f>+I21+H21</f>
        <v>15120</v>
      </c>
    </row>
    <row r="22" spans="1:11" ht="18.75" customHeight="1" x14ac:dyDescent="0.25">
      <c r="A22" s="18">
        <v>43269</v>
      </c>
      <c r="B22" s="19" t="s">
        <v>15</v>
      </c>
      <c r="C22" s="20">
        <f>MROUND(500000/E22,10)</f>
        <v>880</v>
      </c>
      <c r="D22" s="20" t="s">
        <v>35</v>
      </c>
      <c r="E22" s="21">
        <v>570</v>
      </c>
      <c r="F22" s="21">
        <v>561.5</v>
      </c>
      <c r="G22" s="21">
        <v>0</v>
      </c>
      <c r="H22" s="21">
        <f>(E22-F22)*C22</f>
        <v>7480</v>
      </c>
      <c r="I22" s="21">
        <v>0</v>
      </c>
      <c r="J22" s="21">
        <f>+I22+H22</f>
        <v>7480</v>
      </c>
    </row>
    <row r="23" spans="1:11" ht="18.75" customHeight="1" x14ac:dyDescent="0.25">
      <c r="A23" s="18">
        <v>43266</v>
      </c>
      <c r="B23" s="19" t="s">
        <v>30</v>
      </c>
      <c r="C23" s="20">
        <f t="shared" ref="C23:C28" si="17">MROUND(500000/E23,10)</f>
        <v>1290</v>
      </c>
      <c r="D23" s="20" t="s">
        <v>10</v>
      </c>
      <c r="E23" s="21">
        <v>387</v>
      </c>
      <c r="F23" s="21">
        <v>395</v>
      </c>
      <c r="G23" s="21">
        <v>0</v>
      </c>
      <c r="H23" s="21">
        <f t="shared" ref="H23:H30" si="18">(F23-E23)*C23</f>
        <v>10320</v>
      </c>
      <c r="I23" s="21">
        <v>0</v>
      </c>
      <c r="J23" s="21">
        <f t="shared" ref="J23:J28" si="19">+I23+H23</f>
        <v>10320</v>
      </c>
      <c r="K23" s="22"/>
    </row>
    <row r="24" spans="1:11" ht="18.75" customHeight="1" x14ac:dyDescent="0.25">
      <c r="A24" s="18">
        <v>43266</v>
      </c>
      <c r="B24" s="19" t="s">
        <v>33</v>
      </c>
      <c r="C24" s="20">
        <f t="shared" si="17"/>
        <v>400</v>
      </c>
      <c r="D24" s="20" t="s">
        <v>10</v>
      </c>
      <c r="E24" s="21">
        <v>1260</v>
      </c>
      <c r="F24" s="21">
        <v>1245</v>
      </c>
      <c r="G24" s="21">
        <v>0</v>
      </c>
      <c r="H24" s="21">
        <f t="shared" si="18"/>
        <v>-6000</v>
      </c>
      <c r="I24" s="21">
        <v>0</v>
      </c>
      <c r="J24" s="16">
        <f t="shared" si="19"/>
        <v>-6000</v>
      </c>
      <c r="K24" s="22"/>
    </row>
    <row r="25" spans="1:11" ht="18.75" customHeight="1" x14ac:dyDescent="0.25">
      <c r="A25" s="18">
        <v>43265</v>
      </c>
      <c r="B25" s="19" t="s">
        <v>23</v>
      </c>
      <c r="C25" s="20">
        <f t="shared" si="17"/>
        <v>6710</v>
      </c>
      <c r="D25" s="20" t="s">
        <v>10</v>
      </c>
      <c r="E25" s="21">
        <v>74.5</v>
      </c>
      <c r="F25" s="21">
        <v>74.900000000000006</v>
      </c>
      <c r="G25" s="21">
        <v>0</v>
      </c>
      <c r="H25" s="21">
        <f t="shared" si="18"/>
        <v>2684.0000000000382</v>
      </c>
      <c r="I25" s="21">
        <v>0</v>
      </c>
      <c r="J25" s="21">
        <f t="shared" si="19"/>
        <v>2684.0000000000382</v>
      </c>
      <c r="K25" s="22"/>
    </row>
    <row r="26" spans="1:11" ht="18.75" customHeight="1" x14ac:dyDescent="0.25">
      <c r="A26" s="18">
        <v>43265</v>
      </c>
      <c r="B26" s="19" t="s">
        <v>19</v>
      </c>
      <c r="C26" s="20">
        <f t="shared" si="17"/>
        <v>790</v>
      </c>
      <c r="D26" s="20" t="s">
        <v>10</v>
      </c>
      <c r="E26" s="21">
        <v>632</v>
      </c>
      <c r="F26" s="21">
        <v>633.5</v>
      </c>
      <c r="G26" s="21">
        <v>0</v>
      </c>
      <c r="H26" s="21">
        <f t="shared" si="18"/>
        <v>1185</v>
      </c>
      <c r="I26" s="21">
        <v>0</v>
      </c>
      <c r="J26" s="21">
        <f t="shared" si="19"/>
        <v>1185</v>
      </c>
      <c r="K26" s="22"/>
    </row>
    <row r="27" spans="1:11" ht="18.75" customHeight="1" x14ac:dyDescent="0.25">
      <c r="A27" s="18">
        <v>43264</v>
      </c>
      <c r="B27" s="19" t="s">
        <v>46</v>
      </c>
      <c r="C27" s="20">
        <f t="shared" si="17"/>
        <v>1020</v>
      </c>
      <c r="D27" s="20" t="s">
        <v>10</v>
      </c>
      <c r="E27" s="21">
        <v>490</v>
      </c>
      <c r="F27" s="21">
        <v>500</v>
      </c>
      <c r="G27" s="21">
        <v>509</v>
      </c>
      <c r="H27" s="21">
        <f t="shared" si="18"/>
        <v>10200</v>
      </c>
      <c r="I27" s="21">
        <f>(G27-F27)*C27</f>
        <v>9180</v>
      </c>
      <c r="J27" s="21">
        <f t="shared" si="19"/>
        <v>19380</v>
      </c>
    </row>
    <row r="28" spans="1:11" ht="18.75" customHeight="1" x14ac:dyDescent="0.25">
      <c r="A28" s="18">
        <v>43264</v>
      </c>
      <c r="B28" s="19" t="s">
        <v>33</v>
      </c>
      <c r="C28" s="20">
        <f t="shared" si="17"/>
        <v>380</v>
      </c>
      <c r="D28" s="20" t="s">
        <v>10</v>
      </c>
      <c r="E28" s="21">
        <v>1300</v>
      </c>
      <c r="F28" s="21">
        <v>1285</v>
      </c>
      <c r="G28" s="21">
        <v>0</v>
      </c>
      <c r="H28" s="21">
        <f t="shared" si="18"/>
        <v>-5700</v>
      </c>
      <c r="I28" s="21">
        <v>0</v>
      </c>
      <c r="J28" s="16">
        <f t="shared" si="19"/>
        <v>-5700</v>
      </c>
    </row>
    <row r="29" spans="1:11" ht="18.75" customHeight="1" x14ac:dyDescent="0.25">
      <c r="A29" s="18">
        <v>43263</v>
      </c>
      <c r="B29" s="19" t="s">
        <v>22</v>
      </c>
      <c r="C29" s="20">
        <f t="shared" ref="C29" si="20">MROUND(500000/E29,10)</f>
        <v>610</v>
      </c>
      <c r="D29" s="20" t="s">
        <v>10</v>
      </c>
      <c r="E29" s="21">
        <v>818</v>
      </c>
      <c r="F29" s="21">
        <v>833</v>
      </c>
      <c r="G29" s="21">
        <v>853</v>
      </c>
      <c r="H29" s="21">
        <f t="shared" si="18"/>
        <v>9150</v>
      </c>
      <c r="I29" s="21">
        <f>(G29-F29)*C29</f>
        <v>12200</v>
      </c>
      <c r="J29" s="21">
        <f t="shared" ref="J29" si="21">+I29+H29</f>
        <v>21350</v>
      </c>
    </row>
    <row r="30" spans="1:11" ht="18.75" customHeight="1" x14ac:dyDescent="0.25">
      <c r="A30" s="18">
        <v>43262</v>
      </c>
      <c r="B30" s="19" t="s">
        <v>47</v>
      </c>
      <c r="C30" s="20">
        <f t="shared" ref="C30:C36" si="22">MROUND(500000/E30,10)</f>
        <v>980</v>
      </c>
      <c r="D30" s="20" t="s">
        <v>10</v>
      </c>
      <c r="E30" s="21">
        <v>510</v>
      </c>
      <c r="F30" s="21">
        <v>512</v>
      </c>
      <c r="G30" s="21">
        <v>0</v>
      </c>
      <c r="H30" s="21">
        <f t="shared" si="18"/>
        <v>1960</v>
      </c>
      <c r="I30" s="21">
        <v>0</v>
      </c>
      <c r="J30" s="21">
        <f>+I30+H30</f>
        <v>1960</v>
      </c>
    </row>
    <row r="31" spans="1:11" ht="18.75" customHeight="1" x14ac:dyDescent="0.25">
      <c r="A31" s="18">
        <v>43259</v>
      </c>
      <c r="B31" s="19" t="s">
        <v>15</v>
      </c>
      <c r="C31" s="20">
        <f t="shared" si="22"/>
        <v>880</v>
      </c>
      <c r="D31" s="20" t="s">
        <v>35</v>
      </c>
      <c r="E31" s="21">
        <v>565</v>
      </c>
      <c r="F31" s="21">
        <v>555</v>
      </c>
      <c r="G31" s="21">
        <v>0</v>
      </c>
      <c r="H31" s="21">
        <f>(E31-F31)*C31</f>
        <v>8800</v>
      </c>
      <c r="I31" s="21">
        <v>0</v>
      </c>
      <c r="J31" s="21">
        <f>+I31+H31</f>
        <v>8800</v>
      </c>
    </row>
    <row r="32" spans="1:11" ht="18.75" customHeight="1" x14ac:dyDescent="0.25">
      <c r="A32" s="18">
        <v>43258</v>
      </c>
      <c r="B32" s="19" t="s">
        <v>15</v>
      </c>
      <c r="C32" s="20">
        <f>MROUND(500000/E32,10)</f>
        <v>930</v>
      </c>
      <c r="D32" s="20" t="s">
        <v>10</v>
      </c>
      <c r="E32" s="21">
        <v>536</v>
      </c>
      <c r="F32" s="21">
        <v>546</v>
      </c>
      <c r="G32" s="21">
        <v>561</v>
      </c>
      <c r="H32" s="21">
        <f t="shared" ref="H32" si="23">(F32-E32)*C32</f>
        <v>9300</v>
      </c>
      <c r="I32" s="21">
        <f>(G32-F32)*C32</f>
        <v>13950</v>
      </c>
      <c r="J32" s="21">
        <f t="shared" ref="J32" si="24">+I32+H32</f>
        <v>23250</v>
      </c>
      <c r="K32" s="22"/>
    </row>
    <row r="33" spans="1:10" ht="18.75" customHeight="1" x14ac:dyDescent="0.25">
      <c r="A33" s="18">
        <v>43257</v>
      </c>
      <c r="B33" s="19" t="s">
        <v>12</v>
      </c>
      <c r="C33" s="20">
        <f t="shared" si="22"/>
        <v>1420</v>
      </c>
      <c r="D33" s="20" t="s">
        <v>10</v>
      </c>
      <c r="E33" s="21">
        <v>351</v>
      </c>
      <c r="F33" s="21">
        <v>359</v>
      </c>
      <c r="G33" s="21">
        <v>0</v>
      </c>
      <c r="H33" s="21">
        <f>(F33-E33)*C33</f>
        <v>11360</v>
      </c>
      <c r="I33" s="21">
        <v>0</v>
      </c>
      <c r="J33" s="21">
        <f>+I33+H33</f>
        <v>11360</v>
      </c>
    </row>
    <row r="34" spans="1:10" ht="18.75" customHeight="1" x14ac:dyDescent="0.25">
      <c r="A34" s="18">
        <v>43256</v>
      </c>
      <c r="B34" s="19" t="s">
        <v>16</v>
      </c>
      <c r="C34" s="20">
        <f t="shared" si="22"/>
        <v>830</v>
      </c>
      <c r="D34" s="20" t="s">
        <v>10</v>
      </c>
      <c r="E34" s="21">
        <v>602</v>
      </c>
      <c r="F34" s="21">
        <v>604</v>
      </c>
      <c r="G34" s="21">
        <v>0</v>
      </c>
      <c r="H34" s="21">
        <f>(F34-E34)*C34</f>
        <v>1660</v>
      </c>
      <c r="I34" s="21">
        <v>0</v>
      </c>
      <c r="J34" s="21">
        <f t="shared" ref="J34" si="25">+I34+H34</f>
        <v>1660</v>
      </c>
    </row>
    <row r="35" spans="1:10" ht="18.75" customHeight="1" x14ac:dyDescent="0.25">
      <c r="A35" s="18">
        <v>43255</v>
      </c>
      <c r="B35" s="19" t="s">
        <v>15</v>
      </c>
      <c r="C35" s="20">
        <f t="shared" si="22"/>
        <v>870</v>
      </c>
      <c r="D35" s="20" t="s">
        <v>35</v>
      </c>
      <c r="E35" s="21">
        <v>577</v>
      </c>
      <c r="F35" s="21">
        <v>567</v>
      </c>
      <c r="G35" s="21">
        <v>557</v>
      </c>
      <c r="H35" s="21">
        <f>(E35-F35)*C35</f>
        <v>8700</v>
      </c>
      <c r="I35" s="21">
        <f>(F35-G35)*C35</f>
        <v>8700</v>
      </c>
      <c r="J35" s="21">
        <f t="shared" ref="J35:J36" si="26">+I35+H35</f>
        <v>17400</v>
      </c>
    </row>
    <row r="36" spans="1:10" ht="18.75" customHeight="1" x14ac:dyDescent="0.25">
      <c r="A36" s="18">
        <v>43252</v>
      </c>
      <c r="B36" s="19" t="s">
        <v>38</v>
      </c>
      <c r="C36" s="20">
        <f t="shared" si="22"/>
        <v>550</v>
      </c>
      <c r="D36" s="20" t="s">
        <v>35</v>
      </c>
      <c r="E36" s="21">
        <v>910</v>
      </c>
      <c r="F36" s="21">
        <v>900</v>
      </c>
      <c r="G36" s="21">
        <v>0</v>
      </c>
      <c r="H36" s="21">
        <f>(E36-F36)*C36</f>
        <v>5500</v>
      </c>
      <c r="I36" s="21">
        <v>0</v>
      </c>
      <c r="J36" s="21">
        <f t="shared" si="26"/>
        <v>5500</v>
      </c>
    </row>
    <row r="37" spans="1:10" ht="18.75" customHeight="1" x14ac:dyDescent="0.25">
      <c r="A37" s="17"/>
      <c r="B37" s="14"/>
      <c r="C37" s="14"/>
      <c r="D37" s="14"/>
      <c r="E37" s="14"/>
      <c r="F37" s="14"/>
      <c r="G37" s="14"/>
      <c r="H37" s="14"/>
      <c r="I37" s="14"/>
      <c r="J37" s="14"/>
    </row>
  </sheetData>
  <mergeCells count="2">
    <mergeCell ref="A1:J1"/>
    <mergeCell ref="A2:J2"/>
  </mergeCells>
  <conditionalFormatting sqref="H13:J18">
    <cfRule type="cellIs" dxfId="5" priority="6" operator="lessThan">
      <formula>0</formula>
    </cfRule>
  </conditionalFormatting>
  <conditionalFormatting sqref="H9:J11">
    <cfRule type="cellIs" dxfId="4" priority="5" operator="lessThan">
      <formula>0</formula>
    </cfRule>
  </conditionalFormatting>
  <conditionalFormatting sqref="H8:J8">
    <cfRule type="cellIs" dxfId="3" priority="4" operator="lessThan">
      <formula>0</formula>
    </cfRule>
  </conditionalFormatting>
  <conditionalFormatting sqref="H7:J7">
    <cfRule type="cellIs" dxfId="2" priority="3" operator="lessThan">
      <formula>0</formula>
    </cfRule>
  </conditionalFormatting>
  <conditionalFormatting sqref="H6:J6">
    <cfRule type="cellIs" dxfId="1" priority="2" operator="lessThan">
      <formula>0</formula>
    </cfRule>
  </conditionalFormatting>
  <conditionalFormatting sqref="H5:J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3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4" customHeight="1" x14ac:dyDescent="0.4">
      <c r="A2" s="81" t="s">
        <v>55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x14ac:dyDescent="0.25">
      <c r="A5" s="18">
        <v>43294</v>
      </c>
      <c r="B5" s="35" t="s">
        <v>99</v>
      </c>
      <c r="C5" s="35">
        <v>1100</v>
      </c>
      <c r="D5" s="36" t="s">
        <v>11</v>
      </c>
      <c r="E5" s="37">
        <v>824</v>
      </c>
      <c r="F5" s="37">
        <v>820.4</v>
      </c>
      <c r="G5" s="37">
        <v>0</v>
      </c>
      <c r="H5" s="5">
        <f>(E5-F5)*C5</f>
        <v>3960.000000000025</v>
      </c>
      <c r="I5" s="21">
        <v>0</v>
      </c>
      <c r="J5" s="21">
        <f t="shared" ref="J5:J6" si="0">+I5+H5</f>
        <v>3960.000000000025</v>
      </c>
    </row>
    <row r="6" spans="1:10" x14ac:dyDescent="0.25">
      <c r="A6" s="18">
        <v>43294</v>
      </c>
      <c r="B6" s="35" t="s">
        <v>100</v>
      </c>
      <c r="C6" s="35">
        <v>800</v>
      </c>
      <c r="D6" s="36" t="s">
        <v>11</v>
      </c>
      <c r="E6" s="37">
        <v>1310</v>
      </c>
      <c r="F6" s="37">
        <v>1316</v>
      </c>
      <c r="G6" s="37">
        <v>0</v>
      </c>
      <c r="H6" s="5">
        <f>(E6-F6)*C6</f>
        <v>-4800</v>
      </c>
      <c r="I6" s="21">
        <v>0</v>
      </c>
      <c r="J6" s="21">
        <f t="shared" si="0"/>
        <v>-4800</v>
      </c>
    </row>
    <row r="7" spans="1:10" x14ac:dyDescent="0.25">
      <c r="A7" s="2">
        <v>43293</v>
      </c>
      <c r="B7" s="30" t="s">
        <v>101</v>
      </c>
      <c r="C7" s="31">
        <v>1250</v>
      </c>
      <c r="D7" s="30" t="s">
        <v>10</v>
      </c>
      <c r="E7" s="32">
        <v>481.5</v>
      </c>
      <c r="F7" s="32">
        <v>484.8</v>
      </c>
      <c r="G7" s="59">
        <v>0</v>
      </c>
      <c r="H7" s="5">
        <f t="shared" ref="H7:H8" si="1">(F7-E7)*C7</f>
        <v>4125.0000000000146</v>
      </c>
      <c r="I7" s="5">
        <v>0</v>
      </c>
      <c r="J7" s="21">
        <f>+I7+H7</f>
        <v>4125.0000000000146</v>
      </c>
    </row>
    <row r="8" spans="1:10" x14ac:dyDescent="0.25">
      <c r="A8" s="2">
        <v>43293</v>
      </c>
      <c r="B8" s="33" t="s">
        <v>102</v>
      </c>
      <c r="C8" s="33">
        <v>1750</v>
      </c>
      <c r="D8" s="33" t="s">
        <v>10</v>
      </c>
      <c r="E8" s="34">
        <v>382</v>
      </c>
      <c r="F8" s="34">
        <v>385</v>
      </c>
      <c r="G8" s="32">
        <v>386</v>
      </c>
      <c r="H8" s="5">
        <f t="shared" si="1"/>
        <v>5250</v>
      </c>
      <c r="I8" s="5">
        <v>0</v>
      </c>
      <c r="J8" s="21">
        <f t="shared" ref="J8" si="2">+I8+H8</f>
        <v>5250</v>
      </c>
    </row>
    <row r="9" spans="1:10" x14ac:dyDescent="0.25">
      <c r="A9" s="2">
        <v>43292</v>
      </c>
      <c r="B9" s="30" t="s">
        <v>82</v>
      </c>
      <c r="C9" s="31">
        <v>3500</v>
      </c>
      <c r="D9" s="30" t="s">
        <v>11</v>
      </c>
      <c r="E9" s="32">
        <v>222.5</v>
      </c>
      <c r="F9" s="32">
        <v>220</v>
      </c>
      <c r="G9" s="59">
        <v>0</v>
      </c>
      <c r="H9" s="5">
        <f>(E9-F9)*C9</f>
        <v>8750</v>
      </c>
      <c r="I9" s="5">
        <v>0</v>
      </c>
      <c r="J9" s="21">
        <f>+I9+H9</f>
        <v>8750</v>
      </c>
    </row>
    <row r="10" spans="1:10" x14ac:dyDescent="0.25">
      <c r="A10" s="2">
        <v>43292</v>
      </c>
      <c r="B10" s="33" t="s">
        <v>83</v>
      </c>
      <c r="C10" s="33">
        <v>1700</v>
      </c>
      <c r="D10" s="33" t="s">
        <v>10</v>
      </c>
      <c r="E10" s="34">
        <v>305</v>
      </c>
      <c r="F10" s="34">
        <v>305</v>
      </c>
      <c r="G10" s="32">
        <v>0</v>
      </c>
      <c r="H10" s="5">
        <f t="shared" ref="H10:H14" si="3">(F10-E10)*C10</f>
        <v>0</v>
      </c>
      <c r="I10" s="5">
        <v>0</v>
      </c>
      <c r="J10" s="21">
        <f t="shared" ref="J10" si="4">+I10+H10</f>
        <v>0</v>
      </c>
    </row>
    <row r="11" spans="1:10" x14ac:dyDescent="0.25">
      <c r="A11" s="2">
        <v>43291</v>
      </c>
      <c r="B11" s="30" t="s">
        <v>84</v>
      </c>
      <c r="C11" s="31">
        <v>800</v>
      </c>
      <c r="D11" s="30" t="s">
        <v>10</v>
      </c>
      <c r="E11" s="32">
        <v>1215</v>
      </c>
      <c r="F11" s="32">
        <v>1221</v>
      </c>
      <c r="G11" s="32">
        <v>1230</v>
      </c>
      <c r="H11" s="5">
        <f t="shared" si="3"/>
        <v>4800</v>
      </c>
      <c r="I11" s="5">
        <v>0</v>
      </c>
      <c r="J11" s="21">
        <f>+I11+H11</f>
        <v>4800</v>
      </c>
    </row>
    <row r="12" spans="1:10" x14ac:dyDescent="0.25">
      <c r="A12" s="2">
        <v>43291</v>
      </c>
      <c r="B12" s="33" t="s">
        <v>28</v>
      </c>
      <c r="C12" s="33">
        <v>1200</v>
      </c>
      <c r="D12" s="33" t="s">
        <v>10</v>
      </c>
      <c r="E12" s="34">
        <v>1052</v>
      </c>
      <c r="F12" s="34">
        <v>1055.9000000000001</v>
      </c>
      <c r="G12" s="32">
        <v>0</v>
      </c>
      <c r="H12" s="5">
        <f t="shared" si="3"/>
        <v>4680.0000000001091</v>
      </c>
      <c r="I12" s="5">
        <v>0</v>
      </c>
      <c r="J12" s="21">
        <f t="shared" ref="J12" si="5">+I12+H12</f>
        <v>4680.0000000001091</v>
      </c>
    </row>
    <row r="13" spans="1:10" x14ac:dyDescent="0.25">
      <c r="A13" s="2">
        <v>43290</v>
      </c>
      <c r="B13" s="30" t="s">
        <v>85</v>
      </c>
      <c r="C13" s="31">
        <v>1000</v>
      </c>
      <c r="D13" s="30" t="s">
        <v>10</v>
      </c>
      <c r="E13" s="32">
        <v>812</v>
      </c>
      <c r="F13" s="32">
        <v>816.5</v>
      </c>
      <c r="G13" s="32">
        <v>0</v>
      </c>
      <c r="H13" s="5">
        <f t="shared" si="3"/>
        <v>4500</v>
      </c>
      <c r="I13" s="5">
        <v>0</v>
      </c>
      <c r="J13" s="21">
        <f>+I13+H13</f>
        <v>4500</v>
      </c>
    </row>
    <row r="14" spans="1:10" x14ac:dyDescent="0.25">
      <c r="A14" s="2">
        <v>43290</v>
      </c>
      <c r="B14" s="33" t="s">
        <v>86</v>
      </c>
      <c r="C14" s="33">
        <v>550</v>
      </c>
      <c r="D14" s="33" t="s">
        <v>10</v>
      </c>
      <c r="E14" s="34">
        <v>932</v>
      </c>
      <c r="F14" s="34">
        <v>933</v>
      </c>
      <c r="G14" s="32">
        <v>0</v>
      </c>
      <c r="H14" s="5">
        <f t="shared" si="3"/>
        <v>550</v>
      </c>
      <c r="I14" s="5">
        <v>0</v>
      </c>
      <c r="J14" s="21">
        <f t="shared" ref="J14" si="6">+I14+H14</f>
        <v>550</v>
      </c>
    </row>
    <row r="15" spans="1:10" x14ac:dyDescent="0.25">
      <c r="A15" s="2">
        <v>43286</v>
      </c>
      <c r="B15" s="30" t="s">
        <v>58</v>
      </c>
      <c r="C15" s="31">
        <v>1500</v>
      </c>
      <c r="D15" s="30" t="s">
        <v>10</v>
      </c>
      <c r="E15" s="32">
        <v>410</v>
      </c>
      <c r="F15" s="32">
        <v>413</v>
      </c>
      <c r="G15" s="32">
        <v>0</v>
      </c>
      <c r="H15" s="5">
        <f t="shared" ref="H15:H16" si="7">(F15-E15)*C15</f>
        <v>4500</v>
      </c>
      <c r="I15" s="5">
        <v>0</v>
      </c>
      <c r="J15" s="21">
        <f>+I15+H15</f>
        <v>4500</v>
      </c>
    </row>
    <row r="16" spans="1:10" x14ac:dyDescent="0.25">
      <c r="A16" s="2">
        <v>43286</v>
      </c>
      <c r="B16" s="33" t="s">
        <v>59</v>
      </c>
      <c r="C16" s="33">
        <v>800</v>
      </c>
      <c r="D16" s="33" t="s">
        <v>10</v>
      </c>
      <c r="E16" s="34">
        <v>1370</v>
      </c>
      <c r="F16" s="34">
        <v>1364</v>
      </c>
      <c r="G16" s="32">
        <v>0</v>
      </c>
      <c r="H16" s="5">
        <f t="shared" si="7"/>
        <v>-4800</v>
      </c>
      <c r="I16" s="5">
        <v>0</v>
      </c>
      <c r="J16" s="16">
        <f t="shared" ref="J16" si="8">+I16+H16</f>
        <v>-4800</v>
      </c>
    </row>
    <row r="17" spans="1:10" x14ac:dyDescent="0.25">
      <c r="A17" s="2">
        <v>43285</v>
      </c>
      <c r="B17" s="31" t="s">
        <v>60</v>
      </c>
      <c r="C17" s="31">
        <v>500</v>
      </c>
      <c r="D17" s="31" t="s">
        <v>11</v>
      </c>
      <c r="E17" s="32">
        <v>1455</v>
      </c>
      <c r="F17" s="32">
        <v>1435</v>
      </c>
      <c r="G17" s="32">
        <v>0</v>
      </c>
      <c r="H17" s="5">
        <f>(E17-F17)*C17</f>
        <v>10000</v>
      </c>
      <c r="I17" s="5">
        <v>0</v>
      </c>
      <c r="J17" s="21">
        <f>+I17+H17</f>
        <v>10000</v>
      </c>
    </row>
    <row r="18" spans="1:10" x14ac:dyDescent="0.25">
      <c r="A18" s="2">
        <v>43284</v>
      </c>
      <c r="B18" s="33" t="s">
        <v>61</v>
      </c>
      <c r="C18" s="33">
        <v>1500</v>
      </c>
      <c r="D18" s="33" t="s">
        <v>10</v>
      </c>
      <c r="E18" s="34">
        <v>626.5</v>
      </c>
      <c r="F18" s="34">
        <v>629.5</v>
      </c>
      <c r="G18" s="32">
        <v>632</v>
      </c>
      <c r="H18" s="5">
        <f t="shared" ref="H18:H19" si="9">(F18-E18)*C18</f>
        <v>4500</v>
      </c>
      <c r="I18" s="5">
        <f>(G18-F18)*C18</f>
        <v>3750</v>
      </c>
      <c r="J18" s="21">
        <f t="shared" ref="J18:J20" si="10">+I18+H18</f>
        <v>8250</v>
      </c>
    </row>
    <row r="19" spans="1:10" x14ac:dyDescent="0.25">
      <c r="A19" s="2">
        <v>43284</v>
      </c>
      <c r="B19" s="33" t="s">
        <v>28</v>
      </c>
      <c r="C19" s="33">
        <v>1200</v>
      </c>
      <c r="D19" s="33" t="s">
        <v>10</v>
      </c>
      <c r="E19" s="34">
        <v>993.5</v>
      </c>
      <c r="F19" s="34">
        <v>997.5</v>
      </c>
      <c r="G19" s="32">
        <v>0</v>
      </c>
      <c r="H19" s="5">
        <f t="shared" si="9"/>
        <v>4800</v>
      </c>
      <c r="I19" s="5">
        <v>0</v>
      </c>
      <c r="J19" s="21">
        <f t="shared" si="10"/>
        <v>4800</v>
      </c>
    </row>
    <row r="20" spans="1:10" x14ac:dyDescent="0.25">
      <c r="A20" s="2">
        <v>43284</v>
      </c>
      <c r="B20" s="33" t="s">
        <v>62</v>
      </c>
      <c r="C20" s="33">
        <v>10000</v>
      </c>
      <c r="D20" s="31" t="s">
        <v>11</v>
      </c>
      <c r="E20" s="32">
        <v>53</v>
      </c>
      <c r="F20" s="32">
        <v>52.5</v>
      </c>
      <c r="G20" s="32">
        <v>0</v>
      </c>
      <c r="H20" s="5">
        <f t="shared" ref="H20" si="11">(E20-F20)*C20</f>
        <v>5000</v>
      </c>
      <c r="I20" s="5">
        <v>0</v>
      </c>
      <c r="J20" s="5">
        <f t="shared" si="10"/>
        <v>5000</v>
      </c>
    </row>
    <row r="21" spans="1:10" x14ac:dyDescent="0.25">
      <c r="A21" s="18">
        <v>43283</v>
      </c>
      <c r="B21" s="35" t="s">
        <v>21</v>
      </c>
      <c r="C21" s="35">
        <v>500</v>
      </c>
      <c r="D21" s="36" t="s">
        <v>11</v>
      </c>
      <c r="E21" s="37">
        <v>1508</v>
      </c>
      <c r="F21" s="37">
        <v>1493</v>
      </c>
      <c r="G21" s="37">
        <v>1473</v>
      </c>
      <c r="H21" s="21">
        <f>(E21-F21)*C21</f>
        <v>7500</v>
      </c>
      <c r="I21" s="21">
        <f>(F21-G21)*C21</f>
        <v>10000</v>
      </c>
      <c r="J21" s="21">
        <f>+I21+H21</f>
        <v>17500</v>
      </c>
    </row>
    <row r="22" spans="1:10" x14ac:dyDescent="0.25">
      <c r="A22" s="38"/>
      <c r="B22" s="38"/>
      <c r="C22" s="38"/>
      <c r="D22" s="38"/>
      <c r="E22" s="38"/>
      <c r="F22" s="38"/>
      <c r="G22" s="38"/>
      <c r="H22" s="38"/>
      <c r="I22" s="38"/>
      <c r="J22" s="38"/>
    </row>
    <row r="23" spans="1:10" x14ac:dyDescent="0.25">
      <c r="A23" s="2">
        <v>43280</v>
      </c>
      <c r="B23" s="33" t="s">
        <v>21</v>
      </c>
      <c r="C23" s="33">
        <v>500</v>
      </c>
      <c r="D23" s="33" t="s">
        <v>10</v>
      </c>
      <c r="E23" s="34">
        <v>1495</v>
      </c>
      <c r="F23" s="34">
        <v>1510</v>
      </c>
      <c r="G23" s="32">
        <v>1530</v>
      </c>
      <c r="H23" s="5">
        <f t="shared" ref="H23:H24" si="12">(F23-E23)*C23</f>
        <v>7500</v>
      </c>
      <c r="I23" s="5">
        <f>(G23-F23)*C23</f>
        <v>10000</v>
      </c>
      <c r="J23" s="21">
        <f t="shared" ref="J23:J25" si="13">+I23+H23</f>
        <v>17500</v>
      </c>
    </row>
    <row r="24" spans="1:10" x14ac:dyDescent="0.25">
      <c r="A24" s="2">
        <v>43280</v>
      </c>
      <c r="B24" s="33" t="s">
        <v>13</v>
      </c>
      <c r="C24" s="33">
        <v>12000</v>
      </c>
      <c r="D24" s="33" t="s">
        <v>10</v>
      </c>
      <c r="E24" s="34">
        <v>83.25</v>
      </c>
      <c r="F24" s="34">
        <v>84.25</v>
      </c>
      <c r="G24" s="32">
        <v>0</v>
      </c>
      <c r="H24" s="5">
        <f t="shared" si="12"/>
        <v>12000</v>
      </c>
      <c r="I24" s="5">
        <v>0</v>
      </c>
      <c r="J24" s="21">
        <f t="shared" si="13"/>
        <v>12000</v>
      </c>
    </row>
    <row r="25" spans="1:10" x14ac:dyDescent="0.25">
      <c r="A25" s="18">
        <v>43279</v>
      </c>
      <c r="B25" s="35" t="s">
        <v>63</v>
      </c>
      <c r="C25" s="35">
        <v>2750</v>
      </c>
      <c r="D25" s="35" t="s">
        <v>11</v>
      </c>
      <c r="E25" s="39">
        <v>273.2</v>
      </c>
      <c r="F25" s="39">
        <v>271</v>
      </c>
      <c r="G25" s="37">
        <v>0</v>
      </c>
      <c r="H25" s="21">
        <v>6050</v>
      </c>
      <c r="I25" s="21">
        <v>0</v>
      </c>
      <c r="J25" s="21">
        <f t="shared" si="13"/>
        <v>6050</v>
      </c>
    </row>
    <row r="26" spans="1:10" x14ac:dyDescent="0.25">
      <c r="A26" s="18">
        <v>43279</v>
      </c>
      <c r="B26" s="35" t="s">
        <v>17</v>
      </c>
      <c r="C26" s="35">
        <v>2500</v>
      </c>
      <c r="D26" s="35" t="s">
        <v>11</v>
      </c>
      <c r="E26" s="39">
        <v>186.75</v>
      </c>
      <c r="F26" s="39">
        <v>185.3</v>
      </c>
      <c r="G26" s="37" t="s">
        <v>49</v>
      </c>
      <c r="H26" s="21">
        <v>3650</v>
      </c>
      <c r="I26" s="21" t="s">
        <v>49</v>
      </c>
      <c r="J26" s="21" t="s">
        <v>49</v>
      </c>
    </row>
    <row r="27" spans="1:10" x14ac:dyDescent="0.25">
      <c r="A27" s="18">
        <v>43279</v>
      </c>
      <c r="B27" s="35" t="s">
        <v>18</v>
      </c>
      <c r="C27" s="35">
        <v>7000</v>
      </c>
      <c r="D27" s="35" t="s">
        <v>10</v>
      </c>
      <c r="E27" s="39">
        <v>129.25</v>
      </c>
      <c r="F27" s="39">
        <v>128.25</v>
      </c>
      <c r="G27" s="37">
        <v>0</v>
      </c>
      <c r="H27" s="21">
        <f>(F27-E27)*C27</f>
        <v>-7000</v>
      </c>
      <c r="I27" s="21">
        <v>0</v>
      </c>
      <c r="J27" s="16">
        <f>+I27+H27</f>
        <v>-7000</v>
      </c>
    </row>
    <row r="28" spans="1:10" x14ac:dyDescent="0.25">
      <c r="A28" s="18">
        <v>43279</v>
      </c>
      <c r="B28" s="35" t="s">
        <v>34</v>
      </c>
      <c r="C28" s="35">
        <v>8000</v>
      </c>
      <c r="D28" s="35" t="s">
        <v>10</v>
      </c>
      <c r="E28" s="39">
        <v>75.75</v>
      </c>
      <c r="F28" s="39">
        <v>76.75</v>
      </c>
      <c r="G28" s="37">
        <v>77.45</v>
      </c>
      <c r="H28" s="21">
        <f t="shared" ref="H28:H31" si="14">(F28-E28)*C28</f>
        <v>8000</v>
      </c>
      <c r="I28" s="21">
        <f>(G28-F28)*C28</f>
        <v>5600.0000000000227</v>
      </c>
      <c r="J28" s="21">
        <f t="shared" ref="J28:J31" si="15">+I28+H28</f>
        <v>13600.000000000022</v>
      </c>
    </row>
    <row r="29" spans="1:10" x14ac:dyDescent="0.25">
      <c r="A29" s="2">
        <v>43278</v>
      </c>
      <c r="B29" s="33" t="s">
        <v>18</v>
      </c>
      <c r="C29" s="33">
        <v>7000</v>
      </c>
      <c r="D29" s="33" t="s">
        <v>10</v>
      </c>
      <c r="E29" s="34">
        <v>128.9</v>
      </c>
      <c r="F29" s="34">
        <v>129.9</v>
      </c>
      <c r="G29" s="32">
        <v>0</v>
      </c>
      <c r="H29" s="5">
        <f t="shared" si="14"/>
        <v>7000</v>
      </c>
      <c r="I29" s="5">
        <v>0</v>
      </c>
      <c r="J29" s="21">
        <f t="shared" si="15"/>
        <v>7000</v>
      </c>
    </row>
    <row r="30" spans="1:10" x14ac:dyDescent="0.25">
      <c r="A30" s="2">
        <v>43277</v>
      </c>
      <c r="B30" s="33" t="s">
        <v>29</v>
      </c>
      <c r="C30" s="33">
        <v>1100</v>
      </c>
      <c r="D30" s="33" t="s">
        <v>10</v>
      </c>
      <c r="E30" s="34">
        <v>879</v>
      </c>
      <c r="F30" s="34">
        <v>884</v>
      </c>
      <c r="G30" s="32">
        <v>0</v>
      </c>
      <c r="H30" s="5">
        <f t="shared" si="14"/>
        <v>5500</v>
      </c>
      <c r="I30" s="5">
        <v>0</v>
      </c>
      <c r="J30" s="21">
        <f t="shared" si="15"/>
        <v>5500</v>
      </c>
    </row>
    <row r="31" spans="1:10" x14ac:dyDescent="0.25">
      <c r="A31" s="2">
        <v>43276</v>
      </c>
      <c r="B31" s="33" t="s">
        <v>26</v>
      </c>
      <c r="C31" s="33">
        <v>1000</v>
      </c>
      <c r="D31" s="31" t="s">
        <v>10</v>
      </c>
      <c r="E31" s="32">
        <v>1058</v>
      </c>
      <c r="F31" s="32">
        <v>1066</v>
      </c>
      <c r="G31" s="32">
        <v>0</v>
      </c>
      <c r="H31" s="5">
        <f t="shared" si="14"/>
        <v>8000</v>
      </c>
      <c r="I31" s="5">
        <v>0</v>
      </c>
      <c r="J31" s="21">
        <f t="shared" si="15"/>
        <v>8000</v>
      </c>
    </row>
    <row r="32" spans="1:10" x14ac:dyDescent="0.25">
      <c r="A32" s="2">
        <v>43273</v>
      </c>
      <c r="B32" s="33" t="s">
        <v>64</v>
      </c>
      <c r="C32" s="33">
        <v>1000</v>
      </c>
      <c r="D32" s="31" t="s">
        <v>11</v>
      </c>
      <c r="E32" s="32">
        <v>832</v>
      </c>
      <c r="F32" s="32">
        <v>828</v>
      </c>
      <c r="G32" s="32">
        <v>0</v>
      </c>
      <c r="H32" s="5">
        <f>(E32-F32)*C32</f>
        <v>4000</v>
      </c>
      <c r="I32" s="5">
        <v>0</v>
      </c>
      <c r="J32" s="21">
        <f>+I32+H32</f>
        <v>4000</v>
      </c>
    </row>
    <row r="33" spans="1:10" x14ac:dyDescent="0.25">
      <c r="A33" s="2">
        <v>43272</v>
      </c>
      <c r="B33" s="33" t="s">
        <v>39</v>
      </c>
      <c r="C33" s="33">
        <v>500</v>
      </c>
      <c r="D33" s="31" t="s">
        <v>11</v>
      </c>
      <c r="E33" s="32">
        <v>1485</v>
      </c>
      <c r="F33" s="32">
        <v>1481</v>
      </c>
      <c r="G33" s="32">
        <v>0</v>
      </c>
      <c r="H33" s="5">
        <f>(E33-F33)*C33</f>
        <v>2000</v>
      </c>
      <c r="I33" s="5">
        <v>0</v>
      </c>
      <c r="J33" s="21">
        <f>+I33+H33</f>
        <v>2000</v>
      </c>
    </row>
    <row r="34" spans="1:10" x14ac:dyDescent="0.25">
      <c r="A34" s="2">
        <v>43272</v>
      </c>
      <c r="B34" s="33" t="s">
        <v>32</v>
      </c>
      <c r="C34" s="33">
        <v>12000</v>
      </c>
      <c r="D34" s="33" t="s">
        <v>10</v>
      </c>
      <c r="E34" s="34">
        <v>83.4</v>
      </c>
      <c r="F34" s="34">
        <v>84.4</v>
      </c>
      <c r="G34" s="32">
        <v>0</v>
      </c>
      <c r="H34" s="5">
        <f t="shared" ref="H34:H36" si="16">(F34-E34)*C34</f>
        <v>12000</v>
      </c>
      <c r="I34" s="5">
        <v>0</v>
      </c>
      <c r="J34" s="21">
        <f t="shared" ref="J34:J36" si="17">+I34+H34</f>
        <v>12000</v>
      </c>
    </row>
    <row r="35" spans="1:10" x14ac:dyDescent="0.25">
      <c r="A35" s="18">
        <v>43269</v>
      </c>
      <c r="B35" s="35" t="s">
        <v>40</v>
      </c>
      <c r="C35" s="35">
        <v>1000</v>
      </c>
      <c r="D35" s="35" t="s">
        <v>10</v>
      </c>
      <c r="E35" s="39">
        <v>1080</v>
      </c>
      <c r="F35" s="39">
        <v>1085</v>
      </c>
      <c r="G35" s="37">
        <v>0</v>
      </c>
      <c r="H35" s="21">
        <f t="shared" si="16"/>
        <v>5000</v>
      </c>
      <c r="I35" s="21">
        <v>0</v>
      </c>
      <c r="J35" s="21">
        <f t="shared" si="17"/>
        <v>5000</v>
      </c>
    </row>
    <row r="36" spans="1:10" x14ac:dyDescent="0.25">
      <c r="A36" s="18">
        <v>43269</v>
      </c>
      <c r="B36" s="35" t="s">
        <v>21</v>
      </c>
      <c r="C36" s="35">
        <v>500</v>
      </c>
      <c r="D36" s="35" t="s">
        <v>10</v>
      </c>
      <c r="E36" s="39">
        <v>1620</v>
      </c>
      <c r="F36" s="39">
        <v>1625</v>
      </c>
      <c r="G36" s="37">
        <v>0</v>
      </c>
      <c r="H36" s="21">
        <f t="shared" si="16"/>
        <v>2500</v>
      </c>
      <c r="I36" s="21">
        <v>0</v>
      </c>
      <c r="J36" s="21">
        <f t="shared" si="17"/>
        <v>2500</v>
      </c>
    </row>
    <row r="37" spans="1:10" x14ac:dyDescent="0.25">
      <c r="A37" s="2">
        <v>43266</v>
      </c>
      <c r="B37" s="33" t="s">
        <v>32</v>
      </c>
      <c r="C37" s="33">
        <v>12000</v>
      </c>
      <c r="D37" s="33" t="s">
        <v>10</v>
      </c>
      <c r="E37" s="34">
        <v>84.5</v>
      </c>
      <c r="F37" s="34">
        <v>85.5</v>
      </c>
      <c r="G37" s="32">
        <v>0</v>
      </c>
      <c r="H37" s="5">
        <f>(F37-E37)*C37</f>
        <v>12000</v>
      </c>
      <c r="I37" s="5">
        <v>0</v>
      </c>
      <c r="J37" s="21">
        <f>+I37+H37</f>
        <v>12000</v>
      </c>
    </row>
    <row r="38" spans="1:10" x14ac:dyDescent="0.25">
      <c r="A38" s="2">
        <v>43266</v>
      </c>
      <c r="B38" s="33" t="s">
        <v>21</v>
      </c>
      <c r="C38" s="33">
        <v>500</v>
      </c>
      <c r="D38" s="33" t="s">
        <v>10</v>
      </c>
      <c r="E38" s="34">
        <v>1610</v>
      </c>
      <c r="F38" s="34">
        <v>1630</v>
      </c>
      <c r="G38" s="32">
        <v>0</v>
      </c>
      <c r="H38" s="5">
        <f t="shared" ref="H38:H39" si="18">(F38-E38)*C38</f>
        <v>10000</v>
      </c>
      <c r="I38" s="5">
        <v>0</v>
      </c>
      <c r="J38" s="21">
        <f t="shared" ref="J38:J39" si="19">+I38+H38</f>
        <v>10000</v>
      </c>
    </row>
    <row r="39" spans="1:10" x14ac:dyDescent="0.25">
      <c r="A39" s="2">
        <v>43265</v>
      </c>
      <c r="B39" s="33" t="s">
        <v>21</v>
      </c>
      <c r="C39" s="33">
        <v>500</v>
      </c>
      <c r="D39" s="33" t="s">
        <v>10</v>
      </c>
      <c r="E39" s="34">
        <v>1592</v>
      </c>
      <c r="F39" s="34">
        <v>1608</v>
      </c>
      <c r="G39" s="32">
        <v>0</v>
      </c>
      <c r="H39" s="5">
        <f t="shared" si="18"/>
        <v>8000</v>
      </c>
      <c r="I39" s="5">
        <v>0</v>
      </c>
      <c r="J39" s="21">
        <f t="shared" si="19"/>
        <v>8000</v>
      </c>
    </row>
    <row r="40" spans="1:10" x14ac:dyDescent="0.25">
      <c r="A40" s="2">
        <v>43265</v>
      </c>
      <c r="B40" s="33" t="s">
        <v>20</v>
      </c>
      <c r="C40" s="33">
        <v>800</v>
      </c>
      <c r="D40" s="31" t="s">
        <v>11</v>
      </c>
      <c r="E40" s="32">
        <v>1278</v>
      </c>
      <c r="F40" s="32">
        <v>1265.5</v>
      </c>
      <c r="G40" s="32">
        <v>0</v>
      </c>
      <c r="H40" s="5">
        <f>(E40-F40)*C40</f>
        <v>10000</v>
      </c>
      <c r="I40" s="5">
        <v>0</v>
      </c>
      <c r="J40" s="21">
        <f>+I40+H40</f>
        <v>10000</v>
      </c>
    </row>
    <row r="41" spans="1:10" x14ac:dyDescent="0.25">
      <c r="A41" s="18">
        <v>43264</v>
      </c>
      <c r="B41" s="35" t="s">
        <v>41</v>
      </c>
      <c r="C41" s="35">
        <v>10000</v>
      </c>
      <c r="D41" s="35" t="s">
        <v>10</v>
      </c>
      <c r="E41" s="39">
        <v>37.25</v>
      </c>
      <c r="F41" s="39">
        <v>38</v>
      </c>
      <c r="G41" s="37">
        <v>0</v>
      </c>
      <c r="H41" s="21">
        <f t="shared" ref="H41" si="20">(F41-E41)*C41</f>
        <v>7500</v>
      </c>
      <c r="I41" s="21">
        <v>0</v>
      </c>
      <c r="J41" s="21">
        <f t="shared" ref="J41" si="21">+I41+H41</f>
        <v>7500</v>
      </c>
    </row>
    <row r="42" spans="1:10" x14ac:dyDescent="0.25">
      <c r="A42" s="18">
        <v>43264</v>
      </c>
      <c r="B42" s="35" t="s">
        <v>24</v>
      </c>
      <c r="C42" s="35">
        <v>750</v>
      </c>
      <c r="D42" s="35" t="s">
        <v>10</v>
      </c>
      <c r="E42" s="39">
        <v>923</v>
      </c>
      <c r="F42" s="39">
        <v>913</v>
      </c>
      <c r="G42" s="37">
        <v>0</v>
      </c>
      <c r="H42" s="21">
        <f>(F42-E42)*C42</f>
        <v>-7500</v>
      </c>
      <c r="I42" s="21">
        <v>0</v>
      </c>
      <c r="J42" s="16">
        <f>+I42+H42</f>
        <v>-7500</v>
      </c>
    </row>
    <row r="43" spans="1:10" x14ac:dyDescent="0.25">
      <c r="A43" s="18">
        <v>43263</v>
      </c>
      <c r="B43" s="35" t="s">
        <v>18</v>
      </c>
      <c r="C43" s="35">
        <v>7000</v>
      </c>
      <c r="D43" s="35" t="s">
        <v>10</v>
      </c>
      <c r="E43" s="39">
        <v>142.75</v>
      </c>
      <c r="F43" s="39">
        <v>144.25</v>
      </c>
      <c r="G43" s="37">
        <v>146.25</v>
      </c>
      <c r="H43" s="21">
        <f t="shared" ref="H43:H45" si="22">(F43-E43)*C43</f>
        <v>10500</v>
      </c>
      <c r="I43" s="21">
        <f>(G43-F43)*C43</f>
        <v>14000</v>
      </c>
      <c r="J43" s="21">
        <f t="shared" ref="J43:J47" si="23">+I43+H43</f>
        <v>24500</v>
      </c>
    </row>
    <row r="44" spans="1:10" x14ac:dyDescent="0.25">
      <c r="A44" s="18">
        <v>43259</v>
      </c>
      <c r="B44" s="35" t="s">
        <v>65</v>
      </c>
      <c r="C44" s="35">
        <v>10000</v>
      </c>
      <c r="D44" s="35" t="s">
        <v>10</v>
      </c>
      <c r="E44" s="39">
        <v>44.25</v>
      </c>
      <c r="F44" s="39">
        <v>45</v>
      </c>
      <c r="G44" s="37">
        <v>46</v>
      </c>
      <c r="H44" s="21">
        <f t="shared" si="22"/>
        <v>7500</v>
      </c>
      <c r="I44" s="21">
        <f>(G44-F44)*C44</f>
        <v>10000</v>
      </c>
      <c r="J44" s="21">
        <f t="shared" si="23"/>
        <v>17500</v>
      </c>
    </row>
    <row r="45" spans="1:10" x14ac:dyDescent="0.25">
      <c r="A45" s="18">
        <v>43257</v>
      </c>
      <c r="B45" s="35" t="s">
        <v>44</v>
      </c>
      <c r="C45" s="35">
        <v>1400</v>
      </c>
      <c r="D45" s="35" t="s">
        <v>10</v>
      </c>
      <c r="E45" s="39">
        <v>523</v>
      </c>
      <c r="F45" s="39">
        <v>530</v>
      </c>
      <c r="G45" s="37">
        <v>540</v>
      </c>
      <c r="H45" s="21">
        <f t="shared" si="22"/>
        <v>9800</v>
      </c>
      <c r="I45" s="21">
        <f>(G45-F45)*C45</f>
        <v>14000</v>
      </c>
      <c r="J45" s="21">
        <f t="shared" si="23"/>
        <v>23800</v>
      </c>
    </row>
    <row r="46" spans="1:10" x14ac:dyDescent="0.25">
      <c r="A46" s="18">
        <v>43256</v>
      </c>
      <c r="B46" s="35" t="s">
        <v>38</v>
      </c>
      <c r="C46" s="35">
        <v>1000</v>
      </c>
      <c r="D46" s="36" t="s">
        <v>11</v>
      </c>
      <c r="E46" s="37">
        <v>913</v>
      </c>
      <c r="F46" s="37">
        <v>905</v>
      </c>
      <c r="G46" s="37">
        <v>0</v>
      </c>
      <c r="H46" s="21">
        <f>(E46-F46)*C46</f>
        <v>8000</v>
      </c>
      <c r="I46" s="21">
        <v>0</v>
      </c>
      <c r="J46" s="21">
        <f t="shared" si="23"/>
        <v>8000</v>
      </c>
    </row>
    <row r="47" spans="1:10" x14ac:dyDescent="0.25">
      <c r="A47" s="18">
        <v>43255</v>
      </c>
      <c r="B47" s="35" t="s">
        <v>18</v>
      </c>
      <c r="C47" s="35">
        <v>7000</v>
      </c>
      <c r="D47" s="36" t="s">
        <v>11</v>
      </c>
      <c r="E47" s="37">
        <v>151</v>
      </c>
      <c r="F47" s="37">
        <v>149.75</v>
      </c>
      <c r="G47" s="37">
        <v>147.25</v>
      </c>
      <c r="H47" s="21">
        <f>(E47-F47)*C47</f>
        <v>8750</v>
      </c>
      <c r="I47" s="21">
        <f>(F47-G47)*C47</f>
        <v>17500</v>
      </c>
      <c r="J47" s="21">
        <f t="shared" si="23"/>
        <v>26250</v>
      </c>
    </row>
    <row r="48" spans="1:10" x14ac:dyDescent="0.25">
      <c r="A48" s="18">
        <v>43252</v>
      </c>
      <c r="B48" s="35" t="s">
        <v>27</v>
      </c>
      <c r="C48" s="35">
        <v>3750</v>
      </c>
      <c r="D48" s="36" t="s">
        <v>11</v>
      </c>
      <c r="E48" s="37">
        <v>172</v>
      </c>
      <c r="F48" s="37">
        <v>173</v>
      </c>
      <c r="G48" s="37">
        <v>0</v>
      </c>
      <c r="H48" s="21">
        <f>(E48-F48)*C48</f>
        <v>-3750</v>
      </c>
      <c r="I48" s="21">
        <v>0</v>
      </c>
      <c r="J48" s="16">
        <f>+I48+H48</f>
        <v>-3750</v>
      </c>
    </row>
    <row r="49" spans="1:10" x14ac:dyDescent="0.25">
      <c r="A49" s="40"/>
      <c r="B49" s="41"/>
      <c r="C49" s="41"/>
      <c r="D49" s="41"/>
      <c r="E49" s="42"/>
      <c r="F49" s="42"/>
      <c r="G49" s="42"/>
      <c r="H49" s="43"/>
      <c r="I49" s="43"/>
      <c r="J49" s="44"/>
    </row>
  </sheetData>
  <mergeCells count="2">
    <mergeCell ref="A1:J1"/>
    <mergeCell ref="A2:J2"/>
  </mergeCells>
  <pageMargins left="0.7" right="0.7" top="0.75" bottom="0.75" header="0.3" footer="0.3"/>
  <ignoredErrors>
    <ignoredError sqref="H17 H40:H47 H9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26.25" customHeight="1" x14ac:dyDescent="0.4">
      <c r="A2" s="81" t="s">
        <v>66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ht="30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5"/>
      <c r="B4" s="3"/>
      <c r="C4" s="20"/>
      <c r="D4" s="4"/>
      <c r="E4" s="15"/>
      <c r="F4" s="15"/>
      <c r="G4" s="15"/>
      <c r="H4" s="5"/>
      <c r="I4" s="46"/>
      <c r="J4" s="8"/>
      <c r="K4" s="47"/>
    </row>
    <row r="5" spans="1:11" x14ac:dyDescent="0.25">
      <c r="A5" s="2">
        <v>43294</v>
      </c>
      <c r="B5" s="3" t="s">
        <v>103</v>
      </c>
      <c r="C5" s="4">
        <v>1300</v>
      </c>
      <c r="D5" s="4" t="s">
        <v>71</v>
      </c>
      <c r="E5" s="5">
        <v>600</v>
      </c>
      <c r="F5" s="5">
        <v>21</v>
      </c>
      <c r="G5" s="5">
        <v>21</v>
      </c>
      <c r="H5" s="5" t="s">
        <v>49</v>
      </c>
      <c r="I5" s="48">
        <f t="shared" ref="I5:I8" si="0">(G5-F5)*E5</f>
        <v>0</v>
      </c>
      <c r="J5" s="49">
        <v>0</v>
      </c>
      <c r="K5" s="49">
        <f t="shared" ref="K5:K8" si="1">(I5+J5)</f>
        <v>0</v>
      </c>
    </row>
    <row r="6" spans="1:11" x14ac:dyDescent="0.25">
      <c r="A6" s="2">
        <v>43294</v>
      </c>
      <c r="B6" s="3" t="s">
        <v>88</v>
      </c>
      <c r="C6" s="4">
        <v>1360</v>
      </c>
      <c r="D6" s="4" t="s">
        <v>71</v>
      </c>
      <c r="E6" s="5">
        <v>600</v>
      </c>
      <c r="F6" s="5">
        <v>31</v>
      </c>
      <c r="G6" s="5">
        <v>34.5</v>
      </c>
      <c r="H6" s="5">
        <v>36.5</v>
      </c>
      <c r="I6" s="48">
        <f t="shared" si="0"/>
        <v>2100</v>
      </c>
      <c r="J6" s="49">
        <f t="shared" ref="J6:J8" si="2">(H6-G6)*E6</f>
        <v>1200</v>
      </c>
      <c r="K6" s="49">
        <f t="shared" si="1"/>
        <v>3300</v>
      </c>
    </row>
    <row r="7" spans="1:11" x14ac:dyDescent="0.25">
      <c r="A7" s="2">
        <v>43293</v>
      </c>
      <c r="B7" s="3" t="s">
        <v>104</v>
      </c>
      <c r="C7" s="4">
        <v>600</v>
      </c>
      <c r="D7" s="4" t="s">
        <v>72</v>
      </c>
      <c r="E7" s="5">
        <v>1200</v>
      </c>
      <c r="F7" s="5">
        <v>16</v>
      </c>
      <c r="G7" s="5">
        <v>18</v>
      </c>
      <c r="H7" s="5">
        <v>21</v>
      </c>
      <c r="I7" s="48">
        <f t="shared" si="0"/>
        <v>2400</v>
      </c>
      <c r="J7" s="49">
        <f t="shared" si="2"/>
        <v>3600</v>
      </c>
      <c r="K7" s="49">
        <f t="shared" si="1"/>
        <v>6000</v>
      </c>
    </row>
    <row r="8" spans="1:11" x14ac:dyDescent="0.25">
      <c r="A8" s="2">
        <v>43293</v>
      </c>
      <c r="B8" s="3" t="s">
        <v>105</v>
      </c>
      <c r="C8" s="4">
        <v>1060</v>
      </c>
      <c r="D8" s="4" t="s">
        <v>71</v>
      </c>
      <c r="E8" s="5">
        <v>1000</v>
      </c>
      <c r="F8" s="5">
        <v>21.5</v>
      </c>
      <c r="G8" s="5">
        <v>23.5</v>
      </c>
      <c r="H8" s="5">
        <v>28</v>
      </c>
      <c r="I8" s="48">
        <f t="shared" si="0"/>
        <v>2000</v>
      </c>
      <c r="J8" s="49">
        <f t="shared" si="2"/>
        <v>4500</v>
      </c>
      <c r="K8" s="49">
        <f t="shared" si="1"/>
        <v>6500</v>
      </c>
    </row>
    <row r="9" spans="1:11" x14ac:dyDescent="0.25">
      <c r="A9" s="2">
        <v>43292</v>
      </c>
      <c r="B9" s="3" t="s">
        <v>87</v>
      </c>
      <c r="C9" s="4">
        <v>460</v>
      </c>
      <c r="D9" s="4" t="s">
        <v>72</v>
      </c>
      <c r="E9" s="5">
        <v>1000</v>
      </c>
      <c r="F9" s="5">
        <v>15</v>
      </c>
      <c r="G9" s="5">
        <v>17</v>
      </c>
      <c r="H9" s="5">
        <v>18.5</v>
      </c>
      <c r="I9" s="48">
        <f t="shared" ref="I9:I13" si="3">(G9-F9)*E9</f>
        <v>2000</v>
      </c>
      <c r="J9" s="49">
        <v>0</v>
      </c>
      <c r="K9" s="49">
        <f t="shared" ref="K9:K13" si="4">(I9+J9)</f>
        <v>2000</v>
      </c>
    </row>
    <row r="10" spans="1:11" x14ac:dyDescent="0.25">
      <c r="A10" s="2">
        <v>43292</v>
      </c>
      <c r="B10" s="3" t="s">
        <v>88</v>
      </c>
      <c r="C10" s="4">
        <v>1360</v>
      </c>
      <c r="D10" s="4" t="s">
        <v>71</v>
      </c>
      <c r="E10" s="5">
        <v>600</v>
      </c>
      <c r="F10" s="5">
        <v>40</v>
      </c>
      <c r="G10" s="5">
        <v>36</v>
      </c>
      <c r="H10" s="5" t="s">
        <v>49</v>
      </c>
      <c r="I10" s="48">
        <f t="shared" si="3"/>
        <v>-2400</v>
      </c>
      <c r="J10" s="49">
        <v>0</v>
      </c>
      <c r="K10" s="76">
        <f t="shared" si="4"/>
        <v>-2400</v>
      </c>
    </row>
    <row r="11" spans="1:11" x14ac:dyDescent="0.25">
      <c r="A11" s="2">
        <v>43291</v>
      </c>
      <c r="B11" s="3" t="s">
        <v>89</v>
      </c>
      <c r="C11" s="4">
        <v>4000</v>
      </c>
      <c r="D11" s="4" t="s">
        <v>71</v>
      </c>
      <c r="E11" s="5">
        <v>200</v>
      </c>
      <c r="F11" s="5">
        <v>85</v>
      </c>
      <c r="G11" s="5">
        <v>84</v>
      </c>
      <c r="H11" s="5" t="s">
        <v>49</v>
      </c>
      <c r="I11" s="48">
        <f t="shared" si="3"/>
        <v>-200</v>
      </c>
      <c r="J11" s="49">
        <v>0</v>
      </c>
      <c r="K11" s="49">
        <f t="shared" si="4"/>
        <v>-200</v>
      </c>
    </row>
    <row r="12" spans="1:11" x14ac:dyDescent="0.25">
      <c r="A12" s="2">
        <v>43290</v>
      </c>
      <c r="B12" s="3" t="s">
        <v>63</v>
      </c>
      <c r="C12" s="4">
        <v>270</v>
      </c>
      <c r="D12" s="4" t="s">
        <v>71</v>
      </c>
      <c r="E12" s="5">
        <v>2750</v>
      </c>
      <c r="F12" s="5">
        <v>8.5</v>
      </c>
      <c r="G12" s="5">
        <v>9.3000000000000007</v>
      </c>
      <c r="H12" s="5">
        <v>9.3000000000000007</v>
      </c>
      <c r="I12" s="48">
        <f t="shared" si="3"/>
        <v>2200.0000000000018</v>
      </c>
      <c r="J12" s="49">
        <f t="shared" ref="J12" si="5">(H12-G12)*E12</f>
        <v>0</v>
      </c>
      <c r="K12" s="49">
        <f t="shared" si="4"/>
        <v>2200.0000000000018</v>
      </c>
    </row>
    <row r="13" spans="1:11" x14ac:dyDescent="0.25">
      <c r="A13" s="2">
        <v>43290</v>
      </c>
      <c r="B13" s="3" t="s">
        <v>90</v>
      </c>
      <c r="C13" s="4">
        <v>270</v>
      </c>
      <c r="D13" s="4" t="s">
        <v>71</v>
      </c>
      <c r="E13" s="5">
        <v>4000</v>
      </c>
      <c r="F13" s="5">
        <v>5</v>
      </c>
      <c r="G13" s="5">
        <v>5.6</v>
      </c>
      <c r="H13" s="5">
        <v>5.9</v>
      </c>
      <c r="I13" s="48">
        <f t="shared" si="3"/>
        <v>2399.9999999999986</v>
      </c>
      <c r="J13" s="8">
        <v>0</v>
      </c>
      <c r="K13" s="49">
        <f t="shared" si="4"/>
        <v>2399.9999999999986</v>
      </c>
    </row>
    <row r="14" spans="1:11" x14ac:dyDescent="0.25">
      <c r="A14" s="2">
        <v>43286</v>
      </c>
      <c r="B14" s="3" t="s">
        <v>70</v>
      </c>
      <c r="C14" s="4">
        <v>200</v>
      </c>
      <c r="D14" s="4" t="s">
        <v>71</v>
      </c>
      <c r="E14" s="5">
        <v>2500</v>
      </c>
      <c r="F14" s="5">
        <v>7</v>
      </c>
      <c r="G14" s="5">
        <v>7.8</v>
      </c>
      <c r="H14" s="5">
        <v>8.5</v>
      </c>
      <c r="I14" s="48">
        <f t="shared" ref="I14:I16" si="6">(G14-F14)*E14</f>
        <v>1999.9999999999995</v>
      </c>
      <c r="J14" s="49">
        <f t="shared" ref="J14" si="7">(H14-G14)*E14</f>
        <v>1750.0000000000005</v>
      </c>
      <c r="K14" s="49">
        <f t="shared" ref="K14:K16" si="8">(I14+J14)</f>
        <v>3750</v>
      </c>
    </row>
    <row r="15" spans="1:11" x14ac:dyDescent="0.25">
      <c r="A15" s="2">
        <v>43284</v>
      </c>
      <c r="B15" s="3" t="s">
        <v>37</v>
      </c>
      <c r="C15" s="4">
        <v>1900</v>
      </c>
      <c r="D15" s="4" t="s">
        <v>71</v>
      </c>
      <c r="E15" s="5">
        <v>500</v>
      </c>
      <c r="F15" s="5">
        <v>40</v>
      </c>
      <c r="G15" s="5">
        <v>42.9</v>
      </c>
      <c r="H15" s="5">
        <v>0</v>
      </c>
      <c r="I15" s="48">
        <f t="shared" si="6"/>
        <v>1449.9999999999993</v>
      </c>
      <c r="J15" s="8">
        <v>0</v>
      </c>
      <c r="K15" s="49">
        <f t="shared" si="8"/>
        <v>1449.9999999999993</v>
      </c>
    </row>
    <row r="16" spans="1:11" x14ac:dyDescent="0.25">
      <c r="A16" s="2">
        <v>43283</v>
      </c>
      <c r="B16" s="3" t="s">
        <v>31</v>
      </c>
      <c r="C16" s="4">
        <v>240</v>
      </c>
      <c r="D16" s="4" t="s">
        <v>72</v>
      </c>
      <c r="E16" s="5">
        <v>1600</v>
      </c>
      <c r="F16" s="5">
        <v>10.5</v>
      </c>
      <c r="G16" s="5">
        <v>12</v>
      </c>
      <c r="H16" s="5">
        <v>0</v>
      </c>
      <c r="I16" s="48">
        <f t="shared" si="6"/>
        <v>2400</v>
      </c>
      <c r="J16" s="8">
        <v>0</v>
      </c>
      <c r="K16" s="49">
        <f t="shared" si="8"/>
        <v>2400</v>
      </c>
    </row>
    <row r="17" spans="1:11" x14ac:dyDescent="0.25">
      <c r="A17" s="50"/>
      <c r="B17" s="9"/>
      <c r="C17" s="51"/>
      <c r="D17" s="10"/>
      <c r="E17" s="52"/>
      <c r="F17" s="52"/>
      <c r="G17" s="52"/>
      <c r="H17" s="11"/>
      <c r="I17" s="13"/>
      <c r="J17" s="12"/>
      <c r="K17" s="53"/>
    </row>
    <row r="18" spans="1:11" x14ac:dyDescent="0.25">
      <c r="A18" s="18">
        <v>43280</v>
      </c>
      <c r="B18" s="19" t="s">
        <v>62</v>
      </c>
      <c r="C18" s="20">
        <v>60</v>
      </c>
      <c r="D18" s="20" t="s">
        <v>71</v>
      </c>
      <c r="E18" s="21">
        <v>10000</v>
      </c>
      <c r="F18" s="21">
        <v>2.25</v>
      </c>
      <c r="G18" s="21">
        <v>2.75</v>
      </c>
      <c r="H18" s="21">
        <v>0</v>
      </c>
      <c r="I18" s="54">
        <f t="shared" ref="I18:I33" si="9">(G18-F18)*E18</f>
        <v>5000</v>
      </c>
      <c r="J18" s="49">
        <v>0</v>
      </c>
      <c r="K18" s="49">
        <f t="shared" ref="K18:K33" si="10">(I18+J18)</f>
        <v>5000</v>
      </c>
    </row>
    <row r="19" spans="1:11" x14ac:dyDescent="0.25">
      <c r="A19" s="18">
        <v>43279</v>
      </c>
      <c r="B19" s="19" t="s">
        <v>43</v>
      </c>
      <c r="C19" s="20">
        <v>2100</v>
      </c>
      <c r="D19" s="20" t="s">
        <v>71</v>
      </c>
      <c r="E19" s="21">
        <v>500</v>
      </c>
      <c r="F19" s="21">
        <v>28.5</v>
      </c>
      <c r="G19" s="21">
        <v>32.5</v>
      </c>
      <c r="H19" s="21">
        <v>0</v>
      </c>
      <c r="I19" s="54">
        <f t="shared" si="9"/>
        <v>2000</v>
      </c>
      <c r="J19" s="49">
        <v>0</v>
      </c>
      <c r="K19" s="49">
        <f t="shared" si="10"/>
        <v>2000</v>
      </c>
    </row>
    <row r="20" spans="1:11" x14ac:dyDescent="0.25">
      <c r="A20" s="18">
        <v>43279</v>
      </c>
      <c r="B20" s="19" t="s">
        <v>14</v>
      </c>
      <c r="C20" s="20">
        <v>400</v>
      </c>
      <c r="D20" s="20" t="s">
        <v>72</v>
      </c>
      <c r="E20" s="21">
        <v>1300</v>
      </c>
      <c r="F20" s="21">
        <v>8</v>
      </c>
      <c r="G20" s="21">
        <v>9.5</v>
      </c>
      <c r="H20" s="21">
        <v>0</v>
      </c>
      <c r="I20" s="54">
        <f t="shared" si="9"/>
        <v>1950</v>
      </c>
      <c r="J20" s="49">
        <v>0</v>
      </c>
      <c r="K20" s="49">
        <f t="shared" si="10"/>
        <v>1950</v>
      </c>
    </row>
    <row r="21" spans="1:11" x14ac:dyDescent="0.25">
      <c r="A21" s="18">
        <v>43279</v>
      </c>
      <c r="B21" s="19" t="s">
        <v>42</v>
      </c>
      <c r="C21" s="20">
        <v>230</v>
      </c>
      <c r="D21" s="20" t="s">
        <v>71</v>
      </c>
      <c r="E21" s="21">
        <v>3500</v>
      </c>
      <c r="F21" s="21">
        <v>4.75</v>
      </c>
      <c r="G21" s="21">
        <v>5.75</v>
      </c>
      <c r="H21" s="21">
        <v>0</v>
      </c>
      <c r="I21" s="54">
        <f t="shared" si="9"/>
        <v>3500</v>
      </c>
      <c r="J21" s="49">
        <v>0</v>
      </c>
      <c r="K21" s="49">
        <f t="shared" si="10"/>
        <v>3500</v>
      </c>
    </row>
    <row r="22" spans="1:11" x14ac:dyDescent="0.25">
      <c r="A22" s="2">
        <v>43278</v>
      </c>
      <c r="B22" s="3" t="s">
        <v>74</v>
      </c>
      <c r="C22" s="4">
        <v>280</v>
      </c>
      <c r="D22" s="4" t="s">
        <v>71</v>
      </c>
      <c r="E22" s="5">
        <v>4500</v>
      </c>
      <c r="F22" s="5">
        <v>1</v>
      </c>
      <c r="G22" s="5">
        <v>0.9</v>
      </c>
      <c r="H22" s="5">
        <v>0</v>
      </c>
      <c r="I22" s="48">
        <f t="shared" si="9"/>
        <v>-449.99999999999989</v>
      </c>
      <c r="J22" s="8">
        <v>0</v>
      </c>
      <c r="K22" s="49">
        <f t="shared" si="10"/>
        <v>-449.99999999999989</v>
      </c>
    </row>
    <row r="23" spans="1:11" x14ac:dyDescent="0.25">
      <c r="A23" s="2">
        <v>43277</v>
      </c>
      <c r="B23" s="3" t="s">
        <v>75</v>
      </c>
      <c r="C23" s="4">
        <v>170</v>
      </c>
      <c r="D23" s="4" t="s">
        <v>71</v>
      </c>
      <c r="E23" s="5">
        <v>3000</v>
      </c>
      <c r="F23" s="5">
        <v>1.25</v>
      </c>
      <c r="G23" s="5">
        <v>2.25</v>
      </c>
      <c r="H23" s="5">
        <v>0</v>
      </c>
      <c r="I23" s="48">
        <f t="shared" si="9"/>
        <v>3000</v>
      </c>
      <c r="J23" s="8">
        <v>0</v>
      </c>
      <c r="K23" s="49">
        <f t="shared" si="10"/>
        <v>3000</v>
      </c>
    </row>
    <row r="24" spans="1:11" x14ac:dyDescent="0.25">
      <c r="A24" s="18">
        <v>43273</v>
      </c>
      <c r="B24" s="19" t="s">
        <v>13</v>
      </c>
      <c r="C24" s="20">
        <v>80</v>
      </c>
      <c r="D24" s="20" t="s">
        <v>72</v>
      </c>
      <c r="E24" s="21">
        <v>12000</v>
      </c>
      <c r="F24" s="21">
        <v>0.75</v>
      </c>
      <c r="G24" s="21">
        <v>1</v>
      </c>
      <c r="H24" s="21">
        <v>0</v>
      </c>
      <c r="I24" s="54">
        <f t="shared" si="9"/>
        <v>3000</v>
      </c>
      <c r="J24" s="49">
        <v>0</v>
      </c>
      <c r="K24" s="49">
        <f t="shared" si="10"/>
        <v>3000</v>
      </c>
    </row>
    <row r="25" spans="1:11" x14ac:dyDescent="0.25">
      <c r="A25" s="18">
        <v>43272</v>
      </c>
      <c r="B25" s="19" t="s">
        <v>18</v>
      </c>
      <c r="C25" s="20">
        <v>135</v>
      </c>
      <c r="D25" s="20" t="s">
        <v>71</v>
      </c>
      <c r="E25" s="21">
        <v>7000</v>
      </c>
      <c r="F25" s="21">
        <v>2.8</v>
      </c>
      <c r="G25" s="21">
        <v>3.3</v>
      </c>
      <c r="H25" s="21">
        <v>5.75</v>
      </c>
      <c r="I25" s="54">
        <f t="shared" si="9"/>
        <v>3500</v>
      </c>
      <c r="J25" s="49">
        <v>0</v>
      </c>
      <c r="K25" s="49">
        <f t="shared" si="10"/>
        <v>3500</v>
      </c>
    </row>
    <row r="26" spans="1:11" x14ac:dyDescent="0.25">
      <c r="A26" s="18">
        <v>43271</v>
      </c>
      <c r="B26" s="19" t="s">
        <v>42</v>
      </c>
      <c r="C26" s="20">
        <v>230</v>
      </c>
      <c r="D26" s="20" t="s">
        <v>71</v>
      </c>
      <c r="E26" s="21">
        <v>3500</v>
      </c>
      <c r="F26" s="21">
        <v>4.5</v>
      </c>
      <c r="G26" s="21">
        <v>5.5</v>
      </c>
      <c r="H26" s="21">
        <v>0</v>
      </c>
      <c r="I26" s="54">
        <f t="shared" si="9"/>
        <v>3500</v>
      </c>
      <c r="J26" s="49">
        <v>0</v>
      </c>
      <c r="K26" s="49">
        <f t="shared" si="10"/>
        <v>3500</v>
      </c>
    </row>
    <row r="27" spans="1:11" x14ac:dyDescent="0.25">
      <c r="A27" s="18">
        <v>43269</v>
      </c>
      <c r="B27" s="19" t="s">
        <v>13</v>
      </c>
      <c r="C27" s="20">
        <v>85</v>
      </c>
      <c r="D27" s="20" t="s">
        <v>71</v>
      </c>
      <c r="E27" s="21">
        <v>12000</v>
      </c>
      <c r="F27" s="21">
        <v>2.2000000000000002</v>
      </c>
      <c r="G27" s="21">
        <v>2.6</v>
      </c>
      <c r="H27" s="21">
        <v>0</v>
      </c>
      <c r="I27" s="54">
        <f t="shared" si="9"/>
        <v>4799.9999999999991</v>
      </c>
      <c r="J27" s="49">
        <v>0</v>
      </c>
      <c r="K27" s="49">
        <f t="shared" si="10"/>
        <v>4799.9999999999991</v>
      </c>
    </row>
    <row r="28" spans="1:11" x14ac:dyDescent="0.25">
      <c r="A28" s="18">
        <v>43266</v>
      </c>
      <c r="B28" s="19" t="s">
        <v>30</v>
      </c>
      <c r="C28" s="20">
        <v>360</v>
      </c>
      <c r="D28" s="20" t="s">
        <v>71</v>
      </c>
      <c r="E28" s="21">
        <v>600</v>
      </c>
      <c r="F28" s="21">
        <v>33</v>
      </c>
      <c r="G28" s="21">
        <v>37</v>
      </c>
      <c r="H28" s="21">
        <v>0</v>
      </c>
      <c r="I28" s="54">
        <f t="shared" si="9"/>
        <v>2400</v>
      </c>
      <c r="J28" s="49">
        <v>0</v>
      </c>
      <c r="K28" s="49">
        <f t="shared" si="10"/>
        <v>2400</v>
      </c>
    </row>
    <row r="29" spans="1:11" x14ac:dyDescent="0.25">
      <c r="A29" s="18">
        <v>43266</v>
      </c>
      <c r="B29" s="19" t="s">
        <v>73</v>
      </c>
      <c r="C29" s="20">
        <v>280</v>
      </c>
      <c r="D29" s="20" t="s">
        <v>72</v>
      </c>
      <c r="E29" s="21">
        <v>3000</v>
      </c>
      <c r="F29" s="21">
        <v>4.9000000000000004</v>
      </c>
      <c r="G29" s="21">
        <v>5.9</v>
      </c>
      <c r="H29" s="21">
        <v>7.4</v>
      </c>
      <c r="I29" s="54">
        <f t="shared" si="9"/>
        <v>3000</v>
      </c>
      <c r="J29" s="49">
        <f t="shared" ref="J29" si="11">(H29-G29)*E29</f>
        <v>4500</v>
      </c>
      <c r="K29" s="49">
        <f t="shared" si="10"/>
        <v>7500</v>
      </c>
    </row>
    <row r="30" spans="1:11" x14ac:dyDescent="0.25">
      <c r="A30" s="18">
        <v>43265</v>
      </c>
      <c r="B30" s="19" t="s">
        <v>76</v>
      </c>
      <c r="C30" s="20">
        <v>270</v>
      </c>
      <c r="D30" s="20" t="s">
        <v>71</v>
      </c>
      <c r="E30" s="21">
        <v>2250</v>
      </c>
      <c r="F30" s="21">
        <v>9.4</v>
      </c>
      <c r="G30" s="21">
        <v>10.6</v>
      </c>
      <c r="H30" s="21">
        <v>0</v>
      </c>
      <c r="I30" s="54">
        <f t="shared" si="9"/>
        <v>2699.9999999999982</v>
      </c>
      <c r="J30" s="49">
        <v>0</v>
      </c>
      <c r="K30" s="49">
        <f t="shared" si="10"/>
        <v>2699.9999999999982</v>
      </c>
    </row>
    <row r="31" spans="1:11" x14ac:dyDescent="0.25">
      <c r="A31" s="18">
        <v>43265</v>
      </c>
      <c r="B31" s="19" t="s">
        <v>18</v>
      </c>
      <c r="C31" s="20">
        <v>140</v>
      </c>
      <c r="D31" s="20" t="s">
        <v>71</v>
      </c>
      <c r="E31" s="21">
        <v>7000</v>
      </c>
      <c r="F31" s="21">
        <v>5.75</v>
      </c>
      <c r="G31" s="21">
        <v>6.75</v>
      </c>
      <c r="H31" s="21">
        <v>8</v>
      </c>
      <c r="I31" s="54">
        <f t="shared" si="9"/>
        <v>7000</v>
      </c>
      <c r="J31" s="49">
        <f t="shared" ref="J31" si="12">(H31-G31)*E31</f>
        <v>8750</v>
      </c>
      <c r="K31" s="49">
        <f t="shared" si="10"/>
        <v>15750</v>
      </c>
    </row>
    <row r="32" spans="1:11" x14ac:dyDescent="0.25">
      <c r="A32" s="2">
        <v>43264</v>
      </c>
      <c r="B32" s="3" t="s">
        <v>77</v>
      </c>
      <c r="C32" s="4">
        <v>135</v>
      </c>
      <c r="D32" s="4" t="s">
        <v>71</v>
      </c>
      <c r="E32" s="5">
        <v>4000</v>
      </c>
      <c r="F32" s="5">
        <v>4.75</v>
      </c>
      <c r="G32" s="5">
        <v>5.75</v>
      </c>
      <c r="H32" s="5">
        <v>6.25</v>
      </c>
      <c r="I32" s="48">
        <f t="shared" si="9"/>
        <v>4000</v>
      </c>
      <c r="J32" s="8">
        <f>(H32-G32)*E32</f>
        <v>2000</v>
      </c>
      <c r="K32" s="49">
        <f t="shared" si="10"/>
        <v>6000</v>
      </c>
    </row>
    <row r="33" spans="1:11" x14ac:dyDescent="0.25">
      <c r="A33" s="18">
        <v>43263</v>
      </c>
      <c r="B33" s="19" t="s">
        <v>25</v>
      </c>
      <c r="C33" s="20">
        <v>95</v>
      </c>
      <c r="D33" s="20" t="s">
        <v>71</v>
      </c>
      <c r="E33" s="21">
        <v>4000</v>
      </c>
      <c r="F33" s="21">
        <v>2.5</v>
      </c>
      <c r="G33" s="21">
        <v>3</v>
      </c>
      <c r="H33" s="21">
        <v>0</v>
      </c>
      <c r="I33" s="54">
        <f t="shared" si="9"/>
        <v>2000</v>
      </c>
      <c r="J33" s="49">
        <v>0</v>
      </c>
      <c r="K33" s="49">
        <f t="shared" si="10"/>
        <v>2000</v>
      </c>
    </row>
    <row r="34" spans="1:11" x14ac:dyDescent="0.2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</row>
  </sheetData>
  <mergeCells count="2">
    <mergeCell ref="A1:K1"/>
    <mergeCell ref="A2:K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A3" sqref="A3"/>
    </sheetView>
  </sheetViews>
  <sheetFormatPr defaultRowHeight="15" x14ac:dyDescent="0.25"/>
  <cols>
    <col min="1" max="1" width="13" customWidth="1"/>
    <col min="2" max="2" width="15.28515625" customWidth="1"/>
    <col min="3" max="3" width="17.28515625" customWidth="1"/>
    <col min="4" max="4" width="14.5703125" customWidth="1"/>
    <col min="5" max="5" width="13.7109375" customWidth="1"/>
    <col min="6" max="6" width="17" customWidth="1"/>
    <col min="7" max="7" width="16.5703125" customWidth="1"/>
    <col min="8" max="8" width="18.140625" customWidth="1"/>
    <col min="9" max="9" width="19.85546875" customWidth="1"/>
    <col min="10" max="10" width="20.42578125" customWidth="1"/>
  </cols>
  <sheetData>
    <row r="1" spans="1:10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0" ht="21" customHeight="1" x14ac:dyDescent="0.4">
      <c r="A2" s="83" t="s">
        <v>91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x14ac:dyDescent="0.25">
      <c r="B4" s="60"/>
      <c r="C4" s="60"/>
      <c r="D4" s="60"/>
      <c r="E4" s="60"/>
      <c r="F4" s="60"/>
      <c r="G4" s="60"/>
      <c r="H4" s="60"/>
      <c r="I4" s="60"/>
      <c r="J4" s="60"/>
    </row>
    <row r="5" spans="1:10" x14ac:dyDescent="0.25">
      <c r="A5" s="61">
        <v>43294</v>
      </c>
      <c r="B5" s="62" t="s">
        <v>93</v>
      </c>
      <c r="C5" s="62">
        <v>5000</v>
      </c>
      <c r="D5" s="63" t="s">
        <v>10</v>
      </c>
      <c r="E5" s="64">
        <v>149</v>
      </c>
      <c r="F5" s="64">
        <v>150</v>
      </c>
      <c r="G5" s="65">
        <v>0</v>
      </c>
      <c r="H5" s="66" t="s">
        <v>106</v>
      </c>
      <c r="I5" s="66">
        <v>0</v>
      </c>
      <c r="J5" s="66" t="s">
        <v>106</v>
      </c>
    </row>
    <row r="6" spans="1:10" x14ac:dyDescent="0.25">
      <c r="A6" s="61">
        <v>43293</v>
      </c>
      <c r="B6" s="62" t="s">
        <v>92</v>
      </c>
      <c r="C6" s="62">
        <v>5000</v>
      </c>
      <c r="D6" s="63" t="s">
        <v>10</v>
      </c>
      <c r="E6" s="64">
        <v>177.25</v>
      </c>
      <c r="F6" s="64">
        <v>178.25</v>
      </c>
      <c r="G6" s="65">
        <v>0</v>
      </c>
      <c r="H6" s="66">
        <f t="shared" ref="H6:H8" si="0">IF(D6="LONG",(F6-E6)*C6,(E6-F6)*C6)</f>
        <v>5000</v>
      </c>
      <c r="I6" s="66">
        <v>0</v>
      </c>
      <c r="J6" s="66">
        <f t="shared" ref="J6:J8" si="1">(H6+I6)</f>
        <v>5000</v>
      </c>
    </row>
    <row r="7" spans="1:10" x14ac:dyDescent="0.25">
      <c r="A7" s="61">
        <v>43293</v>
      </c>
      <c r="B7" s="62" t="s">
        <v>107</v>
      </c>
      <c r="C7" s="62">
        <v>100</v>
      </c>
      <c r="D7" s="63" t="s">
        <v>10</v>
      </c>
      <c r="E7" s="64">
        <v>4855</v>
      </c>
      <c r="F7" s="64">
        <v>4885</v>
      </c>
      <c r="G7" s="65">
        <v>0</v>
      </c>
      <c r="H7" s="66">
        <f t="shared" si="0"/>
        <v>3000</v>
      </c>
      <c r="I7" s="66">
        <v>0</v>
      </c>
      <c r="J7" s="66">
        <f t="shared" si="1"/>
        <v>3000</v>
      </c>
    </row>
    <row r="8" spans="1:10" x14ac:dyDescent="0.25">
      <c r="A8" s="61">
        <v>43292</v>
      </c>
      <c r="B8" s="62" t="s">
        <v>92</v>
      </c>
      <c r="C8" s="62">
        <v>5000</v>
      </c>
      <c r="D8" s="63" t="s">
        <v>10</v>
      </c>
      <c r="E8" s="64">
        <v>177.25</v>
      </c>
      <c r="F8" s="64">
        <v>178.25</v>
      </c>
      <c r="G8" s="65">
        <v>0</v>
      </c>
      <c r="H8" s="66">
        <f t="shared" si="0"/>
        <v>5000</v>
      </c>
      <c r="I8" s="66">
        <v>0</v>
      </c>
      <c r="J8" s="66">
        <f t="shared" si="1"/>
        <v>5000</v>
      </c>
    </row>
    <row r="9" spans="1:10" x14ac:dyDescent="0.25">
      <c r="A9" s="61">
        <v>43291</v>
      </c>
      <c r="B9" s="62" t="s">
        <v>92</v>
      </c>
      <c r="C9" s="62">
        <v>5000</v>
      </c>
      <c r="D9" s="63" t="s">
        <v>10</v>
      </c>
      <c r="E9" s="64">
        <v>182.7</v>
      </c>
      <c r="F9" s="64">
        <v>183.7</v>
      </c>
      <c r="G9" s="65">
        <v>0</v>
      </c>
      <c r="H9" s="66">
        <f t="shared" ref="H9:H12" si="2">IF(D9="LONG",(F9-E9)*C9,(E9-F9)*C9)</f>
        <v>5000</v>
      </c>
      <c r="I9" s="66">
        <v>0</v>
      </c>
      <c r="J9" s="66">
        <f t="shared" ref="J9:J13" si="3">(H9+I9)</f>
        <v>5000</v>
      </c>
    </row>
    <row r="10" spans="1:10" x14ac:dyDescent="0.25">
      <c r="A10" s="61">
        <v>43290</v>
      </c>
      <c r="B10" s="62" t="s">
        <v>92</v>
      </c>
      <c r="C10" s="62">
        <v>5000</v>
      </c>
      <c r="D10" s="63" t="s">
        <v>10</v>
      </c>
      <c r="E10" s="64">
        <v>185.75</v>
      </c>
      <c r="F10" s="64">
        <v>186.75</v>
      </c>
      <c r="G10" s="65">
        <v>188.75</v>
      </c>
      <c r="H10" s="66">
        <f t="shared" si="2"/>
        <v>5000</v>
      </c>
      <c r="I10" s="66">
        <f t="shared" ref="I10" si="4">(G10-F10)*C10</f>
        <v>10000</v>
      </c>
      <c r="J10" s="66">
        <f t="shared" si="3"/>
        <v>15000</v>
      </c>
    </row>
    <row r="11" spans="1:10" x14ac:dyDescent="0.25">
      <c r="A11" s="61">
        <v>43287</v>
      </c>
      <c r="B11" s="62" t="s">
        <v>92</v>
      </c>
      <c r="C11" s="62">
        <v>5000</v>
      </c>
      <c r="D11" s="63" t="s">
        <v>10</v>
      </c>
      <c r="E11" s="64">
        <v>188.5</v>
      </c>
      <c r="F11" s="64">
        <v>189.5</v>
      </c>
      <c r="G11" s="65">
        <v>0</v>
      </c>
      <c r="H11" s="66">
        <f t="shared" si="2"/>
        <v>5000</v>
      </c>
      <c r="I11" s="66">
        <v>0</v>
      </c>
      <c r="J11" s="66">
        <f t="shared" si="3"/>
        <v>5000</v>
      </c>
    </row>
    <row r="12" spans="1:10" x14ac:dyDescent="0.25">
      <c r="A12" s="61">
        <v>43286</v>
      </c>
      <c r="B12" s="62" t="s">
        <v>93</v>
      </c>
      <c r="C12" s="62">
        <v>5000</v>
      </c>
      <c r="D12" s="63" t="s">
        <v>10</v>
      </c>
      <c r="E12" s="64">
        <v>186</v>
      </c>
      <c r="F12" s="64">
        <v>187</v>
      </c>
      <c r="G12" s="65">
        <v>188.5</v>
      </c>
      <c r="H12" s="66">
        <f t="shared" si="2"/>
        <v>5000</v>
      </c>
      <c r="I12" s="66">
        <f t="shared" ref="I12" si="5">(G12-F12)*C12</f>
        <v>7500</v>
      </c>
      <c r="J12" s="66">
        <f t="shared" si="3"/>
        <v>12500</v>
      </c>
    </row>
    <row r="13" spans="1:10" x14ac:dyDescent="0.25">
      <c r="A13" s="61">
        <v>43285</v>
      </c>
      <c r="B13" s="62" t="s">
        <v>93</v>
      </c>
      <c r="C13" s="62">
        <v>5000</v>
      </c>
      <c r="D13" s="63" t="s">
        <v>10</v>
      </c>
      <c r="E13" s="64">
        <v>163.75</v>
      </c>
      <c r="F13" s="64">
        <v>164.75</v>
      </c>
      <c r="G13" s="65">
        <v>0</v>
      </c>
      <c r="H13" s="66">
        <f>IF(D13="LONG",(F13-E13)*C13,(E13-F13)*C13)</f>
        <v>5000</v>
      </c>
      <c r="I13" s="66">
        <v>0</v>
      </c>
      <c r="J13" s="66">
        <f t="shared" si="3"/>
        <v>5000</v>
      </c>
    </row>
    <row r="14" spans="1:10" x14ac:dyDescent="0.25">
      <c r="A14" s="61">
        <v>43285</v>
      </c>
      <c r="B14" s="63" t="s">
        <v>94</v>
      </c>
      <c r="C14" s="63">
        <v>100</v>
      </c>
      <c r="D14" s="67" t="s">
        <v>11</v>
      </c>
      <c r="E14" s="46">
        <v>30640</v>
      </c>
      <c r="F14" s="46">
        <v>30575</v>
      </c>
      <c r="G14" s="65">
        <v>0</v>
      </c>
      <c r="H14" s="68">
        <f>(E14-F14)*C14</f>
        <v>6500</v>
      </c>
      <c r="I14" s="69">
        <v>0</v>
      </c>
      <c r="J14" s="68">
        <f t="shared" ref="J14" si="6">+I14+H14</f>
        <v>6500</v>
      </c>
    </row>
    <row r="15" spans="1:10" x14ac:dyDescent="0.25">
      <c r="A15" s="61">
        <v>43284</v>
      </c>
      <c r="B15" s="62" t="s">
        <v>93</v>
      </c>
      <c r="C15" s="62">
        <v>5000</v>
      </c>
      <c r="D15" s="63" t="s">
        <v>10</v>
      </c>
      <c r="E15" s="64">
        <v>165</v>
      </c>
      <c r="F15" s="64">
        <v>165.75</v>
      </c>
      <c r="G15" s="65">
        <v>0</v>
      </c>
      <c r="H15" s="66">
        <f t="shared" ref="H15" si="7">IF(D15="LONG",(F15-E15)*C15,(E15-F15)*C15)</f>
        <v>3750</v>
      </c>
      <c r="I15" s="66">
        <v>0</v>
      </c>
      <c r="J15" s="66">
        <f t="shared" ref="J15" si="8">(H15+I15)</f>
        <v>3750</v>
      </c>
    </row>
    <row r="16" spans="1:10" x14ac:dyDescent="0.25">
      <c r="A16" s="70"/>
      <c r="B16" s="38"/>
      <c r="C16" s="38"/>
      <c r="D16" s="71"/>
      <c r="E16" s="71"/>
      <c r="F16" s="71"/>
      <c r="G16" s="38"/>
      <c r="H16" s="71"/>
      <c r="I16" s="71"/>
      <c r="J16" s="71"/>
    </row>
    <row r="17" spans="1:10" x14ac:dyDescent="0.25">
      <c r="A17" s="61">
        <v>43280</v>
      </c>
      <c r="B17" s="62" t="s">
        <v>93</v>
      </c>
      <c r="C17" s="62">
        <v>5000</v>
      </c>
      <c r="D17" s="63" t="s">
        <v>10</v>
      </c>
      <c r="E17" s="64">
        <v>165.75</v>
      </c>
      <c r="F17" s="64">
        <v>166.75</v>
      </c>
      <c r="G17" s="65">
        <v>0</v>
      </c>
      <c r="H17" s="66">
        <f t="shared" ref="H17" si="9">IF(D17="LONG",(F17-E17)*C17,(E17-F17)*C17)</f>
        <v>5000</v>
      </c>
      <c r="I17" s="66">
        <v>0</v>
      </c>
      <c r="J17" s="66">
        <f t="shared" ref="J17" si="10">(H17+I17)</f>
        <v>5000</v>
      </c>
    </row>
    <row r="18" spans="1:10" x14ac:dyDescent="0.25">
      <c r="A18" s="61">
        <v>43280</v>
      </c>
      <c r="B18" s="63" t="s">
        <v>95</v>
      </c>
      <c r="C18" s="63">
        <v>30</v>
      </c>
      <c r="D18" s="67" t="s">
        <v>11</v>
      </c>
      <c r="E18" s="46">
        <v>39150</v>
      </c>
      <c r="F18" s="46">
        <v>39075</v>
      </c>
      <c r="G18" s="72">
        <v>0</v>
      </c>
      <c r="H18" s="68">
        <f>(E18-F18)*C18</f>
        <v>2250</v>
      </c>
      <c r="I18" s="69">
        <v>0</v>
      </c>
      <c r="J18" s="68">
        <f t="shared" ref="J18" si="11">+I18+H18</f>
        <v>2250</v>
      </c>
    </row>
    <row r="19" spans="1:10" x14ac:dyDescent="0.25">
      <c r="A19" s="61">
        <v>43279</v>
      </c>
      <c r="B19" s="62" t="s">
        <v>93</v>
      </c>
      <c r="C19" s="62">
        <v>5000</v>
      </c>
      <c r="D19" s="63" t="s">
        <v>10</v>
      </c>
      <c r="E19" s="64">
        <v>203</v>
      </c>
      <c r="F19" s="64">
        <v>201.5</v>
      </c>
      <c r="G19" s="65">
        <v>0</v>
      </c>
      <c r="H19" s="66">
        <f t="shared" ref="H19:H25" si="12">IF(D19="LONG",(F19-E19)*C19,(E19-F19)*C19)</f>
        <v>-7500</v>
      </c>
      <c r="I19" s="66">
        <v>0</v>
      </c>
      <c r="J19" s="73">
        <f t="shared" ref="J19:J25" si="13">(H19+I19)</f>
        <v>-7500</v>
      </c>
    </row>
    <row r="20" spans="1:10" x14ac:dyDescent="0.25">
      <c r="A20" s="61">
        <v>43278</v>
      </c>
      <c r="B20" s="62" t="s">
        <v>93</v>
      </c>
      <c r="C20" s="62">
        <v>5000</v>
      </c>
      <c r="D20" s="63" t="s">
        <v>10</v>
      </c>
      <c r="E20" s="64">
        <v>165.35</v>
      </c>
      <c r="F20" s="64">
        <v>166.35</v>
      </c>
      <c r="G20" s="65">
        <v>167.85</v>
      </c>
      <c r="H20" s="66">
        <f t="shared" si="12"/>
        <v>5000</v>
      </c>
      <c r="I20" s="66">
        <f t="shared" ref="I20" si="14">(G20-F20)*C20</f>
        <v>7500</v>
      </c>
      <c r="J20" s="66">
        <f t="shared" si="13"/>
        <v>12500</v>
      </c>
    </row>
    <row r="21" spans="1:10" x14ac:dyDescent="0.25">
      <c r="A21" s="61">
        <v>43277</v>
      </c>
      <c r="B21" s="62" t="s">
        <v>93</v>
      </c>
      <c r="C21" s="62">
        <v>5000</v>
      </c>
      <c r="D21" s="63" t="s">
        <v>10</v>
      </c>
      <c r="E21" s="64">
        <v>164.25</v>
      </c>
      <c r="F21" s="64">
        <v>165.05</v>
      </c>
      <c r="G21" s="65">
        <v>0</v>
      </c>
      <c r="H21" s="66">
        <f t="shared" si="12"/>
        <v>4000.0000000000568</v>
      </c>
      <c r="I21" s="66">
        <v>0</v>
      </c>
      <c r="J21" s="66">
        <f t="shared" si="13"/>
        <v>4000.0000000000568</v>
      </c>
    </row>
    <row r="22" spans="1:10" x14ac:dyDescent="0.25">
      <c r="A22" s="61">
        <v>43276</v>
      </c>
      <c r="B22" s="62" t="s">
        <v>93</v>
      </c>
      <c r="C22" s="62">
        <v>5000</v>
      </c>
      <c r="D22" s="63" t="s">
        <v>10</v>
      </c>
      <c r="E22" s="64">
        <v>163.75</v>
      </c>
      <c r="F22" s="64">
        <v>164.75</v>
      </c>
      <c r="G22" s="65">
        <v>0</v>
      </c>
      <c r="H22" s="66">
        <f t="shared" si="12"/>
        <v>5000</v>
      </c>
      <c r="I22" s="66">
        <v>0</v>
      </c>
      <c r="J22" s="66">
        <f t="shared" si="13"/>
        <v>5000</v>
      </c>
    </row>
    <row r="23" spans="1:10" x14ac:dyDescent="0.25">
      <c r="A23" s="61">
        <v>43273</v>
      </c>
      <c r="B23" s="62" t="s">
        <v>93</v>
      </c>
      <c r="C23" s="62">
        <v>5000</v>
      </c>
      <c r="D23" s="63" t="s">
        <v>10</v>
      </c>
      <c r="E23" s="64">
        <v>162</v>
      </c>
      <c r="F23" s="64">
        <v>163</v>
      </c>
      <c r="G23" s="65">
        <v>0</v>
      </c>
      <c r="H23" s="66">
        <f t="shared" si="12"/>
        <v>5000</v>
      </c>
      <c r="I23" s="66">
        <v>0</v>
      </c>
      <c r="J23" s="66">
        <f t="shared" si="13"/>
        <v>5000</v>
      </c>
    </row>
    <row r="24" spans="1:10" x14ac:dyDescent="0.25">
      <c r="A24" s="61">
        <v>43272</v>
      </c>
      <c r="B24" s="62" t="s">
        <v>96</v>
      </c>
      <c r="C24" s="62">
        <v>5000</v>
      </c>
      <c r="D24" s="63" t="s">
        <v>10</v>
      </c>
      <c r="E24" s="64">
        <v>206.6</v>
      </c>
      <c r="F24" s="64">
        <v>207.6</v>
      </c>
      <c r="G24" s="65">
        <v>0</v>
      </c>
      <c r="H24" s="66">
        <f t="shared" si="12"/>
        <v>5000</v>
      </c>
      <c r="I24" s="66">
        <v>0</v>
      </c>
      <c r="J24" s="66">
        <f t="shared" si="13"/>
        <v>5000</v>
      </c>
    </row>
    <row r="25" spans="1:10" x14ac:dyDescent="0.25">
      <c r="A25" s="61">
        <v>43271</v>
      </c>
      <c r="B25" s="62" t="s">
        <v>96</v>
      </c>
      <c r="C25" s="62">
        <v>5000</v>
      </c>
      <c r="D25" s="63" t="s">
        <v>10</v>
      </c>
      <c r="E25" s="64">
        <v>207.25</v>
      </c>
      <c r="F25" s="64">
        <v>208.25</v>
      </c>
      <c r="G25" s="65">
        <v>0</v>
      </c>
      <c r="H25" s="66">
        <f t="shared" si="12"/>
        <v>5000</v>
      </c>
      <c r="I25" s="66">
        <v>0</v>
      </c>
      <c r="J25" s="66">
        <f t="shared" si="13"/>
        <v>5000</v>
      </c>
    </row>
    <row r="26" spans="1:10" x14ac:dyDescent="0.25">
      <c r="A26" s="61">
        <v>43269</v>
      </c>
      <c r="B26" s="63" t="s">
        <v>93</v>
      </c>
      <c r="C26" s="63">
        <v>5000</v>
      </c>
      <c r="D26" s="67" t="s">
        <v>11</v>
      </c>
      <c r="E26" s="46">
        <v>163</v>
      </c>
      <c r="F26" s="46">
        <v>164.5</v>
      </c>
      <c r="G26" s="74">
        <v>0</v>
      </c>
      <c r="H26" s="15">
        <f>(E26-F26)*C26</f>
        <v>-7500</v>
      </c>
      <c r="I26" s="75">
        <v>0</v>
      </c>
      <c r="J26" s="16">
        <f t="shared" ref="J26" si="15">+I26+H26</f>
        <v>-7500</v>
      </c>
    </row>
    <row r="27" spans="1:10" x14ac:dyDescent="0.25">
      <c r="A27" s="61">
        <v>43266</v>
      </c>
      <c r="B27" s="62" t="s">
        <v>96</v>
      </c>
      <c r="C27" s="62">
        <v>5000</v>
      </c>
      <c r="D27" s="63" t="s">
        <v>10</v>
      </c>
      <c r="E27" s="64">
        <v>216.7</v>
      </c>
      <c r="F27" s="64">
        <v>215.2</v>
      </c>
      <c r="G27" s="65">
        <v>0</v>
      </c>
      <c r="H27" s="66">
        <f t="shared" ref="H27:H35" si="16">IF(D27="LONG",(F27-E27)*C27,(E27-F27)*C27)</f>
        <v>-7500</v>
      </c>
      <c r="I27" s="66">
        <v>0</v>
      </c>
      <c r="J27" s="73">
        <f t="shared" ref="J27:J35" si="17">(H27+I27)</f>
        <v>-7500</v>
      </c>
    </row>
    <row r="28" spans="1:10" x14ac:dyDescent="0.25">
      <c r="A28" s="61">
        <v>43265</v>
      </c>
      <c r="B28" s="62" t="s">
        <v>96</v>
      </c>
      <c r="C28" s="62">
        <v>5000</v>
      </c>
      <c r="D28" s="63" t="s">
        <v>10</v>
      </c>
      <c r="E28" s="64">
        <v>217.75</v>
      </c>
      <c r="F28" s="64">
        <v>218.5</v>
      </c>
      <c r="G28" s="65">
        <v>0</v>
      </c>
      <c r="H28" s="66">
        <f t="shared" si="16"/>
        <v>3750</v>
      </c>
      <c r="I28" s="66">
        <v>0</v>
      </c>
      <c r="J28" s="66">
        <f t="shared" si="17"/>
        <v>3750</v>
      </c>
    </row>
    <row r="29" spans="1:10" x14ac:dyDescent="0.25">
      <c r="A29" s="61">
        <v>43264</v>
      </c>
      <c r="B29" s="62" t="s">
        <v>93</v>
      </c>
      <c r="C29" s="62">
        <v>5000</v>
      </c>
      <c r="D29" s="63" t="s">
        <v>10</v>
      </c>
      <c r="E29" s="64">
        <v>166.9</v>
      </c>
      <c r="F29" s="64">
        <v>167.9</v>
      </c>
      <c r="G29" s="65">
        <v>0</v>
      </c>
      <c r="H29" s="66">
        <f t="shared" si="16"/>
        <v>5000</v>
      </c>
      <c r="I29" s="66">
        <v>0</v>
      </c>
      <c r="J29" s="66">
        <f t="shared" si="17"/>
        <v>5000</v>
      </c>
    </row>
    <row r="30" spans="1:10" x14ac:dyDescent="0.25">
      <c r="A30" s="61">
        <v>43263</v>
      </c>
      <c r="B30" s="63" t="s">
        <v>93</v>
      </c>
      <c r="C30" s="63">
        <v>5000</v>
      </c>
      <c r="D30" s="63" t="s">
        <v>10</v>
      </c>
      <c r="E30" s="64">
        <v>167.15</v>
      </c>
      <c r="F30" s="64">
        <v>167.7</v>
      </c>
      <c r="G30" s="74">
        <v>0</v>
      </c>
      <c r="H30" s="66">
        <f t="shared" si="16"/>
        <v>2749.9999999999145</v>
      </c>
      <c r="I30" s="66">
        <v>0</v>
      </c>
      <c r="J30" s="66">
        <f t="shared" si="17"/>
        <v>2749.9999999999145</v>
      </c>
    </row>
    <row r="31" spans="1:10" x14ac:dyDescent="0.25">
      <c r="A31" s="61">
        <v>43262</v>
      </c>
      <c r="B31" s="63" t="s">
        <v>93</v>
      </c>
      <c r="C31" s="63">
        <v>5000</v>
      </c>
      <c r="D31" s="63" t="s">
        <v>10</v>
      </c>
      <c r="E31" s="64">
        <v>167.25</v>
      </c>
      <c r="F31" s="64">
        <v>168.25</v>
      </c>
      <c r="G31" s="74">
        <v>0</v>
      </c>
      <c r="H31" s="66">
        <f t="shared" si="16"/>
        <v>5000</v>
      </c>
      <c r="I31" s="66">
        <v>0</v>
      </c>
      <c r="J31" s="66">
        <f t="shared" si="17"/>
        <v>5000</v>
      </c>
    </row>
    <row r="32" spans="1:10" x14ac:dyDescent="0.25">
      <c r="A32" s="61">
        <v>43259</v>
      </c>
      <c r="B32" s="63" t="s">
        <v>96</v>
      </c>
      <c r="C32" s="63">
        <v>5000</v>
      </c>
      <c r="D32" s="63" t="s">
        <v>10</v>
      </c>
      <c r="E32" s="64">
        <v>214.5</v>
      </c>
      <c r="F32" s="64">
        <v>215.5</v>
      </c>
      <c r="G32" s="74">
        <v>217</v>
      </c>
      <c r="H32" s="66">
        <f t="shared" si="16"/>
        <v>5000</v>
      </c>
      <c r="I32" s="66">
        <v>0</v>
      </c>
      <c r="J32" s="66">
        <f t="shared" si="17"/>
        <v>5000</v>
      </c>
    </row>
    <row r="33" spans="1:10" x14ac:dyDescent="0.25">
      <c r="A33" s="61">
        <v>43257</v>
      </c>
      <c r="B33" s="63" t="s">
        <v>96</v>
      </c>
      <c r="C33" s="63">
        <v>5000</v>
      </c>
      <c r="D33" s="63" t="s">
        <v>10</v>
      </c>
      <c r="E33" s="64">
        <v>215.3</v>
      </c>
      <c r="F33" s="64">
        <v>216.3</v>
      </c>
      <c r="G33" s="74">
        <v>0</v>
      </c>
      <c r="H33" s="66">
        <f t="shared" si="16"/>
        <v>5000</v>
      </c>
      <c r="I33" s="66">
        <v>0</v>
      </c>
      <c r="J33" s="66">
        <f t="shared" si="17"/>
        <v>5000</v>
      </c>
    </row>
    <row r="34" spans="1:10" x14ac:dyDescent="0.25">
      <c r="A34" s="61">
        <v>43255</v>
      </c>
      <c r="B34" s="63" t="s">
        <v>96</v>
      </c>
      <c r="C34" s="63">
        <v>5000</v>
      </c>
      <c r="D34" s="63" t="s">
        <v>10</v>
      </c>
      <c r="E34" s="64">
        <v>207.4</v>
      </c>
      <c r="F34" s="64">
        <v>208.4</v>
      </c>
      <c r="G34" s="74">
        <v>0</v>
      </c>
      <c r="H34" s="66">
        <f t="shared" si="16"/>
        <v>5000</v>
      </c>
      <c r="I34" s="66">
        <v>0</v>
      </c>
      <c r="J34" s="66">
        <f t="shared" si="17"/>
        <v>5000</v>
      </c>
    </row>
    <row r="35" spans="1:10" x14ac:dyDescent="0.25">
      <c r="A35" s="61">
        <v>43252</v>
      </c>
      <c r="B35" s="63" t="s">
        <v>93</v>
      </c>
      <c r="C35" s="63">
        <v>5000</v>
      </c>
      <c r="D35" s="63" t="s">
        <v>10</v>
      </c>
      <c r="E35" s="64">
        <v>164.5</v>
      </c>
      <c r="F35" s="64">
        <v>165.5</v>
      </c>
      <c r="G35" s="74">
        <v>0</v>
      </c>
      <c r="H35" s="66">
        <f t="shared" si="16"/>
        <v>5000</v>
      </c>
      <c r="I35" s="66">
        <v>0</v>
      </c>
      <c r="J35" s="66">
        <f t="shared" si="17"/>
        <v>5000</v>
      </c>
    </row>
    <row r="36" spans="1:10" ht="19.5" customHeight="1" x14ac:dyDescent="0.4">
      <c r="A36" s="83"/>
      <c r="B36" s="84"/>
      <c r="C36" s="84"/>
      <c r="D36" s="84"/>
      <c r="E36" s="84"/>
      <c r="F36" s="84"/>
      <c r="G36" s="84"/>
      <c r="H36" s="84"/>
      <c r="I36" s="84"/>
      <c r="J36" s="84"/>
    </row>
  </sheetData>
  <mergeCells count="3">
    <mergeCell ref="A1:J1"/>
    <mergeCell ref="A2:J2"/>
    <mergeCell ref="A36:J36"/>
  </mergeCells>
  <pageMargins left="0.7" right="0.7" top="0.75" bottom="0.75" header="0.3" footer="0.3"/>
  <ignoredErrors>
    <ignoredError sqref="H14:J18 H26:J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PREMIUM CASH</vt:lpstr>
      <vt:lpstr>PREMIUM FUTURE</vt:lpstr>
      <vt:lpstr>PREMIUM OPTION</vt:lpstr>
      <vt:lpstr>PREMIUM MCX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2018-07-13T11:12:04Z</dcterms:modified>
</cp:coreProperties>
</file>