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6855"/>
  </bookViews>
  <sheets>
    <sheet name="EXPRESS CASH" sheetId="1" r:id="rId1"/>
    <sheet name="EXPRESS FUTURE" sheetId="5" r:id="rId2"/>
    <sheet name="EXPRESS OPTION" sheetId="6" r:id="rId3"/>
    <sheet name="EXPRESS MCX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7" l="1"/>
  <c r="J24" i="7" s="1"/>
  <c r="H23" i="7"/>
  <c r="J23" i="7" s="1"/>
  <c r="H21" i="7"/>
  <c r="J21" i="7" s="1"/>
  <c r="H20" i="7"/>
  <c r="I19" i="7"/>
  <c r="H19" i="7"/>
  <c r="J19" i="7" s="1"/>
  <c r="H18" i="7"/>
  <c r="J18" i="7" s="1"/>
  <c r="H17" i="7"/>
  <c r="J17" i="7" s="1"/>
  <c r="H16" i="7"/>
  <c r="J16" i="7" s="1"/>
  <c r="H15" i="7"/>
  <c r="J15" i="7" s="1"/>
  <c r="H14" i="7"/>
  <c r="J14" i="7" s="1"/>
  <c r="H13" i="7"/>
  <c r="H10" i="7"/>
  <c r="J10" i="7" s="1"/>
  <c r="H9" i="7"/>
  <c r="J9" i="7" s="1"/>
  <c r="H8" i="7"/>
  <c r="J8" i="7" s="1"/>
  <c r="H7" i="7"/>
  <c r="J7" i="7" s="1"/>
  <c r="H6" i="7"/>
  <c r="J6" i="7" s="1"/>
  <c r="H5" i="7"/>
  <c r="J5" i="7" s="1"/>
  <c r="J20" i="7" l="1"/>
  <c r="J13" i="7"/>
  <c r="I5" i="6"/>
  <c r="K5" i="6" s="1"/>
  <c r="H7" i="5"/>
  <c r="J7" i="5" s="1"/>
  <c r="H6" i="5"/>
  <c r="H5" i="5"/>
  <c r="J5" i="5" s="1"/>
  <c r="C6" i="1"/>
  <c r="H6" i="1" s="1"/>
  <c r="C5" i="1"/>
  <c r="I5" i="1" s="1"/>
  <c r="C7" i="1"/>
  <c r="H7" i="1" s="1"/>
  <c r="J7" i="6"/>
  <c r="I6" i="6"/>
  <c r="K6" i="6" s="1"/>
  <c r="I7" i="6"/>
  <c r="I9" i="5"/>
  <c r="H8" i="5"/>
  <c r="J8" i="5" s="1"/>
  <c r="H9" i="5"/>
  <c r="C8" i="1"/>
  <c r="I8" i="1" s="1"/>
  <c r="C9" i="1"/>
  <c r="I9" i="1" s="1"/>
  <c r="C17" i="1"/>
  <c r="C11" i="1"/>
  <c r="I11" i="1" s="1"/>
  <c r="C10" i="1"/>
  <c r="H10" i="1" s="1"/>
  <c r="H10" i="5"/>
  <c r="H11" i="5"/>
  <c r="J11" i="5" s="1"/>
  <c r="I8" i="6"/>
  <c r="K8" i="6" s="1"/>
  <c r="I9" i="6"/>
  <c r="K9" i="6" s="1"/>
  <c r="I10" i="6"/>
  <c r="K10" i="6" s="1"/>
  <c r="I12" i="5"/>
  <c r="H12" i="5"/>
  <c r="J12" i="5" s="1"/>
  <c r="C12" i="1"/>
  <c r="H12" i="1" s="1"/>
  <c r="C13" i="1"/>
  <c r="I13" i="1" s="1"/>
  <c r="C14" i="1"/>
  <c r="I14" i="1" s="1"/>
  <c r="I11" i="6"/>
  <c r="K11" i="6" s="1"/>
  <c r="H13" i="5"/>
  <c r="J13" i="5" s="1"/>
  <c r="I12" i="6"/>
  <c r="K12" i="6" s="1"/>
  <c r="I13" i="6"/>
  <c r="K13" i="6" s="1"/>
  <c r="H14" i="5"/>
  <c r="J14" i="5" s="1"/>
  <c r="C15" i="1"/>
  <c r="I15" i="1" s="1"/>
  <c r="I14" i="6"/>
  <c r="K14" i="6" s="1"/>
  <c r="I15" i="6"/>
  <c r="K15" i="6" s="1"/>
  <c r="I16" i="6"/>
  <c r="K16" i="6" s="1"/>
  <c r="J6" i="5" l="1"/>
  <c r="I6" i="1"/>
  <c r="J6" i="1" s="1"/>
  <c r="H5" i="1"/>
  <c r="J5" i="1" s="1"/>
  <c r="I7" i="1"/>
  <c r="J7" i="1" s="1"/>
  <c r="K7" i="6"/>
  <c r="J9" i="5"/>
  <c r="H8" i="1"/>
  <c r="J8" i="1" s="1"/>
  <c r="H9" i="1"/>
  <c r="J9" i="1" s="1"/>
  <c r="H11" i="1"/>
  <c r="J11" i="1" s="1"/>
  <c r="I10" i="1"/>
  <c r="J10" i="1" s="1"/>
  <c r="J10" i="5"/>
  <c r="I12" i="1"/>
  <c r="J12" i="1" s="1"/>
  <c r="H15" i="1"/>
  <c r="J15" i="1" s="1"/>
  <c r="H13" i="1"/>
  <c r="J13" i="1" s="1"/>
  <c r="H14" i="1"/>
  <c r="J14" i="1" s="1"/>
  <c r="H16" i="5"/>
  <c r="J16" i="5" s="1"/>
  <c r="H15" i="5"/>
  <c r="J15" i="5" s="1"/>
  <c r="H22" i="5"/>
  <c r="J22" i="5" s="1"/>
  <c r="H21" i="5"/>
  <c r="J21" i="5" s="1"/>
  <c r="H20" i="5"/>
  <c r="J20" i="5" s="1"/>
  <c r="I19" i="5"/>
  <c r="J19" i="5" s="1"/>
  <c r="H19" i="5"/>
  <c r="J18" i="5"/>
  <c r="H18" i="5"/>
  <c r="I17" i="5"/>
  <c r="H17" i="5"/>
  <c r="J17" i="5" l="1"/>
  <c r="C16" i="1"/>
  <c r="H16" i="1" s="1"/>
  <c r="H17" i="1"/>
  <c r="I17" i="1"/>
  <c r="C18" i="1"/>
  <c r="H18" i="1" s="1"/>
  <c r="C22" i="1"/>
  <c r="I22" i="1" s="1"/>
  <c r="C21" i="1"/>
  <c r="I21" i="1" s="1"/>
  <c r="C20" i="1"/>
  <c r="I20" i="1" s="1"/>
  <c r="C19" i="1"/>
  <c r="I19" i="1" s="1"/>
  <c r="I16" i="1" l="1"/>
  <c r="J16" i="1" s="1"/>
  <c r="J17" i="1"/>
  <c r="I18" i="1"/>
  <c r="J18" i="1" s="1"/>
  <c r="H19" i="1"/>
  <c r="J19" i="1" s="1"/>
  <c r="H20" i="1"/>
  <c r="J20" i="1" s="1"/>
  <c r="H21" i="1"/>
  <c r="J21" i="1" s="1"/>
  <c r="H22" i="1"/>
  <c r="J22" i="1" s="1"/>
  <c r="C29" i="1" l="1"/>
  <c r="I29" i="1" s="1"/>
  <c r="C28" i="1"/>
  <c r="H28" i="1" s="1"/>
  <c r="C27" i="1"/>
  <c r="I27" i="1" s="1"/>
  <c r="C26" i="1"/>
  <c r="I26" i="1" s="1"/>
  <c r="C25" i="1"/>
  <c r="I25" i="1" s="1"/>
  <c r="C24" i="1"/>
  <c r="I24" i="1" s="1"/>
  <c r="C23" i="1"/>
  <c r="H23" i="1" s="1"/>
  <c r="H29" i="5"/>
  <c r="J29" i="5" s="1"/>
  <c r="I28" i="5"/>
  <c r="J28" i="5" s="1"/>
  <c r="H28" i="5"/>
  <c r="I27" i="5"/>
  <c r="J27" i="5" s="1"/>
  <c r="H27" i="5"/>
  <c r="H26" i="5"/>
  <c r="J26" i="5" s="1"/>
  <c r="I25" i="5"/>
  <c r="H25" i="5"/>
  <c r="I24" i="5"/>
  <c r="J24" i="5" s="1"/>
  <c r="H24" i="5"/>
  <c r="H23" i="5"/>
  <c r="J23" i="5" s="1"/>
  <c r="I22" i="6"/>
  <c r="K22" i="6" s="1"/>
  <c r="J21" i="6"/>
  <c r="I21" i="6"/>
  <c r="K21" i="6" s="1"/>
  <c r="I20" i="6"/>
  <c r="K20" i="6" s="1"/>
  <c r="J19" i="6"/>
  <c r="I19" i="6"/>
  <c r="I18" i="6"/>
  <c r="K18" i="6" s="1"/>
  <c r="J17" i="6"/>
  <c r="I17" i="6"/>
  <c r="J25" i="5" l="1"/>
  <c r="K19" i="6"/>
  <c r="K17" i="6"/>
  <c r="H24" i="1"/>
  <c r="J24" i="1" s="1"/>
  <c r="H25" i="1"/>
  <c r="J25" i="1" s="1"/>
  <c r="H26" i="1"/>
  <c r="J26" i="1" s="1"/>
  <c r="H27" i="1"/>
  <c r="J27" i="1" s="1"/>
  <c r="H29" i="1"/>
  <c r="J29" i="1" s="1"/>
  <c r="I23" i="1"/>
  <c r="J23" i="1" s="1"/>
  <c r="I28" i="1"/>
  <c r="J28" i="1" s="1"/>
  <c r="J25" i="6" l="1"/>
  <c r="I25" i="6"/>
  <c r="K25" i="6" s="1"/>
  <c r="I24" i="6"/>
  <c r="K24" i="6" s="1"/>
  <c r="I23" i="6"/>
  <c r="K23" i="6" s="1"/>
  <c r="I32" i="5"/>
  <c r="J32" i="5" s="1"/>
  <c r="H32" i="5"/>
  <c r="H31" i="5"/>
  <c r="J31" i="5" s="1"/>
  <c r="H30" i="5"/>
  <c r="J30" i="5" s="1"/>
  <c r="C32" i="1"/>
  <c r="H32" i="1" s="1"/>
  <c r="C31" i="1"/>
  <c r="I31" i="1" s="1"/>
  <c r="C30" i="1"/>
  <c r="I30" i="1" s="1"/>
  <c r="H30" i="1" l="1"/>
  <c r="J30" i="1" s="1"/>
  <c r="H31" i="1"/>
  <c r="J31" i="1" s="1"/>
  <c r="I32" i="1"/>
  <c r="J32" i="1" s="1"/>
  <c r="H12" i="7" l="1"/>
  <c r="J12" i="7" s="1"/>
  <c r="H34" i="5" l="1"/>
  <c r="J34" i="5" s="1"/>
  <c r="H33" i="5"/>
  <c r="J33" i="5" s="1"/>
  <c r="C33" i="1" l="1"/>
  <c r="I33" i="1" s="1"/>
  <c r="H33" i="1" l="1"/>
  <c r="J33" i="1" s="1"/>
  <c r="H25" i="7" l="1"/>
  <c r="J25" i="7" s="1"/>
  <c r="H22" i="7"/>
  <c r="J22" i="7" s="1"/>
  <c r="J30" i="6" l="1"/>
  <c r="I30" i="6"/>
  <c r="I29" i="6"/>
  <c r="K29" i="6" s="1"/>
  <c r="J28" i="6"/>
  <c r="I28" i="6"/>
  <c r="K28" i="6" l="1"/>
  <c r="K30" i="6"/>
  <c r="H38" i="5"/>
  <c r="J38" i="5" s="1"/>
  <c r="H37" i="5"/>
  <c r="J37" i="5" s="1"/>
  <c r="H36" i="5"/>
  <c r="J36" i="5" s="1"/>
  <c r="H35" i="5"/>
  <c r="J35" i="5" s="1"/>
  <c r="C36" i="1" l="1"/>
  <c r="I36" i="1" s="1"/>
  <c r="C35" i="1"/>
  <c r="H35" i="1" s="1"/>
  <c r="C34" i="1"/>
  <c r="I34" i="1" s="1"/>
  <c r="H34" i="1" l="1"/>
  <c r="J34" i="1" s="1"/>
  <c r="H36" i="1"/>
  <c r="J36" i="1" s="1"/>
  <c r="I35" i="1"/>
  <c r="J35" i="1" s="1"/>
  <c r="I61" i="6" l="1"/>
  <c r="K61" i="6" s="1"/>
  <c r="J60" i="6"/>
  <c r="I60" i="6"/>
  <c r="I59" i="6"/>
  <c r="K59" i="6" s="1"/>
  <c r="I58" i="6"/>
  <c r="K58" i="6" s="1"/>
  <c r="I57" i="6"/>
  <c r="K57" i="6" s="1"/>
  <c r="I56" i="6"/>
  <c r="K56" i="6" s="1"/>
  <c r="I55" i="6"/>
  <c r="K55" i="6" s="1"/>
  <c r="I54" i="6"/>
  <c r="K54" i="6" s="1"/>
  <c r="I53" i="6"/>
  <c r="K53" i="6" s="1"/>
  <c r="J52" i="6"/>
  <c r="I52" i="6"/>
  <c r="I51" i="6"/>
  <c r="K51" i="6" s="1"/>
  <c r="I50" i="6"/>
  <c r="K50" i="6" s="1"/>
  <c r="I49" i="6"/>
  <c r="K49" i="6" s="1"/>
  <c r="J48" i="6"/>
  <c r="I48" i="6"/>
  <c r="I47" i="6"/>
  <c r="K47" i="6" s="1"/>
  <c r="J46" i="6"/>
  <c r="I46" i="6"/>
  <c r="J45" i="6"/>
  <c r="I45" i="6"/>
  <c r="I44" i="6"/>
  <c r="K44" i="6" s="1"/>
  <c r="J43" i="6"/>
  <c r="K43" i="6" s="1"/>
  <c r="I43" i="6"/>
  <c r="I42" i="6"/>
  <c r="K42" i="6" s="1"/>
  <c r="J41" i="6"/>
  <c r="I41" i="6"/>
  <c r="K41" i="6" s="1"/>
  <c r="I40" i="6"/>
  <c r="K40" i="6" s="1"/>
  <c r="I39" i="6"/>
  <c r="K39" i="6" s="1"/>
  <c r="I38" i="6"/>
  <c r="K38" i="6" s="1"/>
  <c r="I37" i="6"/>
  <c r="K37" i="6" s="1"/>
  <c r="I36" i="6"/>
  <c r="K36" i="6" s="1"/>
  <c r="I34" i="6"/>
  <c r="K34" i="6" s="1"/>
  <c r="I33" i="6"/>
  <c r="K33" i="6" s="1"/>
  <c r="I32" i="6"/>
  <c r="K32" i="6" s="1"/>
  <c r="I31" i="6"/>
  <c r="K31" i="6" s="1"/>
  <c r="K46" i="6" l="1"/>
  <c r="K52" i="6"/>
  <c r="K45" i="6"/>
  <c r="K60" i="6"/>
  <c r="K48" i="6"/>
  <c r="H84" i="5"/>
  <c r="J84" i="5" s="1"/>
  <c r="I83" i="5"/>
  <c r="H83" i="5"/>
  <c r="H82" i="5"/>
  <c r="J82" i="5" s="1"/>
  <c r="I81" i="5"/>
  <c r="H81" i="5"/>
  <c r="I80" i="5"/>
  <c r="J80" i="5" s="1"/>
  <c r="H80" i="5"/>
  <c r="H79" i="5"/>
  <c r="J79" i="5" s="1"/>
  <c r="H78" i="5"/>
  <c r="J78" i="5" s="1"/>
  <c r="H77" i="5"/>
  <c r="J77" i="5" s="1"/>
  <c r="H76" i="5"/>
  <c r="J76" i="5" s="1"/>
  <c r="H75" i="5"/>
  <c r="J75" i="5" s="1"/>
  <c r="H74" i="5"/>
  <c r="J74" i="5" s="1"/>
  <c r="H73" i="5"/>
  <c r="J73" i="5" s="1"/>
  <c r="H72" i="5"/>
  <c r="J72" i="5" s="1"/>
  <c r="H71" i="5"/>
  <c r="J71" i="5" s="1"/>
  <c r="I70" i="5"/>
  <c r="J70" i="5" s="1"/>
  <c r="H70" i="5"/>
  <c r="H69" i="5"/>
  <c r="J69" i="5" s="1"/>
  <c r="H68" i="5"/>
  <c r="J68" i="5" s="1"/>
  <c r="I67" i="5"/>
  <c r="J67" i="5" s="1"/>
  <c r="H67" i="5"/>
  <c r="H66" i="5"/>
  <c r="J66" i="5" s="1"/>
  <c r="H65" i="5"/>
  <c r="J65" i="5" s="1"/>
  <c r="H64" i="5"/>
  <c r="J64" i="5" s="1"/>
  <c r="H63" i="5"/>
  <c r="J63" i="5" s="1"/>
  <c r="H62" i="5"/>
  <c r="J62" i="5" s="1"/>
  <c r="H61" i="5"/>
  <c r="J61" i="5" s="1"/>
  <c r="H60" i="5"/>
  <c r="J60" i="5" s="1"/>
  <c r="H59" i="5"/>
  <c r="J59" i="5" s="1"/>
  <c r="H58" i="5"/>
  <c r="J58" i="5" s="1"/>
  <c r="H57" i="5"/>
  <c r="J57" i="5" s="1"/>
  <c r="H56" i="5"/>
  <c r="J56" i="5" s="1"/>
  <c r="H55" i="5"/>
  <c r="J55" i="5" s="1"/>
  <c r="H54" i="5"/>
  <c r="J54" i="5" s="1"/>
  <c r="H53" i="5"/>
  <c r="J53" i="5" s="1"/>
  <c r="H52" i="5"/>
  <c r="J52" i="5" s="1"/>
  <c r="H51" i="5"/>
  <c r="J51" i="5" s="1"/>
  <c r="H50" i="5"/>
  <c r="J50" i="5" s="1"/>
  <c r="I49" i="5"/>
  <c r="H49" i="5"/>
  <c r="I48" i="5"/>
  <c r="H48" i="5"/>
  <c r="H47" i="5"/>
  <c r="J47" i="5" s="1"/>
  <c r="I45" i="5"/>
  <c r="H45" i="5"/>
  <c r="H44" i="5"/>
  <c r="J44" i="5" s="1"/>
  <c r="H43" i="5"/>
  <c r="J43" i="5" s="1"/>
  <c r="H42" i="5"/>
  <c r="J42" i="5" s="1"/>
  <c r="H41" i="5"/>
  <c r="J41" i="5" s="1"/>
  <c r="H40" i="5"/>
  <c r="J40" i="5" s="1"/>
  <c r="H39" i="5"/>
  <c r="J39" i="5" s="1"/>
  <c r="C38" i="1"/>
  <c r="H38" i="1" s="1"/>
  <c r="C39" i="1"/>
  <c r="H39" i="1" s="1"/>
  <c r="J39" i="1" s="1"/>
  <c r="C40" i="1"/>
  <c r="H40" i="1" s="1"/>
  <c r="C41" i="1"/>
  <c r="H41" i="1" s="1"/>
  <c r="C42" i="1"/>
  <c r="H42" i="1" s="1"/>
  <c r="C43" i="1"/>
  <c r="H43" i="1" s="1"/>
  <c r="C44" i="1"/>
  <c r="H44" i="1" s="1"/>
  <c r="C45" i="1"/>
  <c r="H45" i="1" s="1"/>
  <c r="C46" i="1"/>
  <c r="H46" i="1" s="1"/>
  <c r="C47" i="1"/>
  <c r="H47" i="1" s="1"/>
  <c r="C48" i="1"/>
  <c r="H48" i="1" s="1"/>
  <c r="C49" i="1"/>
  <c r="H49" i="1" s="1"/>
  <c r="C50" i="1"/>
  <c r="H50" i="1" s="1"/>
  <c r="C51" i="1"/>
  <c r="H51" i="1" s="1"/>
  <c r="C52" i="1"/>
  <c r="H52" i="1" s="1"/>
  <c r="C53" i="1"/>
  <c r="H53" i="1" s="1"/>
  <c r="C54" i="1"/>
  <c r="H54" i="1" s="1"/>
  <c r="C55" i="1"/>
  <c r="H55" i="1" s="1"/>
  <c r="C56" i="1"/>
  <c r="H56" i="1" s="1"/>
  <c r="C57" i="1"/>
  <c r="H57" i="1" s="1"/>
  <c r="C58" i="1"/>
  <c r="H58" i="1" s="1"/>
  <c r="C59" i="1"/>
  <c r="H59" i="1" s="1"/>
  <c r="C60" i="1"/>
  <c r="H60" i="1" s="1"/>
  <c r="C61" i="1"/>
  <c r="H61" i="1" s="1"/>
  <c r="C62" i="1"/>
  <c r="H62" i="1" s="1"/>
  <c r="C63" i="1"/>
  <c r="H63" i="1" s="1"/>
  <c r="C64" i="1"/>
  <c r="H64" i="1" s="1"/>
  <c r="C65" i="1"/>
  <c r="H65" i="1" s="1"/>
  <c r="C66" i="1"/>
  <c r="H66" i="1" s="1"/>
  <c r="C67" i="1"/>
  <c r="H67" i="1" s="1"/>
  <c r="C68" i="1"/>
  <c r="H68" i="1" s="1"/>
  <c r="C69" i="1"/>
  <c r="H69" i="1" s="1"/>
  <c r="C70" i="1"/>
  <c r="H70" i="1" s="1"/>
  <c r="C71" i="1"/>
  <c r="H71" i="1" s="1"/>
  <c r="C72" i="1"/>
  <c r="H72" i="1" s="1"/>
  <c r="C73" i="1"/>
  <c r="H73" i="1" s="1"/>
  <c r="C74" i="1"/>
  <c r="H74" i="1" s="1"/>
  <c r="C75" i="1"/>
  <c r="H75" i="1" s="1"/>
  <c r="C76" i="1"/>
  <c r="H76" i="1" s="1"/>
  <c r="C77" i="1"/>
  <c r="H77" i="1" s="1"/>
  <c r="C78" i="1"/>
  <c r="H78" i="1" s="1"/>
  <c r="C79" i="1"/>
  <c r="H79" i="1" s="1"/>
  <c r="C80" i="1"/>
  <c r="H80" i="1" s="1"/>
  <c r="C81" i="1"/>
  <c r="H81" i="1" s="1"/>
  <c r="C82" i="1"/>
  <c r="H82" i="1" s="1"/>
  <c r="C83" i="1"/>
  <c r="H83" i="1" s="1"/>
  <c r="C84" i="1"/>
  <c r="H84" i="1" s="1"/>
  <c r="C85" i="1"/>
  <c r="H85" i="1" s="1"/>
  <c r="J45" i="5" l="1"/>
  <c r="J81" i="5"/>
  <c r="J49" i="5"/>
  <c r="J48" i="5"/>
  <c r="J83" i="5"/>
  <c r="I38" i="1"/>
  <c r="J38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</calcChain>
</file>

<file path=xl/sharedStrings.xml><?xml version="1.0" encoding="utf-8"?>
<sst xmlns="http://schemas.openxmlformats.org/spreadsheetml/2006/main" count="613" uniqueCount="193">
  <si>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</si>
  <si>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</si>
  <si>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</si>
  <si>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</si>
  <si>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</si>
  <si>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</si>
  <si>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</si>
  <si>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</si>
  <si>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</si>
  <si>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</si>
  <si>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</si>
  <si>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</si>
  <si>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</si>
  <si>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</si>
  <si>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</si>
  <si>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</si>
  <si>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</si>
  <si>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</si>
  <si>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</si>
  <si>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</si>
  <si>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</si>
  <si>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</si>
  <si>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</si>
  <si>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</si>
  <si>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</si>
  <si>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</si>
  <si>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</si>
  <si>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</si>
  <si>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</si>
  <si>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</si>
  <si>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</si>
  <si>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</si>
  <si>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</si>
  <si>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</si>
  <si>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</si>
  <si>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</si>
  <si>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</si>
  <si>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</si>
  <si>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</si>
  <si>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</si>
  <si>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</si>
  <si>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</si>
  <si>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</si>
  <si>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</si>
  <si>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</si>
  <si>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</si>
  <si>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</si>
  <si>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</si>
  <si>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</si>
  <si>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</si>
  <si>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</si>
  <si>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</si>
  <si>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</si>
  <si>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</si>
  <si>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</si>
  <si>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</si>
  <si>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</si>
  <si>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</si>
  <si>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</si>
  <si>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</si>
  <si>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</si>
  <si>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</si>
  <si>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</si>
  <si>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</si>
  <si>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</si>
  <si>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</si>
  <si>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</si>
  <si>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</si>
  <si>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</si>
  <si>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</si>
  <si>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</si>
  <si>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</si>
  <si>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</si>
  <si>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</si>
  <si>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</si>
  <si>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</si>
  <si>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</si>
  <si>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</si>
  <si>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</si>
  <si>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</si>
  <si>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</si>
  <si>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</si>
  <si>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</si>
  <si>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</si>
  <si>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</si>
  <si>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</si>
  <si>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</si>
  <si>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</si>
  <si>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</si>
  <si>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</si>
  <si>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</si>
  <si>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</si>
  <si>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</si>
  <si>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</si>
  <si>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</si>
  <si>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</si>
  <si>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</si>
  <si>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</si>
  <si>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</si>
  <si>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</si>
  <si>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</si>
  <si>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</si>
  <si>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</si>
  <si>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</si>
  <si>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</si>
  <si>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</si>
  <si>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</si>
  <si>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</si>
  <si>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</si>
  <si>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</si>
  <si>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</si>
  <si>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</si>
  <si>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</si>
  <si>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</si>
  <si>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</si>
  <si>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</si>
  <si>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</si>
  <si>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</si>
  <si>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</si>
  <si>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</si>
  <si>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</si>
  <si>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</si>
  <si>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</si>
  <si>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</si>
  <si>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</si>
  <si>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</si>
  <si>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</si>
  <si>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</si>
  <si>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</si>
  <si>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</si>
  <si>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</si>
  <si>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</si>
  <si>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</si>
  <si>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</si>
  <si>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</si>
  <si>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</si>
  <si>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</si>
  <si>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</si>
  <si>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</si>
  <si>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GOLD</t>
  </si>
  <si>
    <t xml:space="preserve">CRUDE OIL </t>
  </si>
  <si>
    <t xml:space="preserve">LEAD </t>
  </si>
  <si>
    <t xml:space="preserve">ZINC </t>
  </si>
  <si>
    <t xml:space="preserve">COPPER </t>
  </si>
  <si>
    <t>CRUDE OIL</t>
  </si>
  <si>
    <t>KOTAKBANK</t>
  </si>
  <si>
    <t>BAJAJFINSV</t>
  </si>
  <si>
    <t>INDIACEM</t>
  </si>
  <si>
    <t>BAJFINANCE</t>
  </si>
  <si>
    <t xml:space="preserve">EXPRESS MCX 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</si>
  <si>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</si>
  <si>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</si>
  <si>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</si>
  <si>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</si>
  <si>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</si>
  <si>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</si>
  <si>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</si>
  <si>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</si>
  <si>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</si>
  <si>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</si>
  <si>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</si>
  <si>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</si>
  <si>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</si>
  <si>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</si>
  <si>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</si>
  <si>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</si>
  <si>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</si>
  <si>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</si>
  <si>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</si>
  <si>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</si>
  <si>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</si>
  <si>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</si>
  <si>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</si>
  <si>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</si>
  <si>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</si>
  <si>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</si>
  <si>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</si>
  <si>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</si>
  <si>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</si>
  <si>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</si>
  <si>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</si>
  <si>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</si>
  <si>
    <t>PIFIZER</t>
  </si>
  <si>
    <t>JSWSTEEL</t>
  </si>
  <si>
    <t>BATAINDIA</t>
  </si>
  <si>
    <t>LUPIN</t>
  </si>
  <si>
    <t>GODREJCP</t>
  </si>
  <si>
    <t>DHFL</t>
  </si>
  <si>
    <t>KEI</t>
  </si>
  <si>
    <t>PNBHOUSING</t>
  </si>
  <si>
    <t>LICHSGFIN</t>
  </si>
  <si>
    <t>MERCK</t>
  </si>
  <si>
    <t>GRASIM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</si>
</sst>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15" fontId="13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14" fillId="0" borderId="5" xfId="1" applyNumberFormat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16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15" fontId="13" fillId="4" borderId="4" xfId="0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/>
    </xf>
    <xf numFmtId="2" fontId="1" fillId="4" borderId="5" xfId="1" applyNumberFormat="1" applyFont="1" applyFill="1" applyBorder="1" applyAlignment="1">
      <alignment horizontal="center" vertical="center"/>
    </xf>
    <xf numFmtId="2" fontId="14" fillId="4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3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2</xdr:col>
      <xdr:colOff>809625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104775</xdr:rowOff>
    </xdr:from>
    <xdr:to>
      <xdr:col>3</xdr:col>
      <xdr:colOff>381000</xdr:colOff>
      <xdr:row>0</xdr:row>
      <xdr:rowOff>1066800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04775"/>
          <a:ext cx="2857500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70"/>
      <c r="B1" s="71"/>
      <c r="C1" s="71"/>
      <c r="D1" s="71"/>
      <c r="E1" s="71"/>
      <c r="F1" s="71"/>
      <c r="G1" s="71"/>
      <c r="H1" s="71"/>
      <c r="I1" s="71"/>
      <c r="J1" s="71"/>
    </row>
    <row r="2" spans="1:10" ht="27.75" customHeight="1" x14ac:dyDescent="0.4">
      <c r="A2" s="72" t="s">
        <v>78</v>
      </c>
      <c r="B2" s="73"/>
      <c r="C2" s="73"/>
      <c r="D2" s="73"/>
      <c r="E2" s="73"/>
      <c r="F2" s="73"/>
      <c r="G2" s="73"/>
      <c r="H2" s="73"/>
      <c r="I2" s="73"/>
      <c r="J2" s="73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60" customFormat="1" x14ac:dyDescent="0.25">
      <c r="A5" s="26">
        <v>43339</v>
      </c>
      <c r="B5" s="27" t="s">
        <v>49</v>
      </c>
      <c r="C5" s="28">
        <f t="shared" ref="C5" si="0">1000000/E5</f>
        <v>625</v>
      </c>
      <c r="D5" s="69" t="s">
        <v>59</v>
      </c>
      <c r="E5" s="30">
        <v>1600</v>
      </c>
      <c r="F5" s="30">
        <v>1635</v>
      </c>
      <c r="G5" s="30">
        <v>1656</v>
      </c>
      <c r="H5" s="30">
        <f t="shared" ref="H5" si="1">IF(D5="SELL", E5-F5, F5-E5)*C5</f>
        <v>21875</v>
      </c>
      <c r="I5" s="30">
        <f t="shared" ref="I5" si="2">IF(D5="SELL",IF(G5="-","0",F5-G5),IF(D5="BUY",IF(G5="-","0",G5-F5)))*C5</f>
        <v>13125</v>
      </c>
      <c r="J5" s="25">
        <f t="shared" ref="J5" si="3">SUM(H5:I5)</f>
        <v>35000</v>
      </c>
    </row>
    <row r="6" spans="1:10" s="60" customFormat="1" x14ac:dyDescent="0.25">
      <c r="A6" s="26">
        <v>43336</v>
      </c>
      <c r="B6" s="27" t="s">
        <v>191</v>
      </c>
      <c r="C6" s="28">
        <f t="shared" ref="C6" si="4">1000000/E6</f>
        <v>308.64197530864197</v>
      </c>
      <c r="D6" s="69" t="s">
        <v>59</v>
      </c>
      <c r="E6" s="30">
        <v>3240</v>
      </c>
      <c r="F6" s="30">
        <v>3242</v>
      </c>
      <c r="G6" s="30" t="s">
        <v>60</v>
      </c>
      <c r="H6" s="30">
        <f t="shared" ref="H6" si="5">IF(D6="SELL", E6-F6, F6-E6)*C6</f>
        <v>617.28395061728395</v>
      </c>
      <c r="I6" s="30">
        <f t="shared" ref="I6" si="6">IF(D6="SELL",IF(G6="-","0",F6-G6),IF(D6="BUY",IF(G6="-","0",G6-F6)))*C6</f>
        <v>0</v>
      </c>
      <c r="J6" s="25">
        <f t="shared" ref="J6" si="7">SUM(H6:I6)</f>
        <v>617.28395061728395</v>
      </c>
    </row>
    <row r="7" spans="1:10" s="60" customFormat="1" x14ac:dyDescent="0.25">
      <c r="A7" s="26">
        <v>43335</v>
      </c>
      <c r="B7" s="27" t="s">
        <v>49</v>
      </c>
      <c r="C7" s="28">
        <f t="shared" ref="C7" si="8">1000000/E7</f>
        <v>641.02564102564099</v>
      </c>
      <c r="D7" s="69" t="s">
        <v>59</v>
      </c>
      <c r="E7" s="30">
        <v>1560</v>
      </c>
      <c r="F7" s="30">
        <v>1590</v>
      </c>
      <c r="G7" s="30">
        <v>1634</v>
      </c>
      <c r="H7" s="30">
        <f t="shared" ref="H7" si="9">IF(D7="SELL", E7-F7, F7-E7)*C7</f>
        <v>19230.76923076923</v>
      </c>
      <c r="I7" s="30">
        <f t="shared" ref="I7" si="10">IF(D7="SELL",IF(G7="-","0",F7-G7),IF(D7="BUY",IF(G7="-","0",G7-F7)))*C7</f>
        <v>28205.128205128203</v>
      </c>
      <c r="J7" s="25">
        <f t="shared" ref="J7" si="11">SUM(H7:I7)</f>
        <v>47435.897435897437</v>
      </c>
    </row>
    <row r="8" spans="1:10" s="60" customFormat="1" x14ac:dyDescent="0.25">
      <c r="A8" s="26">
        <v>43333</v>
      </c>
      <c r="B8" s="27" t="s">
        <v>189</v>
      </c>
      <c r="C8" s="28">
        <f t="shared" ref="C8" si="12">1000000/E8</f>
        <v>716.33237822349565</v>
      </c>
      <c r="D8" s="69" t="s">
        <v>59</v>
      </c>
      <c r="E8" s="30">
        <v>1396</v>
      </c>
      <c r="F8" s="30">
        <v>1396</v>
      </c>
      <c r="G8" s="30" t="s">
        <v>60</v>
      </c>
      <c r="H8" s="30">
        <f t="shared" ref="H8" si="13">IF(D8="SELL", E8-F8, F8-E8)*C8</f>
        <v>0</v>
      </c>
      <c r="I8" s="30">
        <f t="shared" ref="I8" si="14">IF(D8="SELL",IF(G8="-","0",F8-G8),IF(D8="BUY",IF(G8="-","0",G8-F8)))*C8</f>
        <v>0</v>
      </c>
      <c r="J8" s="25">
        <f t="shared" ref="J8" si="15">SUM(H8:I8)</f>
        <v>0</v>
      </c>
    </row>
    <row r="9" spans="1:10" s="60" customFormat="1" x14ac:dyDescent="0.25">
      <c r="A9" s="26">
        <v>43332</v>
      </c>
      <c r="B9" s="27" t="s">
        <v>167</v>
      </c>
      <c r="C9" s="28">
        <f t="shared" ref="C9" si="16">1000000/E9</f>
        <v>763.35877862595419</v>
      </c>
      <c r="D9" s="69" t="s">
        <v>59</v>
      </c>
      <c r="E9" s="30">
        <v>1310</v>
      </c>
      <c r="F9" s="30">
        <v>1340</v>
      </c>
      <c r="G9" s="30">
        <v>1347</v>
      </c>
      <c r="H9" s="30">
        <f t="shared" ref="H9" si="17">IF(D9="SELL", E9-F9, F9-E9)*C9</f>
        <v>22900.763358778626</v>
      </c>
      <c r="I9" s="30">
        <f t="shared" ref="I9" si="18">IF(D9="SELL",IF(G9="-","0",F9-G9),IF(D9="BUY",IF(G9="-","0",G9-F9)))*C9</f>
        <v>5343.5114503816794</v>
      </c>
      <c r="J9" s="25">
        <f t="shared" ref="J9" si="19">SUM(H9:I9)</f>
        <v>28244.274809160306</v>
      </c>
    </row>
    <row r="10" spans="1:10" s="60" customFormat="1" x14ac:dyDescent="0.25">
      <c r="A10" s="26">
        <v>43329</v>
      </c>
      <c r="B10" s="27" t="s">
        <v>134</v>
      </c>
      <c r="C10" s="28">
        <f t="shared" ref="C10:C11" si="20">1000000/E10</f>
        <v>636.9426751592357</v>
      </c>
      <c r="D10" s="69" t="s">
        <v>59</v>
      </c>
      <c r="E10" s="30">
        <v>1570</v>
      </c>
      <c r="F10" s="30">
        <v>1600</v>
      </c>
      <c r="G10" s="30">
        <v>1623</v>
      </c>
      <c r="H10" s="30">
        <f t="shared" ref="H10:H11" si="21">IF(D10="SELL", E10-F10, F10-E10)*C10</f>
        <v>19108.28025477707</v>
      </c>
      <c r="I10" s="30">
        <f t="shared" ref="I10:I11" si="22">IF(D10="SELL",IF(G10="-","0",F10-G10),IF(D10="BUY",IF(G10="-","0",G10-F10)))*C10</f>
        <v>14649.681528662421</v>
      </c>
      <c r="J10" s="25">
        <f t="shared" ref="J10:J11" si="23">SUM(H10:I10)</f>
        <v>33757.961783439488</v>
      </c>
    </row>
    <row r="11" spans="1:10" s="60" customFormat="1" x14ac:dyDescent="0.25">
      <c r="A11" s="26">
        <v>43328</v>
      </c>
      <c r="B11" s="27" t="s">
        <v>188</v>
      </c>
      <c r="C11" s="28">
        <f t="shared" si="20"/>
        <v>2433.0900243309002</v>
      </c>
      <c r="D11" s="69" t="s">
        <v>59</v>
      </c>
      <c r="E11" s="30">
        <v>411</v>
      </c>
      <c r="F11" s="30">
        <v>411</v>
      </c>
      <c r="G11" s="30" t="s">
        <v>60</v>
      </c>
      <c r="H11" s="30">
        <f t="shared" si="21"/>
        <v>0</v>
      </c>
      <c r="I11" s="30">
        <f t="shared" si="22"/>
        <v>0</v>
      </c>
      <c r="J11" s="25">
        <f t="shared" si="23"/>
        <v>0</v>
      </c>
    </row>
    <row r="12" spans="1:10" s="60" customFormat="1" x14ac:dyDescent="0.25">
      <c r="A12" s="26">
        <v>43326</v>
      </c>
      <c r="B12" s="27" t="s">
        <v>182</v>
      </c>
      <c r="C12" s="28">
        <f t="shared" ref="C12" si="24">1000000/E12</f>
        <v>344.82758620689657</v>
      </c>
      <c r="D12" s="69" t="s">
        <v>59</v>
      </c>
      <c r="E12" s="30">
        <v>2900</v>
      </c>
      <c r="F12" s="30">
        <v>2900</v>
      </c>
      <c r="G12" s="30" t="s">
        <v>60</v>
      </c>
      <c r="H12" s="30">
        <f t="shared" ref="H12" si="25">IF(D12="SELL", E12-F12, F12-E12)*C12</f>
        <v>0</v>
      </c>
      <c r="I12" s="30">
        <f t="shared" ref="I12" si="26">IF(D12="SELL",IF(G12="-","0",F12-G12),IF(D12="BUY",IF(G12="-","0",G12-F12)))*C12</f>
        <v>0</v>
      </c>
      <c r="J12" s="25">
        <f t="shared" ref="J12" si="27">SUM(H12:I12)</f>
        <v>0</v>
      </c>
    </row>
    <row r="13" spans="1:10" s="60" customFormat="1" x14ac:dyDescent="0.25">
      <c r="A13" s="26">
        <v>43325</v>
      </c>
      <c r="B13" s="27" t="s">
        <v>167</v>
      </c>
      <c r="C13" s="28">
        <f t="shared" ref="C13" si="28">1000000/E13</f>
        <v>781.25</v>
      </c>
      <c r="D13" s="69" t="s">
        <v>59</v>
      </c>
      <c r="E13" s="30">
        <v>1280</v>
      </c>
      <c r="F13" s="30">
        <v>1275</v>
      </c>
      <c r="G13" s="30" t="s">
        <v>60</v>
      </c>
      <c r="H13" s="30">
        <f t="shared" ref="H13" si="29">IF(D13="SELL", E13-F13, F13-E13)*C13</f>
        <v>-3906.25</v>
      </c>
      <c r="I13" s="30">
        <f t="shared" ref="I13" si="30">IF(D13="SELL",IF(G13="-","0",F13-G13),IF(D13="BUY",IF(G13="-","0",G13-F13)))*C13</f>
        <v>0</v>
      </c>
      <c r="J13" s="25">
        <f t="shared" ref="J13" si="31">SUM(H13:I13)</f>
        <v>-3906.25</v>
      </c>
    </row>
    <row r="14" spans="1:10" s="60" customFormat="1" x14ac:dyDescent="0.25">
      <c r="A14" s="26">
        <v>43321</v>
      </c>
      <c r="B14" s="27" t="s">
        <v>182</v>
      </c>
      <c r="C14" s="28">
        <f t="shared" ref="C14" si="32">1000000/E14</f>
        <v>364.96350364963502</v>
      </c>
      <c r="D14" s="69" t="s">
        <v>59</v>
      </c>
      <c r="E14" s="30">
        <v>2740</v>
      </c>
      <c r="F14" s="30">
        <v>2773</v>
      </c>
      <c r="G14" s="30" t="s">
        <v>60</v>
      </c>
      <c r="H14" s="30">
        <f t="shared" ref="H14" si="33">IF(D14="SELL", E14-F14, F14-E14)*C14</f>
        <v>12043.795620437955</v>
      </c>
      <c r="I14" s="30">
        <f t="shared" ref="I14" si="34">IF(D14="SELL",IF(G14="-","0",F14-G14),IF(D14="BUY",IF(G14="-","0",G14-F14)))*C14</f>
        <v>0</v>
      </c>
      <c r="J14" s="25">
        <f t="shared" ref="J14" si="35">SUM(H14:I14)</f>
        <v>12043.795620437955</v>
      </c>
    </row>
    <row r="15" spans="1:10" s="60" customFormat="1" x14ac:dyDescent="0.25">
      <c r="A15" s="26">
        <v>43321</v>
      </c>
      <c r="B15" s="27" t="s">
        <v>182</v>
      </c>
      <c r="C15" s="28">
        <f t="shared" ref="C15" si="36">1000000/E15</f>
        <v>364.96350364963502</v>
      </c>
      <c r="D15" s="69" t="s">
        <v>59</v>
      </c>
      <c r="E15" s="30">
        <v>2740</v>
      </c>
      <c r="F15" s="30">
        <v>2773</v>
      </c>
      <c r="G15" s="30" t="s">
        <v>60</v>
      </c>
      <c r="H15" s="30">
        <f t="shared" ref="H15" si="37">IF(D15="SELL", E15-F15, F15-E15)*C15</f>
        <v>12043.795620437955</v>
      </c>
      <c r="I15" s="30">
        <f t="shared" ref="I15" si="38">IF(D15="SELL",IF(G15="-","0",F15-G15),IF(D15="BUY",IF(G15="-","0",G15-F15)))*C15</f>
        <v>0</v>
      </c>
      <c r="J15" s="25">
        <f t="shared" ref="J15" si="39">SUM(H15:I15)</f>
        <v>12043.795620437955</v>
      </c>
    </row>
    <row r="16" spans="1:10" s="60" customFormat="1" x14ac:dyDescent="0.25">
      <c r="A16" s="26">
        <v>43319</v>
      </c>
      <c r="B16" s="27" t="s">
        <v>173</v>
      </c>
      <c r="C16" s="28">
        <f t="shared" ref="C16:C17" si="40">1000000/E16</f>
        <v>847.45762711864404</v>
      </c>
      <c r="D16" s="69" t="s">
        <v>59</v>
      </c>
      <c r="E16" s="30">
        <v>1180</v>
      </c>
      <c r="F16" s="30">
        <v>1209</v>
      </c>
      <c r="G16" s="30" t="s">
        <v>60</v>
      </c>
      <c r="H16" s="30">
        <f t="shared" ref="H16" si="41">IF(D16="SELL", E16-F16, F16-E16)*C16</f>
        <v>24576.271186440677</v>
      </c>
      <c r="I16" s="30">
        <f t="shared" ref="I16" si="42">IF(D16="SELL",IF(G16="-","0",F16-G16),IF(D16="BUY",IF(G16="-","0",G16-F16)))*C16</f>
        <v>0</v>
      </c>
      <c r="J16" s="25">
        <f t="shared" ref="J16" si="43">SUM(H16:I16)</f>
        <v>24576.271186440677</v>
      </c>
    </row>
    <row r="17" spans="1:10" s="60" customFormat="1" x14ac:dyDescent="0.25">
      <c r="A17" s="26">
        <v>43318</v>
      </c>
      <c r="B17" s="27" t="s">
        <v>169</v>
      </c>
      <c r="C17" s="28">
        <f t="shared" si="40"/>
        <v>634.92063492063494</v>
      </c>
      <c r="D17" s="69" t="s">
        <v>59</v>
      </c>
      <c r="E17" s="30">
        <v>1575</v>
      </c>
      <c r="F17" s="30">
        <v>1594</v>
      </c>
      <c r="G17" s="30" t="s">
        <v>60</v>
      </c>
      <c r="H17" s="30">
        <f t="shared" ref="H17" si="44">IF(D17="SELL", E17-F17, F17-E17)*C17</f>
        <v>12063.492063492064</v>
      </c>
      <c r="I17" s="30">
        <f t="shared" ref="I17" si="45">IF(D17="SELL",IF(G17="-","0",F17-G17),IF(D17="BUY",IF(G17="-","0",G17-F17)))*C17</f>
        <v>0</v>
      </c>
      <c r="J17" s="25">
        <f t="shared" ref="J17" si="46">SUM(H17:I17)</f>
        <v>12063.492063492064</v>
      </c>
    </row>
    <row r="18" spans="1:10" s="60" customFormat="1" x14ac:dyDescent="0.25">
      <c r="A18" s="26">
        <v>43315</v>
      </c>
      <c r="B18" s="27" t="s">
        <v>174</v>
      </c>
      <c r="C18" s="28">
        <f t="shared" ref="C18" si="47">1000000/E18</f>
        <v>366.30036630036631</v>
      </c>
      <c r="D18" s="69" t="s">
        <v>59</v>
      </c>
      <c r="E18" s="30">
        <v>2730</v>
      </c>
      <c r="F18" s="30">
        <v>2760</v>
      </c>
      <c r="G18" s="30" t="s">
        <v>60</v>
      </c>
      <c r="H18" s="30">
        <f t="shared" ref="H18" si="48">IF(D18="SELL", E18-F18, F18-E18)*C18</f>
        <v>10989.010989010989</v>
      </c>
      <c r="I18" s="30">
        <f t="shared" ref="I18" si="49">IF(D18="SELL",IF(G18="-","0",F18-G18),IF(D18="BUY",IF(G18="-","0",G18-F18)))*C18</f>
        <v>0</v>
      </c>
      <c r="J18" s="25">
        <f t="shared" ref="J18" si="50">SUM(H18:I18)</f>
        <v>10989.010989010989</v>
      </c>
    </row>
    <row r="19" spans="1:10" s="60" customFormat="1" x14ac:dyDescent="0.25">
      <c r="A19" s="26">
        <v>43314</v>
      </c>
      <c r="B19" s="27" t="s">
        <v>170</v>
      </c>
      <c r="C19" s="28">
        <f t="shared" ref="C19:C22" si="51">1000000/E19</f>
        <v>454.54545454545456</v>
      </c>
      <c r="D19" s="69" t="s">
        <v>59</v>
      </c>
      <c r="E19" s="30">
        <v>2200</v>
      </c>
      <c r="F19" s="30">
        <v>2242</v>
      </c>
      <c r="G19" s="30" t="s">
        <v>60</v>
      </c>
      <c r="H19" s="30">
        <f t="shared" ref="H19:H22" si="52">IF(D19="SELL", E19-F19, F19-E19)*C19</f>
        <v>19090.909090909092</v>
      </c>
      <c r="I19" s="30">
        <f t="shared" ref="I19:I22" si="53">IF(D19="SELL",IF(G19="-","0",F19-G19),IF(D19="BUY",IF(G19="-","0",G19-F19)))*C19</f>
        <v>0</v>
      </c>
      <c r="J19" s="25">
        <f t="shared" ref="J19:J22" si="54">SUM(H19:I19)</f>
        <v>19090.909090909092</v>
      </c>
    </row>
    <row r="20" spans="1:10" s="60" customFormat="1" x14ac:dyDescent="0.25">
      <c r="A20" s="26">
        <v>43313</v>
      </c>
      <c r="B20" s="27" t="s">
        <v>169</v>
      </c>
      <c r="C20" s="28">
        <f t="shared" si="51"/>
        <v>677.96610169491521</v>
      </c>
      <c r="D20" s="69" t="s">
        <v>59</v>
      </c>
      <c r="E20" s="30">
        <v>1475</v>
      </c>
      <c r="F20" s="30">
        <v>1510</v>
      </c>
      <c r="G20" s="30" t="s">
        <v>60</v>
      </c>
      <c r="H20" s="30">
        <f t="shared" si="52"/>
        <v>23728.813559322032</v>
      </c>
      <c r="I20" s="30">
        <f t="shared" si="53"/>
        <v>0</v>
      </c>
      <c r="J20" s="25">
        <f t="shared" si="54"/>
        <v>23728.813559322032</v>
      </c>
    </row>
    <row r="21" spans="1:10" s="60" customFormat="1" x14ac:dyDescent="0.25">
      <c r="A21" s="26">
        <v>43312</v>
      </c>
      <c r="B21" s="27" t="s">
        <v>171</v>
      </c>
      <c r="C21" s="28">
        <f t="shared" si="51"/>
        <v>657.89473684210532</v>
      </c>
      <c r="D21" s="69" t="s">
        <v>59</v>
      </c>
      <c r="E21" s="30">
        <v>1520</v>
      </c>
      <c r="F21" s="30">
        <v>1530</v>
      </c>
      <c r="G21" s="30" t="s">
        <v>60</v>
      </c>
      <c r="H21" s="30">
        <f t="shared" si="52"/>
        <v>6578.9473684210534</v>
      </c>
      <c r="I21" s="30">
        <f t="shared" si="53"/>
        <v>0</v>
      </c>
      <c r="J21" s="25">
        <f t="shared" si="54"/>
        <v>6578.9473684210534</v>
      </c>
    </row>
    <row r="22" spans="1:10" s="60" customFormat="1" x14ac:dyDescent="0.25">
      <c r="A22" s="26">
        <v>43311</v>
      </c>
      <c r="B22" s="27" t="s">
        <v>172</v>
      </c>
      <c r="C22" s="28">
        <f t="shared" si="51"/>
        <v>863.55785837651126</v>
      </c>
      <c r="D22" s="69" t="s">
        <v>59</v>
      </c>
      <c r="E22" s="30">
        <v>1158</v>
      </c>
      <c r="F22" s="30">
        <v>1178</v>
      </c>
      <c r="G22" s="30" t="s">
        <v>60</v>
      </c>
      <c r="H22" s="30">
        <f t="shared" si="52"/>
        <v>17271.157167530226</v>
      </c>
      <c r="I22" s="30">
        <f t="shared" si="53"/>
        <v>0</v>
      </c>
      <c r="J22" s="25">
        <f t="shared" si="54"/>
        <v>17271.157167530226</v>
      </c>
    </row>
    <row r="23" spans="1:10" s="60" customFormat="1" x14ac:dyDescent="0.25">
      <c r="A23" s="26">
        <v>43308</v>
      </c>
      <c r="B23" s="27" t="s">
        <v>166</v>
      </c>
      <c r="C23" s="28">
        <f>1000000/E23</f>
        <v>368.32412523020258</v>
      </c>
      <c r="D23" s="69" t="s">
        <v>59</v>
      </c>
      <c r="E23" s="30">
        <v>2715</v>
      </c>
      <c r="F23" s="30">
        <v>2765</v>
      </c>
      <c r="G23" s="30">
        <v>2779</v>
      </c>
      <c r="H23" s="30">
        <f t="shared" ref="H23:H29" si="55">IF(D23="SELL", E23-F23, F23-E23)*C23</f>
        <v>18416.206261510128</v>
      </c>
      <c r="I23" s="30">
        <f t="shared" ref="I23:I29" si="56">IF(D23="SELL",IF(G23="-","0",F23-G23),IF(D23="BUY",IF(G23="-","0",G23-F23)))*C23</f>
        <v>5156.5377532228358</v>
      </c>
      <c r="J23" s="25">
        <f t="shared" ref="J23:J29" si="57">SUM(H23:I23)</f>
        <v>23572.744014732962</v>
      </c>
    </row>
    <row r="24" spans="1:10" s="60" customFormat="1" x14ac:dyDescent="0.25">
      <c r="A24" s="26">
        <v>43307</v>
      </c>
      <c r="B24" s="27" t="s">
        <v>134</v>
      </c>
      <c r="C24" s="28">
        <f>1000000/E24</f>
        <v>671.14093959731542</v>
      </c>
      <c r="D24" s="69" t="s">
        <v>59</v>
      </c>
      <c r="E24" s="30">
        <v>1490</v>
      </c>
      <c r="F24" s="30">
        <v>1520</v>
      </c>
      <c r="G24" s="30">
        <v>1535</v>
      </c>
      <c r="H24" s="30">
        <f t="shared" si="55"/>
        <v>20134.228187919463</v>
      </c>
      <c r="I24" s="30">
        <f t="shared" si="56"/>
        <v>10067.114093959732</v>
      </c>
      <c r="J24" s="25">
        <f t="shared" si="57"/>
        <v>30201.342281879195</v>
      </c>
    </row>
    <row r="25" spans="1:10" s="60" customFormat="1" x14ac:dyDescent="0.25">
      <c r="A25" s="26">
        <v>43306</v>
      </c>
      <c r="B25" s="27" t="s">
        <v>49</v>
      </c>
      <c r="C25" s="28">
        <f>1000000/E25</f>
        <v>709.21985815602841</v>
      </c>
      <c r="D25" s="69" t="s">
        <v>59</v>
      </c>
      <c r="E25" s="30">
        <v>1410</v>
      </c>
      <c r="F25" s="30">
        <v>1440</v>
      </c>
      <c r="G25" s="30">
        <v>1480</v>
      </c>
      <c r="H25" s="30">
        <f t="shared" si="55"/>
        <v>21276.595744680853</v>
      </c>
      <c r="I25" s="30">
        <f t="shared" si="56"/>
        <v>28368.794326241135</v>
      </c>
      <c r="J25" s="25">
        <f t="shared" si="57"/>
        <v>49645.390070921989</v>
      </c>
    </row>
    <row r="26" spans="1:10" s="60" customFormat="1" x14ac:dyDescent="0.25">
      <c r="A26" s="26">
        <v>43305</v>
      </c>
      <c r="B26" s="27" t="s">
        <v>167</v>
      </c>
      <c r="C26" s="28">
        <f>1000000/E26</f>
        <v>884.95575221238937</v>
      </c>
      <c r="D26" s="69" t="s">
        <v>59</v>
      </c>
      <c r="E26" s="30">
        <v>1130</v>
      </c>
      <c r="F26" s="30">
        <v>1150</v>
      </c>
      <c r="G26" s="30" t="s">
        <v>60</v>
      </c>
      <c r="H26" s="30">
        <f t="shared" si="55"/>
        <v>17699.115044247788</v>
      </c>
      <c r="I26" s="30">
        <f t="shared" si="56"/>
        <v>0</v>
      </c>
      <c r="J26" s="25">
        <f t="shared" si="57"/>
        <v>17699.115044247788</v>
      </c>
    </row>
    <row r="27" spans="1:10" s="60" customFormat="1" x14ac:dyDescent="0.25">
      <c r="A27" s="26">
        <v>43304</v>
      </c>
      <c r="B27" s="27" t="s">
        <v>168</v>
      </c>
      <c r="C27" s="28">
        <f>1000000/E27</f>
        <v>2392.3444976076553</v>
      </c>
      <c r="D27" s="69" t="s">
        <v>59</v>
      </c>
      <c r="E27" s="30">
        <v>418</v>
      </c>
      <c r="F27" s="30">
        <v>425</v>
      </c>
      <c r="G27" s="30" t="s">
        <v>60</v>
      </c>
      <c r="H27" s="30">
        <f t="shared" si="55"/>
        <v>16746.411483253585</v>
      </c>
      <c r="I27" s="30">
        <f t="shared" si="56"/>
        <v>0</v>
      </c>
      <c r="J27" s="25">
        <f t="shared" si="57"/>
        <v>16746.411483253585</v>
      </c>
    </row>
    <row r="28" spans="1:10" s="60" customFormat="1" x14ac:dyDescent="0.25">
      <c r="A28" s="26">
        <v>43304</v>
      </c>
      <c r="B28" s="27" t="s">
        <v>169</v>
      </c>
      <c r="C28" s="28">
        <f t="shared" ref="C28:C29" si="58">1000000/E28</f>
        <v>722.02166064981952</v>
      </c>
      <c r="D28" s="69" t="s">
        <v>59</v>
      </c>
      <c r="E28" s="30">
        <v>1385</v>
      </c>
      <c r="F28" s="30">
        <v>1410</v>
      </c>
      <c r="G28" s="30">
        <v>1440</v>
      </c>
      <c r="H28" s="30">
        <f t="shared" si="55"/>
        <v>18050.541516245488</v>
      </c>
      <c r="I28" s="30">
        <f t="shared" si="56"/>
        <v>21660.649819494585</v>
      </c>
      <c r="J28" s="25">
        <f t="shared" si="57"/>
        <v>39711.191335740077</v>
      </c>
    </row>
    <row r="29" spans="1:10" s="60" customFormat="1" x14ac:dyDescent="0.25">
      <c r="A29" s="26">
        <v>43301</v>
      </c>
      <c r="B29" s="27" t="s">
        <v>92</v>
      </c>
      <c r="C29" s="28">
        <f t="shared" si="58"/>
        <v>745.15648286140095</v>
      </c>
      <c r="D29" s="69" t="s">
        <v>59</v>
      </c>
      <c r="E29" s="30">
        <v>1342</v>
      </c>
      <c r="F29" s="30">
        <v>1364</v>
      </c>
      <c r="G29" s="30" t="s">
        <v>60</v>
      </c>
      <c r="H29" s="30">
        <f t="shared" si="55"/>
        <v>16393.442622950821</v>
      </c>
      <c r="I29" s="30">
        <f t="shared" si="56"/>
        <v>0</v>
      </c>
      <c r="J29" s="25">
        <f t="shared" si="57"/>
        <v>16393.442622950821</v>
      </c>
    </row>
    <row r="30" spans="1:10" s="60" customFormat="1" x14ac:dyDescent="0.25">
      <c r="A30" s="26">
        <v>43299</v>
      </c>
      <c r="B30" s="27" t="s">
        <v>49</v>
      </c>
      <c r="C30" s="28">
        <f t="shared" ref="C30:C32" si="59">300000/E30</f>
        <v>222.22222222222223</v>
      </c>
      <c r="D30" s="69" t="s">
        <v>59</v>
      </c>
      <c r="E30" s="30">
        <v>1350</v>
      </c>
      <c r="F30" s="30">
        <v>1350</v>
      </c>
      <c r="G30" s="30" t="s">
        <v>60</v>
      </c>
      <c r="H30" s="30">
        <f t="shared" ref="H30:H32" si="60">IF(D30="SELL", E30-F30, F30-E30)*C30</f>
        <v>0</v>
      </c>
      <c r="I30" s="30">
        <f t="shared" ref="I30:I32" si="61">IF(D30="SELL",IF(G30="-","0",F30-G30),IF(D30="BUY",IF(G30="-","0",G30-F30)))*C30</f>
        <v>0</v>
      </c>
      <c r="J30" s="25">
        <f t="shared" ref="J30:J32" si="62">SUM(H30:I30)</f>
        <v>0</v>
      </c>
    </row>
    <row r="31" spans="1:10" s="60" customFormat="1" x14ac:dyDescent="0.25">
      <c r="A31" s="26">
        <v>43298</v>
      </c>
      <c r="B31" s="27" t="s">
        <v>150</v>
      </c>
      <c r="C31" s="28">
        <f t="shared" si="59"/>
        <v>281.42589118198873</v>
      </c>
      <c r="D31" s="69" t="s">
        <v>59</v>
      </c>
      <c r="E31" s="30">
        <v>1066</v>
      </c>
      <c r="F31" s="30">
        <v>1080</v>
      </c>
      <c r="G31" s="30" t="s">
        <v>60</v>
      </c>
      <c r="H31" s="30">
        <f t="shared" si="60"/>
        <v>3939.962476547842</v>
      </c>
      <c r="I31" s="30">
        <f t="shared" si="61"/>
        <v>0</v>
      </c>
      <c r="J31" s="25">
        <f t="shared" si="62"/>
        <v>3939.962476547842</v>
      </c>
    </row>
    <row r="32" spans="1:10" s="60" customFormat="1" x14ac:dyDescent="0.25">
      <c r="A32" s="26">
        <v>43297</v>
      </c>
      <c r="B32" s="27" t="s">
        <v>151</v>
      </c>
      <c r="C32" s="28">
        <f t="shared" si="59"/>
        <v>234.375</v>
      </c>
      <c r="D32" s="69" t="s">
        <v>72</v>
      </c>
      <c r="E32" s="30">
        <v>1280</v>
      </c>
      <c r="F32" s="30">
        <v>1255</v>
      </c>
      <c r="G32" s="30">
        <v>1225</v>
      </c>
      <c r="H32" s="30">
        <f t="shared" si="60"/>
        <v>5859.375</v>
      </c>
      <c r="I32" s="30">
        <f t="shared" si="61"/>
        <v>7031.25</v>
      </c>
      <c r="J32" s="25">
        <f t="shared" si="62"/>
        <v>12890.625</v>
      </c>
    </row>
    <row r="33" spans="1:10" x14ac:dyDescent="0.25">
      <c r="A33" s="26">
        <v>43294</v>
      </c>
      <c r="B33" s="27" t="s">
        <v>36</v>
      </c>
      <c r="C33" s="28">
        <f t="shared" ref="C33" si="63">300000/E33</f>
        <v>246.71052631578948</v>
      </c>
      <c r="D33" s="29" t="s">
        <v>59</v>
      </c>
      <c r="E33" s="30">
        <v>1216</v>
      </c>
      <c r="F33" s="30">
        <v>1215</v>
      </c>
      <c r="G33" s="30" t="s">
        <v>60</v>
      </c>
      <c r="H33" s="59">
        <f t="shared" ref="H33" si="64">IF(D33="SELL", E33-F33, F33-E33)*C33</f>
        <v>-246.71052631578948</v>
      </c>
      <c r="I33" s="30">
        <f t="shared" ref="I33" si="65">IF(D33="SELL",IF(G33="-","0",F33-G33),IF(D33="BUY",IF(G33="-","0",G33-F33)))*C33</f>
        <v>0</v>
      </c>
      <c r="J33" s="67">
        <f>SUM(H33:I33)</f>
        <v>-246.71052631578948</v>
      </c>
    </row>
    <row r="34" spans="1:10" x14ac:dyDescent="0.25">
      <c r="A34" s="26">
        <v>43292</v>
      </c>
      <c r="B34" s="27" t="s">
        <v>133</v>
      </c>
      <c r="C34" s="28">
        <f t="shared" ref="C34:C36" si="66">300000/E34</f>
        <v>107.14285714285714</v>
      </c>
      <c r="D34" s="29" t="s">
        <v>59</v>
      </c>
      <c r="E34" s="30">
        <v>2800</v>
      </c>
      <c r="F34" s="30">
        <v>2848</v>
      </c>
      <c r="G34" s="30" t="s">
        <v>60</v>
      </c>
      <c r="H34" s="30">
        <f t="shared" ref="H34:H36" si="67">IF(D34="SELL", E34-F34, F34-E34)*C34</f>
        <v>5142.8571428571431</v>
      </c>
      <c r="I34" s="30">
        <f t="shared" ref="I34:I36" si="68">IF(D34="SELL",IF(G34="-","0",F34-G34),IF(D34="BUY",IF(G34="-","0",G34-F34)))*C34</f>
        <v>0</v>
      </c>
      <c r="J34" s="25">
        <f>SUM(H34:I34)</f>
        <v>5142.8571428571431</v>
      </c>
    </row>
    <row r="35" spans="1:10" x14ac:dyDescent="0.25">
      <c r="A35" s="26">
        <v>43291</v>
      </c>
      <c r="B35" s="27" t="s">
        <v>49</v>
      </c>
      <c r="C35" s="28">
        <f t="shared" si="66"/>
        <v>231.66023166023166</v>
      </c>
      <c r="D35" s="29" t="s">
        <v>59</v>
      </c>
      <c r="E35" s="30">
        <v>1295</v>
      </c>
      <c r="F35" s="30">
        <v>1320</v>
      </c>
      <c r="G35" s="30" t="s">
        <v>60</v>
      </c>
      <c r="H35" s="30">
        <f t="shared" si="67"/>
        <v>5791.5057915057914</v>
      </c>
      <c r="I35" s="30">
        <f t="shared" si="68"/>
        <v>0</v>
      </c>
      <c r="J35" s="25">
        <f>SUM(H35:I35)</f>
        <v>5791.5057915057914</v>
      </c>
    </row>
    <row r="36" spans="1:10" x14ac:dyDescent="0.25">
      <c r="A36" s="26">
        <v>43290</v>
      </c>
      <c r="B36" s="27" t="s">
        <v>134</v>
      </c>
      <c r="C36" s="28">
        <f t="shared" si="66"/>
        <v>229.00763358778627</v>
      </c>
      <c r="D36" s="29" t="s">
        <v>59</v>
      </c>
      <c r="E36" s="30">
        <v>1310</v>
      </c>
      <c r="F36" s="30">
        <v>1335</v>
      </c>
      <c r="G36" s="30">
        <v>1338</v>
      </c>
      <c r="H36" s="30">
        <f t="shared" si="67"/>
        <v>5725.1908396946565</v>
      </c>
      <c r="I36" s="30">
        <f t="shared" si="68"/>
        <v>687.02290076335885</v>
      </c>
      <c r="J36" s="25">
        <f>SUM(H36:I36)</f>
        <v>6412.2137404580153</v>
      </c>
    </row>
    <row r="37" spans="1:10" x14ac:dyDescent="0.25">
      <c r="A37" s="44"/>
      <c r="B37" s="44"/>
      <c r="C37" s="44"/>
      <c r="D37" s="44"/>
      <c r="E37" s="44"/>
      <c r="F37" s="44"/>
      <c r="G37" s="44"/>
      <c r="H37" s="44"/>
      <c r="I37" s="44"/>
      <c r="J37" s="44"/>
    </row>
    <row r="38" spans="1:10" x14ac:dyDescent="0.25">
      <c r="A38" s="26">
        <v>43280</v>
      </c>
      <c r="B38" s="27" t="s">
        <v>55</v>
      </c>
      <c r="C38" s="28">
        <f t="shared" ref="C38:C82" si="69">300000/E38</f>
        <v>1204.8192771084337</v>
      </c>
      <c r="D38" s="29" t="s">
        <v>59</v>
      </c>
      <c r="E38" s="30">
        <v>249</v>
      </c>
      <c r="F38" s="30">
        <v>255</v>
      </c>
      <c r="G38" s="30">
        <v>260</v>
      </c>
      <c r="H38" s="30">
        <f t="shared" ref="H38:H59" si="70">IF(D38="SELL", E38-F38, F38-E38)*C38</f>
        <v>7228.9156626506019</v>
      </c>
      <c r="I38" s="30">
        <f t="shared" ref="I38:I59" si="71">IF(D38="SELL",IF(G38="-","0",F38-G38),IF(D38="BUY",IF(G38="-","0",G38-F38)))*C38</f>
        <v>6024.0963855421687</v>
      </c>
      <c r="J38" s="25">
        <f>SUM(H38:I38)</f>
        <v>13253.01204819277</v>
      </c>
    </row>
    <row r="39" spans="1:10" x14ac:dyDescent="0.25">
      <c r="A39" s="26">
        <v>43279</v>
      </c>
      <c r="B39" s="27" t="s">
        <v>73</v>
      </c>
      <c r="C39" s="28">
        <f t="shared" si="69"/>
        <v>923.07692307692309</v>
      </c>
      <c r="D39" s="29" t="s">
        <v>59</v>
      </c>
      <c r="E39" s="30">
        <v>325</v>
      </c>
      <c r="F39" s="30">
        <v>325</v>
      </c>
      <c r="G39" s="30">
        <v>0</v>
      </c>
      <c r="H39" s="30">
        <f t="shared" si="70"/>
        <v>0</v>
      </c>
      <c r="I39" s="30">
        <v>0</v>
      </c>
      <c r="J39" s="25">
        <f t="shared" ref="J39:J85" si="72">SUM(H39:I39)</f>
        <v>0</v>
      </c>
    </row>
    <row r="40" spans="1:10" x14ac:dyDescent="0.25">
      <c r="A40" s="26">
        <v>43277</v>
      </c>
      <c r="B40" s="27" t="s">
        <v>61</v>
      </c>
      <c r="C40" s="28">
        <f t="shared" si="69"/>
        <v>447.76119402985074</v>
      </c>
      <c r="D40" s="29" t="s">
        <v>59</v>
      </c>
      <c r="E40" s="30">
        <v>670</v>
      </c>
      <c r="F40" s="30">
        <v>675</v>
      </c>
      <c r="G40" s="30" t="s">
        <v>60</v>
      </c>
      <c r="H40" s="30">
        <f t="shared" si="70"/>
        <v>2238.8059701492539</v>
      </c>
      <c r="I40" s="30">
        <f t="shared" si="71"/>
        <v>0</v>
      </c>
      <c r="J40" s="25">
        <f t="shared" si="72"/>
        <v>2238.8059701492539</v>
      </c>
    </row>
    <row r="41" spans="1:10" x14ac:dyDescent="0.25">
      <c r="A41" s="26">
        <v>43276</v>
      </c>
      <c r="B41" s="27" t="s">
        <v>62</v>
      </c>
      <c r="C41" s="28">
        <f t="shared" si="69"/>
        <v>854.70085470085473</v>
      </c>
      <c r="D41" s="29" t="s">
        <v>59</v>
      </c>
      <c r="E41" s="30">
        <v>351</v>
      </c>
      <c r="F41" s="30">
        <v>356</v>
      </c>
      <c r="G41" s="30" t="s">
        <v>60</v>
      </c>
      <c r="H41" s="30">
        <f t="shared" si="70"/>
        <v>4273.5042735042734</v>
      </c>
      <c r="I41" s="30">
        <f t="shared" si="71"/>
        <v>0</v>
      </c>
      <c r="J41" s="25">
        <f t="shared" si="72"/>
        <v>4273.5042735042734</v>
      </c>
    </row>
    <row r="42" spans="1:10" x14ac:dyDescent="0.25">
      <c r="A42" s="26">
        <v>43276</v>
      </c>
      <c r="B42" s="27" t="s">
        <v>49</v>
      </c>
      <c r="C42" s="28">
        <f t="shared" si="69"/>
        <v>248.75621890547265</v>
      </c>
      <c r="D42" s="29" t="s">
        <v>59</v>
      </c>
      <c r="E42" s="30">
        <v>1206</v>
      </c>
      <c r="F42" s="30">
        <v>1220</v>
      </c>
      <c r="G42" s="30" t="s">
        <v>60</v>
      </c>
      <c r="H42" s="30">
        <f t="shared" si="70"/>
        <v>3482.587064676617</v>
      </c>
      <c r="I42" s="30">
        <f t="shared" si="71"/>
        <v>0</v>
      </c>
      <c r="J42" s="25">
        <f t="shared" si="72"/>
        <v>3482.587064676617</v>
      </c>
    </row>
    <row r="43" spans="1:10" x14ac:dyDescent="0.25">
      <c r="A43" s="26">
        <v>43273</v>
      </c>
      <c r="B43" s="27" t="s">
        <v>63</v>
      </c>
      <c r="C43" s="28">
        <f t="shared" si="69"/>
        <v>724.63768115942025</v>
      </c>
      <c r="D43" s="29" t="s">
        <v>59</v>
      </c>
      <c r="E43" s="30">
        <v>414</v>
      </c>
      <c r="F43" s="30">
        <v>409</v>
      </c>
      <c r="G43" s="30" t="s">
        <v>60</v>
      </c>
      <c r="H43" s="30">
        <f t="shared" si="70"/>
        <v>-3623.188405797101</v>
      </c>
      <c r="I43" s="30">
        <f t="shared" si="71"/>
        <v>0</v>
      </c>
      <c r="J43" s="25">
        <f t="shared" si="72"/>
        <v>-3623.188405797101</v>
      </c>
    </row>
    <row r="44" spans="1:10" x14ac:dyDescent="0.25">
      <c r="A44" s="26">
        <v>43272</v>
      </c>
      <c r="B44" s="27" t="s">
        <v>64</v>
      </c>
      <c r="C44" s="28">
        <f t="shared" si="69"/>
        <v>1107.0110701107012</v>
      </c>
      <c r="D44" s="29" t="s">
        <v>59</v>
      </c>
      <c r="E44" s="30">
        <v>271</v>
      </c>
      <c r="F44" s="30">
        <v>274.5</v>
      </c>
      <c r="G44" s="30" t="s">
        <v>60</v>
      </c>
      <c r="H44" s="30">
        <f t="shared" si="70"/>
        <v>3874.5387453874541</v>
      </c>
      <c r="I44" s="30">
        <f t="shared" si="71"/>
        <v>0</v>
      </c>
      <c r="J44" s="25">
        <f t="shared" si="72"/>
        <v>3874.5387453874541</v>
      </c>
    </row>
    <row r="45" spans="1:10" x14ac:dyDescent="0.25">
      <c r="A45" s="26">
        <v>43271</v>
      </c>
      <c r="B45" s="27" t="s">
        <v>65</v>
      </c>
      <c r="C45" s="28">
        <f t="shared" si="69"/>
        <v>580.27079303675043</v>
      </c>
      <c r="D45" s="29" t="s">
        <v>59</v>
      </c>
      <c r="E45" s="30">
        <v>517</v>
      </c>
      <c r="F45" s="30">
        <v>520</v>
      </c>
      <c r="G45" s="30" t="s">
        <v>60</v>
      </c>
      <c r="H45" s="30">
        <f t="shared" si="70"/>
        <v>1740.8123791102512</v>
      </c>
      <c r="I45" s="30">
        <f t="shared" si="71"/>
        <v>0</v>
      </c>
      <c r="J45" s="25">
        <f t="shared" si="72"/>
        <v>1740.8123791102512</v>
      </c>
    </row>
    <row r="46" spans="1:10" x14ac:dyDescent="0.25">
      <c r="A46" s="26">
        <v>43270</v>
      </c>
      <c r="B46" s="27" t="s">
        <v>50</v>
      </c>
      <c r="C46" s="28">
        <f t="shared" si="69"/>
        <v>1369.8630136986301</v>
      </c>
      <c r="D46" s="29" t="s">
        <v>59</v>
      </c>
      <c r="E46" s="30">
        <v>219</v>
      </c>
      <c r="F46" s="30">
        <v>215</v>
      </c>
      <c r="G46" s="30" t="s">
        <v>60</v>
      </c>
      <c r="H46" s="30">
        <f t="shared" si="70"/>
        <v>-5479.4520547945203</v>
      </c>
      <c r="I46" s="30">
        <f t="shared" si="71"/>
        <v>0</v>
      </c>
      <c r="J46" s="25">
        <f t="shared" si="72"/>
        <v>-5479.4520547945203</v>
      </c>
    </row>
    <row r="47" spans="1:10" x14ac:dyDescent="0.25">
      <c r="A47" s="26">
        <v>43269</v>
      </c>
      <c r="B47" s="27" t="s">
        <v>66</v>
      </c>
      <c r="C47" s="28">
        <f t="shared" si="69"/>
        <v>495.04950495049508</v>
      </c>
      <c r="D47" s="29" t="s">
        <v>59</v>
      </c>
      <c r="E47" s="30">
        <v>606</v>
      </c>
      <c r="F47" s="30">
        <v>592</v>
      </c>
      <c r="G47" s="30" t="s">
        <v>60</v>
      </c>
      <c r="H47" s="30">
        <f t="shared" si="70"/>
        <v>-6930.6930693069307</v>
      </c>
      <c r="I47" s="30">
        <f t="shared" si="71"/>
        <v>0</v>
      </c>
      <c r="J47" s="25">
        <f t="shared" si="72"/>
        <v>-6930.6930693069307</v>
      </c>
    </row>
    <row r="48" spans="1:10" x14ac:dyDescent="0.25">
      <c r="A48" s="26">
        <v>43266</v>
      </c>
      <c r="B48" s="27" t="s">
        <v>67</v>
      </c>
      <c r="C48" s="28">
        <f t="shared" si="69"/>
        <v>232.55813953488371</v>
      </c>
      <c r="D48" s="29" t="s">
        <v>59</v>
      </c>
      <c r="E48" s="30">
        <v>1290</v>
      </c>
      <c r="F48" s="30">
        <v>1298</v>
      </c>
      <c r="G48" s="30" t="s">
        <v>60</v>
      </c>
      <c r="H48" s="30">
        <f t="shared" si="70"/>
        <v>1860.4651162790697</v>
      </c>
      <c r="I48" s="30">
        <f t="shared" si="71"/>
        <v>0</v>
      </c>
      <c r="J48" s="25">
        <f t="shared" si="72"/>
        <v>1860.4651162790697</v>
      </c>
    </row>
    <row r="49" spans="1:10" x14ac:dyDescent="0.25">
      <c r="A49" s="26">
        <v>43265</v>
      </c>
      <c r="B49" s="27" t="s">
        <v>58</v>
      </c>
      <c r="C49" s="28">
        <f t="shared" si="69"/>
        <v>1090.909090909091</v>
      </c>
      <c r="D49" s="29" t="s">
        <v>59</v>
      </c>
      <c r="E49" s="30">
        <v>275</v>
      </c>
      <c r="F49" s="30">
        <v>280</v>
      </c>
      <c r="G49" s="30" t="s">
        <v>60</v>
      </c>
      <c r="H49" s="30">
        <f t="shared" si="70"/>
        <v>5454.545454545455</v>
      </c>
      <c r="I49" s="30">
        <f t="shared" si="71"/>
        <v>0</v>
      </c>
      <c r="J49" s="25">
        <f t="shared" si="72"/>
        <v>5454.545454545455</v>
      </c>
    </row>
    <row r="50" spans="1:10" x14ac:dyDescent="0.25">
      <c r="A50" s="26">
        <v>43264</v>
      </c>
      <c r="B50" s="27" t="s">
        <v>74</v>
      </c>
      <c r="C50" s="28">
        <f t="shared" si="69"/>
        <v>530.97345132743362</v>
      </c>
      <c r="D50" s="29" t="s">
        <v>59</v>
      </c>
      <c r="E50" s="30">
        <v>565</v>
      </c>
      <c r="F50" s="30">
        <v>565</v>
      </c>
      <c r="G50" s="30" t="s">
        <v>60</v>
      </c>
      <c r="H50" s="30">
        <f t="shared" si="70"/>
        <v>0</v>
      </c>
      <c r="I50" s="30">
        <f t="shared" si="71"/>
        <v>0</v>
      </c>
      <c r="J50" s="25">
        <f t="shared" si="72"/>
        <v>0</v>
      </c>
    </row>
    <row r="51" spans="1:10" x14ac:dyDescent="0.25">
      <c r="A51" s="26">
        <v>43263</v>
      </c>
      <c r="B51" s="27" t="s">
        <v>68</v>
      </c>
      <c r="C51" s="28">
        <f t="shared" si="69"/>
        <v>595.23809523809518</v>
      </c>
      <c r="D51" s="29" t="s">
        <v>59</v>
      </c>
      <c r="E51" s="30">
        <v>504</v>
      </c>
      <c r="F51" s="30">
        <v>502</v>
      </c>
      <c r="G51" s="30" t="s">
        <v>60</v>
      </c>
      <c r="H51" s="30">
        <f t="shared" si="70"/>
        <v>-1190.4761904761904</v>
      </c>
      <c r="I51" s="30">
        <f t="shared" si="71"/>
        <v>0</v>
      </c>
      <c r="J51" s="25">
        <f t="shared" si="72"/>
        <v>-1190.4761904761904</v>
      </c>
    </row>
    <row r="52" spans="1:10" x14ac:dyDescent="0.25">
      <c r="A52" s="26">
        <v>43262</v>
      </c>
      <c r="B52" s="27" t="s">
        <v>53</v>
      </c>
      <c r="C52" s="28">
        <f t="shared" si="69"/>
        <v>710.90047393364932</v>
      </c>
      <c r="D52" s="29" t="s">
        <v>59</v>
      </c>
      <c r="E52" s="30">
        <v>422</v>
      </c>
      <c r="F52" s="30">
        <v>421</v>
      </c>
      <c r="G52" s="30" t="s">
        <v>60</v>
      </c>
      <c r="H52" s="30">
        <f t="shared" si="70"/>
        <v>-710.90047393364932</v>
      </c>
      <c r="I52" s="30">
        <f t="shared" si="71"/>
        <v>0</v>
      </c>
      <c r="J52" s="25">
        <f t="shared" si="72"/>
        <v>-710.90047393364932</v>
      </c>
    </row>
    <row r="53" spans="1:10" x14ac:dyDescent="0.25">
      <c r="A53" s="26">
        <v>43259</v>
      </c>
      <c r="B53" s="27" t="s">
        <v>53</v>
      </c>
      <c r="C53" s="28">
        <f t="shared" si="69"/>
        <v>775.19379844961236</v>
      </c>
      <c r="D53" s="29" t="s">
        <v>59</v>
      </c>
      <c r="E53" s="30">
        <v>387</v>
      </c>
      <c r="F53" s="30">
        <v>393</v>
      </c>
      <c r="G53" s="30">
        <v>405</v>
      </c>
      <c r="H53" s="30">
        <f t="shared" si="70"/>
        <v>4651.1627906976737</v>
      </c>
      <c r="I53" s="30">
        <f t="shared" si="71"/>
        <v>9302.3255813953474</v>
      </c>
      <c r="J53" s="25">
        <f t="shared" si="72"/>
        <v>13953.488372093021</v>
      </c>
    </row>
    <row r="54" spans="1:10" x14ac:dyDescent="0.25">
      <c r="A54" s="26">
        <v>43258</v>
      </c>
      <c r="B54" s="27" t="s">
        <v>69</v>
      </c>
      <c r="C54" s="28">
        <f t="shared" si="69"/>
        <v>646.55172413793105</v>
      </c>
      <c r="D54" s="29" t="s">
        <v>59</v>
      </c>
      <c r="E54" s="30">
        <v>464</v>
      </c>
      <c r="F54" s="30">
        <v>469</v>
      </c>
      <c r="G54" s="30" t="s">
        <v>60</v>
      </c>
      <c r="H54" s="30">
        <f t="shared" si="70"/>
        <v>3232.7586206896553</v>
      </c>
      <c r="I54" s="30">
        <f t="shared" si="71"/>
        <v>0</v>
      </c>
      <c r="J54" s="25">
        <f t="shared" si="72"/>
        <v>3232.7586206896553</v>
      </c>
    </row>
    <row r="55" spans="1:10" x14ac:dyDescent="0.25">
      <c r="A55" s="26">
        <v>43257</v>
      </c>
      <c r="B55" s="27" t="s">
        <v>70</v>
      </c>
      <c r="C55" s="28">
        <f t="shared" si="69"/>
        <v>845.07042253521126</v>
      </c>
      <c r="D55" s="29" t="s">
        <v>59</v>
      </c>
      <c r="E55" s="30">
        <v>355</v>
      </c>
      <c r="F55" s="30">
        <v>360</v>
      </c>
      <c r="G55" s="30">
        <v>365</v>
      </c>
      <c r="H55" s="30">
        <f t="shared" si="70"/>
        <v>4225.3521126760561</v>
      </c>
      <c r="I55" s="30">
        <f t="shared" si="71"/>
        <v>4225.3521126760561</v>
      </c>
      <c r="J55" s="25">
        <f t="shared" si="72"/>
        <v>8450.7042253521122</v>
      </c>
    </row>
    <row r="56" spans="1:10" x14ac:dyDescent="0.25">
      <c r="A56" s="26">
        <v>43257</v>
      </c>
      <c r="B56" s="27" t="s">
        <v>75</v>
      </c>
      <c r="C56" s="28">
        <f t="shared" si="69"/>
        <v>961.53846153846155</v>
      </c>
      <c r="D56" s="29" t="s">
        <v>59</v>
      </c>
      <c r="E56" s="30">
        <v>312</v>
      </c>
      <c r="F56" s="30">
        <v>318</v>
      </c>
      <c r="G56" s="30" t="s">
        <v>60</v>
      </c>
      <c r="H56" s="30">
        <f t="shared" si="70"/>
        <v>5769.2307692307695</v>
      </c>
      <c r="I56" s="30">
        <f t="shared" si="71"/>
        <v>0</v>
      </c>
      <c r="J56" s="25">
        <f t="shared" si="72"/>
        <v>5769.2307692307695</v>
      </c>
    </row>
    <row r="57" spans="1:10" x14ac:dyDescent="0.25">
      <c r="A57" s="26">
        <v>43256</v>
      </c>
      <c r="B57" s="27" t="s">
        <v>71</v>
      </c>
      <c r="C57" s="28">
        <f t="shared" si="69"/>
        <v>1612.9032258064517</v>
      </c>
      <c r="D57" s="29" t="s">
        <v>59</v>
      </c>
      <c r="E57" s="30">
        <v>186</v>
      </c>
      <c r="F57" s="30">
        <v>184</v>
      </c>
      <c r="G57" s="30" t="s">
        <v>60</v>
      </c>
      <c r="H57" s="30">
        <f t="shared" si="70"/>
        <v>-3225.8064516129034</v>
      </c>
      <c r="I57" s="30">
        <f t="shared" si="71"/>
        <v>0</v>
      </c>
      <c r="J57" s="25">
        <f t="shared" si="72"/>
        <v>-3225.8064516129034</v>
      </c>
    </row>
    <row r="58" spans="1:10" x14ac:dyDescent="0.25">
      <c r="A58" s="26">
        <v>43256</v>
      </c>
      <c r="B58" s="27" t="s">
        <v>76</v>
      </c>
      <c r="C58" s="28">
        <f t="shared" si="69"/>
        <v>1369.8630136986301</v>
      </c>
      <c r="D58" s="29" t="s">
        <v>72</v>
      </c>
      <c r="E58" s="30">
        <v>219</v>
      </c>
      <c r="F58" s="30">
        <v>216</v>
      </c>
      <c r="G58" s="30" t="s">
        <v>60</v>
      </c>
      <c r="H58" s="30">
        <f t="shared" si="70"/>
        <v>4109.58904109589</v>
      </c>
      <c r="I58" s="30">
        <f t="shared" si="71"/>
        <v>0</v>
      </c>
      <c r="J58" s="25">
        <f t="shared" si="72"/>
        <v>4109.58904109589</v>
      </c>
    </row>
    <row r="59" spans="1:10" x14ac:dyDescent="0.25">
      <c r="A59" s="26">
        <v>43252</v>
      </c>
      <c r="B59" s="27" t="s">
        <v>77</v>
      </c>
      <c r="C59" s="28">
        <f t="shared" si="69"/>
        <v>348.02784222737819</v>
      </c>
      <c r="D59" s="29" t="s">
        <v>59</v>
      </c>
      <c r="E59" s="30">
        <v>862</v>
      </c>
      <c r="F59" s="30">
        <v>873</v>
      </c>
      <c r="G59" s="30" t="s">
        <v>60</v>
      </c>
      <c r="H59" s="30">
        <f t="shared" si="70"/>
        <v>3828.3062645011601</v>
      </c>
      <c r="I59" s="30">
        <f t="shared" si="71"/>
        <v>0</v>
      </c>
      <c r="J59" s="25">
        <f t="shared" si="72"/>
        <v>3828.3062645011601</v>
      </c>
    </row>
    <row r="60" spans="1:10" x14ac:dyDescent="0.25">
      <c r="A60" s="26">
        <v>43251</v>
      </c>
      <c r="B60" s="27" t="s">
        <v>80</v>
      </c>
      <c r="C60" s="28">
        <f t="shared" si="69"/>
        <v>1562.5</v>
      </c>
      <c r="D60" s="29" t="s">
        <v>59</v>
      </c>
      <c r="E60" s="30">
        <v>192</v>
      </c>
      <c r="F60" s="30">
        <v>198</v>
      </c>
      <c r="G60" s="30">
        <v>202</v>
      </c>
      <c r="H60" s="30">
        <f t="shared" ref="H60:H82" si="73">IF(D60="SELL", E60-F60, F60-E60)*C60</f>
        <v>9375</v>
      </c>
      <c r="I60" s="30">
        <f t="shared" ref="I60:I82" si="74">IF(D60="SELL",IF(G60="-","0",F60-G60),IF(D60="BUY",IF(G60="-","0",G60-F60)))*C60</f>
        <v>6250</v>
      </c>
      <c r="J60" s="25">
        <f t="shared" si="72"/>
        <v>15625</v>
      </c>
    </row>
    <row r="61" spans="1:10" x14ac:dyDescent="0.25">
      <c r="A61" s="26">
        <v>43251</v>
      </c>
      <c r="B61" s="27" t="s">
        <v>81</v>
      </c>
      <c r="C61" s="28">
        <f t="shared" si="69"/>
        <v>223.88059701492537</v>
      </c>
      <c r="D61" s="29" t="s">
        <v>59</v>
      </c>
      <c r="E61" s="30">
        <v>1340</v>
      </c>
      <c r="F61" s="30">
        <v>1305</v>
      </c>
      <c r="G61" s="30" t="s">
        <v>60</v>
      </c>
      <c r="H61" s="30">
        <f t="shared" si="73"/>
        <v>-7835.8208955223881</v>
      </c>
      <c r="I61" s="30">
        <f t="shared" si="74"/>
        <v>0</v>
      </c>
      <c r="J61" s="25">
        <f t="shared" si="72"/>
        <v>-7835.8208955223881</v>
      </c>
    </row>
    <row r="62" spans="1:10" x14ac:dyDescent="0.25">
      <c r="A62" s="26">
        <v>43250</v>
      </c>
      <c r="B62" s="27" t="s">
        <v>82</v>
      </c>
      <c r="C62" s="28">
        <f t="shared" si="69"/>
        <v>735.29411764705878</v>
      </c>
      <c r="D62" s="29" t="s">
        <v>59</v>
      </c>
      <c r="E62" s="30">
        <v>408</v>
      </c>
      <c r="F62" s="30">
        <v>408</v>
      </c>
      <c r="G62" s="30" t="s">
        <v>60</v>
      </c>
      <c r="H62" s="30">
        <f t="shared" si="73"/>
        <v>0</v>
      </c>
      <c r="I62" s="30">
        <f t="shared" si="74"/>
        <v>0</v>
      </c>
      <c r="J62" s="25">
        <f t="shared" si="72"/>
        <v>0</v>
      </c>
    </row>
    <row r="63" spans="1:10" x14ac:dyDescent="0.25">
      <c r="A63" s="26">
        <v>43249</v>
      </c>
      <c r="B63" s="27" t="s">
        <v>57</v>
      </c>
      <c r="C63" s="28">
        <f t="shared" si="69"/>
        <v>344.82758620689657</v>
      </c>
      <c r="D63" s="29" t="s">
        <v>59</v>
      </c>
      <c r="E63" s="30">
        <v>870</v>
      </c>
      <c r="F63" s="30">
        <v>879</v>
      </c>
      <c r="G63" s="30" t="s">
        <v>60</v>
      </c>
      <c r="H63" s="30">
        <f t="shared" si="73"/>
        <v>3103.4482758620693</v>
      </c>
      <c r="I63" s="30">
        <f t="shared" si="74"/>
        <v>0</v>
      </c>
      <c r="J63" s="25">
        <f t="shared" si="72"/>
        <v>3103.4482758620693</v>
      </c>
    </row>
    <row r="64" spans="1:10" x14ac:dyDescent="0.25">
      <c r="A64" s="26">
        <v>43248</v>
      </c>
      <c r="B64" s="27" t="s">
        <v>34</v>
      </c>
      <c r="C64" s="28">
        <f t="shared" si="69"/>
        <v>617.28395061728395</v>
      </c>
      <c r="D64" s="29" t="s">
        <v>59</v>
      </c>
      <c r="E64" s="30">
        <v>486</v>
      </c>
      <c r="F64" s="30">
        <v>494</v>
      </c>
      <c r="G64" s="30">
        <v>505</v>
      </c>
      <c r="H64" s="30">
        <f t="shared" si="73"/>
        <v>4938.2716049382716</v>
      </c>
      <c r="I64" s="30">
        <f t="shared" si="74"/>
        <v>6790.1234567901238</v>
      </c>
      <c r="J64" s="25">
        <f t="shared" si="72"/>
        <v>11728.395061728395</v>
      </c>
    </row>
    <row r="65" spans="1:10" x14ac:dyDescent="0.25">
      <c r="A65" s="26">
        <v>43248</v>
      </c>
      <c r="B65" s="27" t="s">
        <v>83</v>
      </c>
      <c r="C65" s="28">
        <f t="shared" si="69"/>
        <v>909.09090909090912</v>
      </c>
      <c r="D65" s="29" t="s">
        <v>59</v>
      </c>
      <c r="E65" s="30">
        <v>330</v>
      </c>
      <c r="F65" s="30">
        <v>336</v>
      </c>
      <c r="G65" s="30">
        <v>341</v>
      </c>
      <c r="H65" s="30">
        <f t="shared" si="73"/>
        <v>5454.545454545455</v>
      </c>
      <c r="I65" s="30">
        <f t="shared" si="74"/>
        <v>4545.454545454546</v>
      </c>
      <c r="J65" s="25">
        <f t="shared" si="72"/>
        <v>10000</v>
      </c>
    </row>
    <row r="66" spans="1:10" x14ac:dyDescent="0.25">
      <c r="A66" s="26">
        <v>43245</v>
      </c>
      <c r="B66" s="27" t="s">
        <v>84</v>
      </c>
      <c r="C66" s="28">
        <f t="shared" si="69"/>
        <v>1153.8461538461538</v>
      </c>
      <c r="D66" s="29" t="s">
        <v>59</v>
      </c>
      <c r="E66" s="30">
        <v>260</v>
      </c>
      <c r="F66" s="30">
        <v>264.89999999999998</v>
      </c>
      <c r="G66" s="30" t="s">
        <v>60</v>
      </c>
      <c r="H66" s="30">
        <f t="shared" si="73"/>
        <v>5653.8461538461279</v>
      </c>
      <c r="I66" s="30">
        <f t="shared" si="74"/>
        <v>0</v>
      </c>
      <c r="J66" s="25">
        <f t="shared" si="72"/>
        <v>5653.8461538461279</v>
      </c>
    </row>
    <row r="67" spans="1:10" x14ac:dyDescent="0.25">
      <c r="A67" s="26">
        <v>43244</v>
      </c>
      <c r="B67" s="27" t="s">
        <v>85</v>
      </c>
      <c r="C67" s="28">
        <f t="shared" si="69"/>
        <v>1295.8963282937366</v>
      </c>
      <c r="D67" s="29" t="s">
        <v>59</v>
      </c>
      <c r="E67" s="30">
        <v>231.5</v>
      </c>
      <c r="F67" s="30">
        <v>234.5</v>
      </c>
      <c r="G67" s="30" t="s">
        <v>60</v>
      </c>
      <c r="H67" s="30">
        <f t="shared" si="73"/>
        <v>3887.6889848812098</v>
      </c>
      <c r="I67" s="30">
        <f t="shared" si="74"/>
        <v>0</v>
      </c>
      <c r="J67" s="25">
        <f t="shared" si="72"/>
        <v>3887.6889848812098</v>
      </c>
    </row>
    <row r="68" spans="1:10" x14ac:dyDescent="0.25">
      <c r="A68" s="26">
        <v>43243</v>
      </c>
      <c r="B68" s="27" t="s">
        <v>86</v>
      </c>
      <c r="C68" s="28">
        <f t="shared" si="69"/>
        <v>579.15057915057912</v>
      </c>
      <c r="D68" s="29" t="s">
        <v>59</v>
      </c>
      <c r="E68" s="30">
        <v>518</v>
      </c>
      <c r="F68" s="30">
        <v>525</v>
      </c>
      <c r="G68" s="30" t="s">
        <v>60</v>
      </c>
      <c r="H68" s="30">
        <f t="shared" si="73"/>
        <v>4054.0540540540537</v>
      </c>
      <c r="I68" s="30">
        <f t="shared" si="74"/>
        <v>0</v>
      </c>
      <c r="J68" s="25">
        <f t="shared" si="72"/>
        <v>4054.0540540540537</v>
      </c>
    </row>
    <row r="69" spans="1:10" x14ac:dyDescent="0.25">
      <c r="A69" s="26">
        <v>43242</v>
      </c>
      <c r="B69" s="27" t="s">
        <v>79</v>
      </c>
      <c r="C69" s="28">
        <f t="shared" si="69"/>
        <v>714.28571428571433</v>
      </c>
      <c r="D69" s="29" t="s">
        <v>59</v>
      </c>
      <c r="E69" s="30">
        <v>420</v>
      </c>
      <c r="F69" s="30">
        <v>424</v>
      </c>
      <c r="G69" s="30" t="s">
        <v>60</v>
      </c>
      <c r="H69" s="30">
        <f t="shared" si="73"/>
        <v>2857.1428571428573</v>
      </c>
      <c r="I69" s="30">
        <f t="shared" si="74"/>
        <v>0</v>
      </c>
      <c r="J69" s="25">
        <f t="shared" si="72"/>
        <v>2857.1428571428573</v>
      </c>
    </row>
    <row r="70" spans="1:10" x14ac:dyDescent="0.25">
      <c r="A70" s="26">
        <v>43241</v>
      </c>
      <c r="B70" s="27" t="s">
        <v>87</v>
      </c>
      <c r="C70" s="28">
        <f t="shared" si="69"/>
        <v>382.65306122448982</v>
      </c>
      <c r="D70" s="29" t="s">
        <v>72</v>
      </c>
      <c r="E70" s="30">
        <v>784</v>
      </c>
      <c r="F70" s="30">
        <v>772</v>
      </c>
      <c r="G70" s="30" t="s">
        <v>60</v>
      </c>
      <c r="H70" s="30">
        <f t="shared" si="73"/>
        <v>4591.8367346938776</v>
      </c>
      <c r="I70" s="30">
        <f t="shared" si="74"/>
        <v>0</v>
      </c>
      <c r="J70" s="25">
        <f t="shared" si="72"/>
        <v>4591.8367346938776</v>
      </c>
    </row>
    <row r="71" spans="1:10" x14ac:dyDescent="0.25">
      <c r="A71" s="26">
        <v>43238</v>
      </c>
      <c r="B71" s="27" t="s">
        <v>88</v>
      </c>
      <c r="C71" s="28">
        <f t="shared" si="69"/>
        <v>1363.6363636363637</v>
      </c>
      <c r="D71" s="29" t="s">
        <v>59</v>
      </c>
      <c r="E71" s="30">
        <v>220</v>
      </c>
      <c r="F71" s="30">
        <v>215</v>
      </c>
      <c r="G71" s="30" t="s">
        <v>60</v>
      </c>
      <c r="H71" s="30">
        <f t="shared" si="73"/>
        <v>-6818.1818181818189</v>
      </c>
      <c r="I71" s="30">
        <f t="shared" si="74"/>
        <v>0</v>
      </c>
      <c r="J71" s="25">
        <f t="shared" si="72"/>
        <v>-6818.1818181818189</v>
      </c>
    </row>
    <row r="72" spans="1:10" x14ac:dyDescent="0.25">
      <c r="A72" s="26">
        <v>43238</v>
      </c>
      <c r="B72" s="27" t="s">
        <v>89</v>
      </c>
      <c r="C72" s="28">
        <f t="shared" si="69"/>
        <v>878.47730600292823</v>
      </c>
      <c r="D72" s="29" t="s">
        <v>59</v>
      </c>
      <c r="E72" s="30">
        <v>341.5</v>
      </c>
      <c r="F72" s="30">
        <v>347</v>
      </c>
      <c r="G72" s="30" t="s">
        <v>60</v>
      </c>
      <c r="H72" s="30">
        <f t="shared" si="73"/>
        <v>4831.6251830161054</v>
      </c>
      <c r="I72" s="30">
        <f t="shared" si="74"/>
        <v>0</v>
      </c>
      <c r="J72" s="25">
        <f t="shared" si="72"/>
        <v>4831.6251830161054</v>
      </c>
    </row>
    <row r="73" spans="1:10" x14ac:dyDescent="0.25">
      <c r="A73" s="26">
        <v>43237</v>
      </c>
      <c r="B73" s="27" t="s">
        <v>90</v>
      </c>
      <c r="C73" s="28">
        <f t="shared" si="69"/>
        <v>688.0733944954128</v>
      </c>
      <c r="D73" s="29" t="s">
        <v>59</v>
      </c>
      <c r="E73" s="30">
        <v>436</v>
      </c>
      <c r="F73" s="30">
        <v>444</v>
      </c>
      <c r="G73" s="30" t="s">
        <v>60</v>
      </c>
      <c r="H73" s="30">
        <f t="shared" si="73"/>
        <v>5504.5871559633024</v>
      </c>
      <c r="I73" s="30">
        <f t="shared" si="74"/>
        <v>0</v>
      </c>
      <c r="J73" s="25">
        <f t="shared" si="72"/>
        <v>5504.5871559633024</v>
      </c>
    </row>
    <row r="74" spans="1:10" x14ac:dyDescent="0.25">
      <c r="A74" s="26">
        <v>43236</v>
      </c>
      <c r="B74" s="27" t="s">
        <v>36</v>
      </c>
      <c r="C74" s="28">
        <f t="shared" si="69"/>
        <v>274.47392497712718</v>
      </c>
      <c r="D74" s="29" t="s">
        <v>59</v>
      </c>
      <c r="E74" s="30">
        <v>1093</v>
      </c>
      <c r="F74" s="30">
        <v>1104</v>
      </c>
      <c r="G74" s="30" t="s">
        <v>60</v>
      </c>
      <c r="H74" s="30">
        <f t="shared" si="73"/>
        <v>3019.2131747483991</v>
      </c>
      <c r="I74" s="30">
        <f t="shared" si="74"/>
        <v>0</v>
      </c>
      <c r="J74" s="25">
        <f t="shared" si="72"/>
        <v>3019.2131747483991</v>
      </c>
    </row>
    <row r="75" spans="1:10" x14ac:dyDescent="0.25">
      <c r="A75" s="26">
        <v>43235</v>
      </c>
      <c r="B75" s="27" t="s">
        <v>54</v>
      </c>
      <c r="C75" s="28">
        <f t="shared" si="69"/>
        <v>659.34065934065939</v>
      </c>
      <c r="D75" s="29" t="s">
        <v>59</v>
      </c>
      <c r="E75" s="30">
        <v>455</v>
      </c>
      <c r="F75" s="30">
        <v>455</v>
      </c>
      <c r="G75" s="30" t="s">
        <v>60</v>
      </c>
      <c r="H75" s="30">
        <f t="shared" si="73"/>
        <v>0</v>
      </c>
      <c r="I75" s="30">
        <f t="shared" si="74"/>
        <v>0</v>
      </c>
      <c r="J75" s="25">
        <f t="shared" si="72"/>
        <v>0</v>
      </c>
    </row>
    <row r="76" spans="1:10" x14ac:dyDescent="0.25">
      <c r="A76" s="26">
        <v>43234</v>
      </c>
      <c r="B76" s="27" t="s">
        <v>91</v>
      </c>
      <c r="C76" s="28">
        <f t="shared" si="69"/>
        <v>240</v>
      </c>
      <c r="D76" s="29" t="s">
        <v>59</v>
      </c>
      <c r="E76" s="30">
        <v>1250</v>
      </c>
      <c r="F76" s="30">
        <v>1275</v>
      </c>
      <c r="G76" s="30" t="s">
        <v>60</v>
      </c>
      <c r="H76" s="30">
        <f t="shared" si="73"/>
        <v>6000</v>
      </c>
      <c r="I76" s="30">
        <f t="shared" si="74"/>
        <v>0</v>
      </c>
      <c r="J76" s="25">
        <f t="shared" si="72"/>
        <v>6000</v>
      </c>
    </row>
    <row r="77" spans="1:10" x14ac:dyDescent="0.25">
      <c r="A77" s="26">
        <v>43231</v>
      </c>
      <c r="B77" s="27" t="s">
        <v>92</v>
      </c>
      <c r="C77" s="28">
        <f t="shared" si="69"/>
        <v>244.89795918367346</v>
      </c>
      <c r="D77" s="29" t="s">
        <v>59</v>
      </c>
      <c r="E77" s="30">
        <v>1225</v>
      </c>
      <c r="F77" s="30">
        <v>1220</v>
      </c>
      <c r="G77" s="30" t="s">
        <v>60</v>
      </c>
      <c r="H77" s="30">
        <f t="shared" si="73"/>
        <v>-1224.4897959183672</v>
      </c>
      <c r="I77" s="30">
        <f t="shared" si="74"/>
        <v>0</v>
      </c>
      <c r="J77" s="25">
        <f t="shared" si="72"/>
        <v>-1224.4897959183672</v>
      </c>
    </row>
    <row r="78" spans="1:10" x14ac:dyDescent="0.25">
      <c r="A78" s="26">
        <v>43230</v>
      </c>
      <c r="B78" s="27" t="s">
        <v>93</v>
      </c>
      <c r="C78" s="28">
        <f t="shared" si="69"/>
        <v>714.28571428571433</v>
      </c>
      <c r="D78" s="29" t="s">
        <v>59</v>
      </c>
      <c r="E78" s="30">
        <v>420</v>
      </c>
      <c r="F78" s="30">
        <v>427</v>
      </c>
      <c r="G78" s="30" t="s">
        <v>60</v>
      </c>
      <c r="H78" s="30">
        <f t="shared" si="73"/>
        <v>5000</v>
      </c>
      <c r="I78" s="30">
        <f t="shared" si="74"/>
        <v>0</v>
      </c>
      <c r="J78" s="25">
        <f t="shared" si="72"/>
        <v>5000</v>
      </c>
    </row>
    <row r="79" spans="1:10" x14ac:dyDescent="0.25">
      <c r="A79" s="26">
        <v>43229</v>
      </c>
      <c r="B79" s="27" t="s">
        <v>94</v>
      </c>
      <c r="C79" s="28">
        <f t="shared" si="69"/>
        <v>900.90090090090087</v>
      </c>
      <c r="D79" s="29" t="s">
        <v>59</v>
      </c>
      <c r="E79" s="30">
        <v>333</v>
      </c>
      <c r="F79" s="30">
        <v>339</v>
      </c>
      <c r="G79" s="30" t="s">
        <v>60</v>
      </c>
      <c r="H79" s="30">
        <f t="shared" si="73"/>
        <v>5405.405405405405</v>
      </c>
      <c r="I79" s="30">
        <f t="shared" si="74"/>
        <v>0</v>
      </c>
      <c r="J79" s="25">
        <f t="shared" si="72"/>
        <v>5405.405405405405</v>
      </c>
    </row>
    <row r="80" spans="1:10" x14ac:dyDescent="0.25">
      <c r="A80" s="26">
        <v>43229</v>
      </c>
      <c r="B80" s="27" t="s">
        <v>95</v>
      </c>
      <c r="C80" s="28">
        <f t="shared" si="69"/>
        <v>560.74766355140184</v>
      </c>
      <c r="D80" s="29" t="s">
        <v>59</v>
      </c>
      <c r="E80" s="30">
        <v>535</v>
      </c>
      <c r="F80" s="30">
        <v>544</v>
      </c>
      <c r="G80" s="30" t="s">
        <v>60</v>
      </c>
      <c r="H80" s="30">
        <f t="shared" si="73"/>
        <v>5046.7289719626169</v>
      </c>
      <c r="I80" s="30">
        <f t="shared" si="74"/>
        <v>0</v>
      </c>
      <c r="J80" s="25">
        <f t="shared" si="72"/>
        <v>5046.7289719626169</v>
      </c>
    </row>
    <row r="81" spans="1:10" x14ac:dyDescent="0.25">
      <c r="A81" s="26">
        <v>43228</v>
      </c>
      <c r="B81" s="27" t="s">
        <v>96</v>
      </c>
      <c r="C81" s="28">
        <f t="shared" si="69"/>
        <v>403.7685060565276</v>
      </c>
      <c r="D81" s="29" t="s">
        <v>59</v>
      </c>
      <c r="E81" s="30">
        <v>743</v>
      </c>
      <c r="F81" s="30">
        <v>755</v>
      </c>
      <c r="G81" s="30" t="s">
        <v>60</v>
      </c>
      <c r="H81" s="30">
        <f t="shared" si="73"/>
        <v>4845.2220726783307</v>
      </c>
      <c r="I81" s="30">
        <f t="shared" si="74"/>
        <v>0</v>
      </c>
      <c r="J81" s="25">
        <f t="shared" si="72"/>
        <v>4845.2220726783307</v>
      </c>
    </row>
    <row r="82" spans="1:10" x14ac:dyDescent="0.25">
      <c r="A82" s="26">
        <v>43227</v>
      </c>
      <c r="B82" s="27" t="s">
        <v>97</v>
      </c>
      <c r="C82" s="28">
        <f t="shared" si="69"/>
        <v>450.45045045045043</v>
      </c>
      <c r="D82" s="29" t="s">
        <v>59</v>
      </c>
      <c r="E82" s="30">
        <v>666</v>
      </c>
      <c r="F82" s="30">
        <v>675</v>
      </c>
      <c r="G82" s="30" t="s">
        <v>60</v>
      </c>
      <c r="H82" s="30">
        <f t="shared" si="73"/>
        <v>4054.0540540540537</v>
      </c>
      <c r="I82" s="30">
        <f t="shared" si="74"/>
        <v>0</v>
      </c>
      <c r="J82" s="25">
        <f t="shared" si="72"/>
        <v>4054.0540540540537</v>
      </c>
    </row>
    <row r="83" spans="1:10" x14ac:dyDescent="0.25">
      <c r="A83" s="26">
        <v>43224</v>
      </c>
      <c r="B83" s="27" t="s">
        <v>98</v>
      </c>
      <c r="C83" s="28">
        <f t="shared" ref="C83:C85" si="75">300000/E83</f>
        <v>738.91625615763542</v>
      </c>
      <c r="D83" s="29" t="s">
        <v>59</v>
      </c>
      <c r="E83" s="30">
        <v>406</v>
      </c>
      <c r="F83" s="30">
        <v>414</v>
      </c>
      <c r="G83" s="30">
        <v>425</v>
      </c>
      <c r="H83" s="30">
        <f t="shared" ref="H83:H85" si="76">IF(D83="SELL", E83-F83, F83-E83)*C83</f>
        <v>5911.3300492610833</v>
      </c>
      <c r="I83" s="30">
        <f t="shared" ref="I83:I85" si="77">IF(D83="SELL",IF(G83="-","0",F83-G83),IF(D83="BUY",IF(G83="-","0",G83-F83)))*C83</f>
        <v>8128.0788177339891</v>
      </c>
      <c r="J83" s="25">
        <f t="shared" si="72"/>
        <v>14039.408866995072</v>
      </c>
    </row>
    <row r="84" spans="1:10" x14ac:dyDescent="0.25">
      <c r="A84" s="26">
        <v>43223</v>
      </c>
      <c r="B84" s="27" t="s">
        <v>99</v>
      </c>
      <c r="C84" s="28">
        <f t="shared" si="75"/>
        <v>588.23529411764707</v>
      </c>
      <c r="D84" s="29" t="s">
        <v>59</v>
      </c>
      <c r="E84" s="30">
        <v>510</v>
      </c>
      <c r="F84" s="30">
        <v>518</v>
      </c>
      <c r="G84" s="30" t="s">
        <v>60</v>
      </c>
      <c r="H84" s="30">
        <f t="shared" si="76"/>
        <v>4705.8823529411766</v>
      </c>
      <c r="I84" s="30">
        <f t="shared" si="77"/>
        <v>0</v>
      </c>
      <c r="J84" s="25">
        <f t="shared" si="72"/>
        <v>4705.8823529411766</v>
      </c>
    </row>
    <row r="85" spans="1:10" x14ac:dyDescent="0.25">
      <c r="A85" s="26">
        <v>43222</v>
      </c>
      <c r="B85" s="27" t="s">
        <v>100</v>
      </c>
      <c r="C85" s="28">
        <f t="shared" si="75"/>
        <v>374.06483790523691</v>
      </c>
      <c r="D85" s="29" t="s">
        <v>59</v>
      </c>
      <c r="E85" s="30">
        <v>802</v>
      </c>
      <c r="F85" s="30">
        <v>816</v>
      </c>
      <c r="G85" s="30">
        <v>825</v>
      </c>
      <c r="H85" s="30">
        <f t="shared" si="76"/>
        <v>5236.907730673317</v>
      </c>
      <c r="I85" s="30">
        <f t="shared" si="77"/>
        <v>3366.5835411471321</v>
      </c>
      <c r="J85" s="25">
        <f t="shared" si="72"/>
        <v>8603.4912718204487</v>
      </c>
    </row>
    <row r="86" spans="1:10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</row>
  </sheetData>
  <mergeCells count="2">
    <mergeCell ref="A1:J1"/>
    <mergeCell ref="A2:J2"/>
  </mergeCells>
  <conditionalFormatting sqref="H38:I85 H12:I12">
    <cfRule type="cellIs" dxfId="31" priority="34" operator="lessThan">
      <formula>0</formula>
    </cfRule>
  </conditionalFormatting>
  <conditionalFormatting sqref="H36:I36">
    <cfRule type="cellIs" dxfId="30" priority="32" operator="lessThan">
      <formula>0</formula>
    </cfRule>
  </conditionalFormatting>
  <conditionalFormatting sqref="H35:I35">
    <cfRule type="cellIs" dxfId="29" priority="31" operator="lessThan">
      <formula>0</formula>
    </cfRule>
  </conditionalFormatting>
  <conditionalFormatting sqref="H34:I34">
    <cfRule type="cellIs" dxfId="28" priority="30" operator="lessThan">
      <formula>0</formula>
    </cfRule>
  </conditionalFormatting>
  <conditionalFormatting sqref="H33:I33">
    <cfRule type="cellIs" dxfId="27" priority="29" operator="lessThan">
      <formula>0</formula>
    </cfRule>
  </conditionalFormatting>
  <conditionalFormatting sqref="H32:I32">
    <cfRule type="cellIs" dxfId="26" priority="28" operator="lessThan">
      <formula>0</formula>
    </cfRule>
  </conditionalFormatting>
  <conditionalFormatting sqref="H31:I31">
    <cfRule type="cellIs" dxfId="25" priority="27" operator="lessThan">
      <formula>0</formula>
    </cfRule>
  </conditionalFormatting>
  <conditionalFormatting sqref="H30:I30">
    <cfRule type="cellIs" dxfId="24" priority="26" operator="lessThan">
      <formula>0</formula>
    </cfRule>
  </conditionalFormatting>
  <conditionalFormatting sqref="H29:I29">
    <cfRule type="cellIs" dxfId="23" priority="25" operator="lessThan">
      <formula>0</formula>
    </cfRule>
  </conditionalFormatting>
  <conditionalFormatting sqref="H28:I28">
    <cfRule type="cellIs" dxfId="22" priority="24" operator="lessThan">
      <formula>0</formula>
    </cfRule>
  </conditionalFormatting>
  <conditionalFormatting sqref="H27:I27">
    <cfRule type="cellIs" dxfId="21" priority="23" operator="lessThan">
      <formula>0</formula>
    </cfRule>
  </conditionalFormatting>
  <conditionalFormatting sqref="H26:I26">
    <cfRule type="cellIs" dxfId="20" priority="22" operator="lessThan">
      <formula>0</formula>
    </cfRule>
  </conditionalFormatting>
  <conditionalFormatting sqref="H25:I25">
    <cfRule type="cellIs" dxfId="19" priority="21" operator="lessThan">
      <formula>0</formula>
    </cfRule>
  </conditionalFormatting>
  <conditionalFormatting sqref="H24:I24">
    <cfRule type="cellIs" dxfId="18" priority="20" operator="lessThan">
      <formula>0</formula>
    </cfRule>
  </conditionalFormatting>
  <conditionalFormatting sqref="H23:I23">
    <cfRule type="cellIs" dxfId="17" priority="19" operator="lessThan">
      <formula>0</formula>
    </cfRule>
  </conditionalFormatting>
  <conditionalFormatting sqref="H22:I22">
    <cfRule type="cellIs" dxfId="16" priority="18" operator="lessThan">
      <formula>0</formula>
    </cfRule>
  </conditionalFormatting>
  <conditionalFormatting sqref="H20:I20">
    <cfRule type="cellIs" dxfId="15" priority="17" operator="lessThan">
      <formula>0</formula>
    </cfRule>
  </conditionalFormatting>
  <conditionalFormatting sqref="H21:I21">
    <cfRule type="cellIs" dxfId="14" priority="16" operator="lessThan">
      <formula>0</formula>
    </cfRule>
  </conditionalFormatting>
  <conditionalFormatting sqref="H19:I19">
    <cfRule type="cellIs" dxfId="13" priority="15" operator="lessThan">
      <formula>0</formula>
    </cfRule>
  </conditionalFormatting>
  <conditionalFormatting sqref="H18:I18">
    <cfRule type="cellIs" dxfId="12" priority="14" operator="lessThan">
      <formula>0</formula>
    </cfRule>
  </conditionalFormatting>
  <conditionalFormatting sqref="H17:I17">
    <cfRule type="cellIs" dxfId="11" priority="13" operator="lessThan">
      <formula>0</formula>
    </cfRule>
  </conditionalFormatting>
  <conditionalFormatting sqref="H16:I16">
    <cfRule type="cellIs" dxfId="10" priority="12" operator="lessThan">
      <formula>0</formula>
    </cfRule>
  </conditionalFormatting>
  <conditionalFormatting sqref="H15:I15">
    <cfRule type="cellIs" dxfId="9" priority="11" operator="lessThan">
      <formula>0</formula>
    </cfRule>
  </conditionalFormatting>
  <conditionalFormatting sqref="H14:I14">
    <cfRule type="cellIs" dxfId="8" priority="10" operator="lessThan">
      <formula>0</formula>
    </cfRule>
  </conditionalFormatting>
  <conditionalFormatting sqref="H13:I13">
    <cfRule type="cellIs" dxfId="7" priority="9" operator="lessThan">
      <formula>0</formula>
    </cfRule>
  </conditionalFormatting>
  <conditionalFormatting sqref="H10:I11">
    <cfRule type="cellIs" dxfId="6" priority="7" operator="lessThan">
      <formula>0</formula>
    </cfRule>
  </conditionalFormatting>
  <conditionalFormatting sqref="H11:I11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5:I5">
    <cfRule type="cellIs" dxfId="1" priority="2" operator="lessThan">
      <formula>0</formula>
    </cfRule>
  </conditionalFormatting>
  <conditionalFormatting sqref="H6:I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workbookViewId="0">
      <selection activeCell="A3" sqref="A3"/>
    </sheetView>
  </sheetViews>
  <sheetFormatPr defaultRowHeight="15" x14ac:dyDescent="0.25"/>
  <cols>
    <col min="1" max="1" width="19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0" ht="115.5" customHeight="1" x14ac:dyDescent="0.55000000000000004">
      <c r="A1" s="70"/>
      <c r="B1" s="71"/>
      <c r="C1" s="71"/>
      <c r="D1" s="71"/>
      <c r="E1" s="71"/>
      <c r="F1" s="71"/>
      <c r="G1" s="71"/>
      <c r="H1" s="71"/>
      <c r="I1" s="71"/>
      <c r="J1" s="71"/>
    </row>
    <row r="2" spans="1:10" ht="24.75" x14ac:dyDescent="0.4">
      <c r="A2" s="72" t="s">
        <v>101</v>
      </c>
      <c r="B2" s="73"/>
      <c r="C2" s="73"/>
      <c r="D2" s="73"/>
      <c r="E2" s="73"/>
      <c r="F2" s="73"/>
      <c r="G2" s="73"/>
      <c r="H2" s="73"/>
      <c r="I2" s="73"/>
      <c r="J2" s="73"/>
    </row>
    <row r="3" spans="1:10" ht="30" x14ac:dyDescent="0.25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7"/>
      <c r="B4" s="7"/>
      <c r="C4" s="7"/>
      <c r="D4" s="7"/>
      <c r="E4" s="7"/>
      <c r="F4" s="7"/>
      <c r="G4" s="7"/>
      <c r="H4" s="7"/>
      <c r="I4" s="7"/>
      <c r="J4" s="8"/>
    </row>
    <row r="5" spans="1:10" s="60" customFormat="1" x14ac:dyDescent="0.25">
      <c r="A5" s="20">
        <v>43339</v>
      </c>
      <c r="B5" s="31" t="s">
        <v>192</v>
      </c>
      <c r="C5" s="31">
        <v>750</v>
      </c>
      <c r="D5" s="32" t="s">
        <v>10</v>
      </c>
      <c r="E5" s="33">
        <v>1090</v>
      </c>
      <c r="F5" s="33">
        <v>1088</v>
      </c>
      <c r="G5" s="33" t="s">
        <v>60</v>
      </c>
      <c r="H5" s="64">
        <f t="shared" ref="H5:H7" si="0">(F5-E5)*C5</f>
        <v>-1500</v>
      </c>
      <c r="I5" s="64">
        <v>0</v>
      </c>
      <c r="J5" s="67">
        <f t="shared" ref="J5:J7" si="1">+I5+H5</f>
        <v>-1500</v>
      </c>
    </row>
    <row r="6" spans="1:10" s="60" customFormat="1" x14ac:dyDescent="0.25">
      <c r="A6" s="20">
        <v>43336</v>
      </c>
      <c r="B6" s="31" t="s">
        <v>164</v>
      </c>
      <c r="C6" s="31">
        <v>1000</v>
      </c>
      <c r="D6" s="32" t="s">
        <v>10</v>
      </c>
      <c r="E6" s="33">
        <v>1273</v>
      </c>
      <c r="F6" s="33">
        <v>1278.8</v>
      </c>
      <c r="G6" s="33" t="s">
        <v>60</v>
      </c>
      <c r="H6" s="64">
        <f t="shared" si="0"/>
        <v>5799.9999999999545</v>
      </c>
      <c r="I6" s="64">
        <v>0</v>
      </c>
      <c r="J6" s="67">
        <f t="shared" si="1"/>
        <v>5799.9999999999545</v>
      </c>
    </row>
    <row r="7" spans="1:10" s="60" customFormat="1" x14ac:dyDescent="0.25">
      <c r="A7" s="20">
        <v>43335</v>
      </c>
      <c r="B7" s="31" t="s">
        <v>175</v>
      </c>
      <c r="C7" s="31">
        <v>700</v>
      </c>
      <c r="D7" s="32" t="s">
        <v>10</v>
      </c>
      <c r="E7" s="33">
        <v>770</v>
      </c>
      <c r="F7" s="33">
        <v>783</v>
      </c>
      <c r="G7" s="33" t="s">
        <v>60</v>
      </c>
      <c r="H7" s="64">
        <f t="shared" si="0"/>
        <v>9100</v>
      </c>
      <c r="I7" s="64">
        <v>0</v>
      </c>
      <c r="J7" s="67">
        <f t="shared" si="1"/>
        <v>9100</v>
      </c>
    </row>
    <row r="8" spans="1:10" s="60" customFormat="1" x14ac:dyDescent="0.25">
      <c r="A8" s="20">
        <v>43333</v>
      </c>
      <c r="B8" s="31" t="s">
        <v>190</v>
      </c>
      <c r="C8" s="31">
        <v>1100</v>
      </c>
      <c r="D8" s="32" t="s">
        <v>10</v>
      </c>
      <c r="E8" s="33">
        <v>567</v>
      </c>
      <c r="F8" s="33">
        <v>572.5</v>
      </c>
      <c r="G8" s="33" t="s">
        <v>60</v>
      </c>
      <c r="H8" s="64">
        <f t="shared" ref="H8" si="2">(F8-E8)*C8</f>
        <v>6050</v>
      </c>
      <c r="I8" s="64">
        <v>0</v>
      </c>
      <c r="J8" s="67">
        <f t="shared" ref="J8" si="3">+I8+H8</f>
        <v>6050</v>
      </c>
    </row>
    <row r="9" spans="1:10" s="60" customFormat="1" x14ac:dyDescent="0.25">
      <c r="A9" s="20">
        <v>43332</v>
      </c>
      <c r="B9" s="31" t="s">
        <v>175</v>
      </c>
      <c r="C9" s="31">
        <v>700</v>
      </c>
      <c r="D9" s="32" t="s">
        <v>10</v>
      </c>
      <c r="E9" s="33">
        <v>697</v>
      </c>
      <c r="F9" s="33">
        <v>710</v>
      </c>
      <c r="G9" s="33">
        <v>716</v>
      </c>
      <c r="H9" s="64">
        <f t="shared" ref="H9" si="4">(F9-E9)*C9</f>
        <v>9100</v>
      </c>
      <c r="I9" s="64">
        <f>(G9-F9)*C9</f>
        <v>4200</v>
      </c>
      <c r="J9" s="67">
        <f t="shared" ref="J9" si="5">+I9+H9</f>
        <v>13300</v>
      </c>
    </row>
    <row r="10" spans="1:10" s="60" customFormat="1" x14ac:dyDescent="0.25">
      <c r="A10" s="20">
        <v>43329</v>
      </c>
      <c r="B10" s="31" t="s">
        <v>187</v>
      </c>
      <c r="C10" s="31">
        <v>1500</v>
      </c>
      <c r="D10" s="32" t="s">
        <v>10</v>
      </c>
      <c r="E10" s="33">
        <v>668</v>
      </c>
      <c r="F10" s="33">
        <v>675</v>
      </c>
      <c r="G10" s="33" t="s">
        <v>60</v>
      </c>
      <c r="H10" s="64">
        <f t="shared" ref="H10" si="6">(F10-E10)*C10</f>
        <v>10500</v>
      </c>
      <c r="I10" s="64">
        <v>0</v>
      </c>
      <c r="J10" s="67">
        <f t="shared" ref="J10" si="7">+I10+H10</f>
        <v>10500</v>
      </c>
    </row>
    <row r="11" spans="1:10" s="60" customFormat="1" x14ac:dyDescent="0.25">
      <c r="A11" s="20">
        <v>43328</v>
      </c>
      <c r="B11" s="31" t="s">
        <v>186</v>
      </c>
      <c r="C11" s="31">
        <v>800</v>
      </c>
      <c r="D11" s="32" t="s">
        <v>10</v>
      </c>
      <c r="E11" s="33">
        <v>1340</v>
      </c>
      <c r="F11" s="33">
        <v>1350</v>
      </c>
      <c r="G11" s="33" t="s">
        <v>60</v>
      </c>
      <c r="H11" s="64">
        <f t="shared" ref="H11" si="8">(F11-E11)*C11</f>
        <v>8000</v>
      </c>
      <c r="I11" s="64">
        <v>0</v>
      </c>
      <c r="J11" s="67">
        <f t="shared" ref="J11" si="9">+I11+H11</f>
        <v>8000</v>
      </c>
    </row>
    <row r="12" spans="1:10" s="60" customFormat="1" x14ac:dyDescent="0.25">
      <c r="A12" s="20">
        <v>43326</v>
      </c>
      <c r="B12" s="31" t="s">
        <v>103</v>
      </c>
      <c r="C12" s="31">
        <v>800</v>
      </c>
      <c r="D12" s="32" t="s">
        <v>10</v>
      </c>
      <c r="E12" s="33">
        <v>1296</v>
      </c>
      <c r="F12" s="33">
        <v>1310</v>
      </c>
      <c r="G12" s="33">
        <v>1340</v>
      </c>
      <c r="H12" s="64">
        <f t="shared" ref="H12" si="10">(F12-E12)*C12</f>
        <v>11200</v>
      </c>
      <c r="I12" s="64">
        <f>(G12-F12)*C12</f>
        <v>24000</v>
      </c>
      <c r="J12" s="67">
        <f t="shared" ref="J12" si="11">+I12+H12</f>
        <v>35200</v>
      </c>
    </row>
    <row r="13" spans="1:10" s="60" customFormat="1" x14ac:dyDescent="0.25">
      <c r="A13" s="20">
        <v>43322</v>
      </c>
      <c r="B13" s="31" t="s">
        <v>39</v>
      </c>
      <c r="C13" s="31">
        <v>1100</v>
      </c>
      <c r="D13" s="32" t="s">
        <v>10</v>
      </c>
      <c r="E13" s="33">
        <v>976</v>
      </c>
      <c r="F13" s="33">
        <v>979.8</v>
      </c>
      <c r="G13" s="33" t="s">
        <v>60</v>
      </c>
      <c r="H13" s="64">
        <f t="shared" ref="H13" si="12">(F13-E13)*C13</f>
        <v>4179.99999999995</v>
      </c>
      <c r="I13" s="64">
        <v>0</v>
      </c>
      <c r="J13" s="67">
        <f t="shared" ref="J13" si="13">+I13+H13</f>
        <v>4179.99999999995</v>
      </c>
    </row>
    <row r="14" spans="1:10" s="60" customFormat="1" x14ac:dyDescent="0.25">
      <c r="A14" s="20">
        <v>43321</v>
      </c>
      <c r="B14" s="31" t="s">
        <v>125</v>
      </c>
      <c r="C14" s="31">
        <v>1000</v>
      </c>
      <c r="D14" s="32" t="s">
        <v>10</v>
      </c>
      <c r="E14" s="33">
        <v>824</v>
      </c>
      <c r="F14" s="33">
        <v>833</v>
      </c>
      <c r="G14" s="33" t="s">
        <v>60</v>
      </c>
      <c r="H14" s="64">
        <f t="shared" ref="H14" si="14">(F14-E14)*C14</f>
        <v>9000</v>
      </c>
      <c r="I14" s="64">
        <v>0</v>
      </c>
      <c r="J14" s="67">
        <f t="shared" ref="J14" si="15">+I14+H14</f>
        <v>9000</v>
      </c>
    </row>
    <row r="15" spans="1:10" s="60" customFormat="1" x14ac:dyDescent="0.25">
      <c r="A15" s="20">
        <v>43319</v>
      </c>
      <c r="B15" s="31" t="s">
        <v>179</v>
      </c>
      <c r="C15" s="31">
        <v>500</v>
      </c>
      <c r="D15" s="32" t="s">
        <v>10</v>
      </c>
      <c r="E15" s="33">
        <v>1590</v>
      </c>
      <c r="F15" s="33">
        <v>1575</v>
      </c>
      <c r="G15" s="33" t="s">
        <v>60</v>
      </c>
      <c r="H15" s="64">
        <f t="shared" ref="H15:H16" si="16">(F15-E15)*C15</f>
        <v>-7500</v>
      </c>
      <c r="I15" s="64">
        <v>0</v>
      </c>
      <c r="J15" s="67">
        <f t="shared" ref="J15:J16" si="17">+I15+H15</f>
        <v>-7500</v>
      </c>
    </row>
    <row r="16" spans="1:10" s="60" customFormat="1" x14ac:dyDescent="0.25">
      <c r="A16" s="20">
        <v>43318</v>
      </c>
      <c r="B16" s="31" t="s">
        <v>164</v>
      </c>
      <c r="C16" s="31">
        <v>1000</v>
      </c>
      <c r="D16" s="32" t="s">
        <v>10</v>
      </c>
      <c r="E16" s="33">
        <v>1196</v>
      </c>
      <c r="F16" s="33">
        <v>1201</v>
      </c>
      <c r="G16" s="33" t="s">
        <v>60</v>
      </c>
      <c r="H16" s="64">
        <f t="shared" si="16"/>
        <v>5000</v>
      </c>
      <c r="I16" s="64">
        <v>0</v>
      </c>
      <c r="J16" s="67">
        <f t="shared" si="17"/>
        <v>5000</v>
      </c>
    </row>
    <row r="17" spans="1:10" s="60" customFormat="1" x14ac:dyDescent="0.25">
      <c r="A17" s="20">
        <v>43315</v>
      </c>
      <c r="B17" s="31" t="s">
        <v>175</v>
      </c>
      <c r="C17" s="31">
        <v>700</v>
      </c>
      <c r="D17" s="32" t="s">
        <v>10</v>
      </c>
      <c r="E17" s="33">
        <v>695</v>
      </c>
      <c r="F17" s="33">
        <v>708</v>
      </c>
      <c r="G17" s="33">
        <v>710</v>
      </c>
      <c r="H17" s="64">
        <f t="shared" ref="H17:H22" si="18">(F17-E17)*C17</f>
        <v>9100</v>
      </c>
      <c r="I17" s="64">
        <f>(G17-F17)*C17</f>
        <v>1400</v>
      </c>
      <c r="J17" s="67">
        <f t="shared" ref="J17:J22" si="19">+I17+H17</f>
        <v>10500</v>
      </c>
    </row>
    <row r="18" spans="1:10" s="60" customFormat="1" x14ac:dyDescent="0.25">
      <c r="A18" s="20">
        <v>43315</v>
      </c>
      <c r="B18" s="31" t="s">
        <v>176</v>
      </c>
      <c r="C18" s="31">
        <v>4500</v>
      </c>
      <c r="D18" s="32" t="s">
        <v>10</v>
      </c>
      <c r="E18" s="33">
        <v>181.5</v>
      </c>
      <c r="F18" s="33">
        <v>179.5</v>
      </c>
      <c r="G18" s="33" t="s">
        <v>60</v>
      </c>
      <c r="H18" s="64">
        <f t="shared" si="18"/>
        <v>-9000</v>
      </c>
      <c r="I18" s="64">
        <v>0</v>
      </c>
      <c r="J18" s="67">
        <f t="shared" si="19"/>
        <v>-9000</v>
      </c>
    </row>
    <row r="19" spans="1:10" s="60" customFormat="1" x14ac:dyDescent="0.25">
      <c r="A19" s="20">
        <v>43314</v>
      </c>
      <c r="B19" s="31" t="s">
        <v>104</v>
      </c>
      <c r="C19" s="31">
        <v>800</v>
      </c>
      <c r="D19" s="32" t="s">
        <v>10</v>
      </c>
      <c r="E19" s="33">
        <v>1200</v>
      </c>
      <c r="F19" s="33">
        <v>1210</v>
      </c>
      <c r="G19" s="33">
        <v>1213.9000000000001</v>
      </c>
      <c r="H19" s="64">
        <f t="shared" si="18"/>
        <v>8000</v>
      </c>
      <c r="I19" s="64">
        <f>(G19-F19)*C19</f>
        <v>3120.0000000000728</v>
      </c>
      <c r="J19" s="67">
        <f t="shared" si="19"/>
        <v>11120.000000000073</v>
      </c>
    </row>
    <row r="20" spans="1:10" s="60" customFormat="1" x14ac:dyDescent="0.25">
      <c r="A20" s="20">
        <v>43313</v>
      </c>
      <c r="B20" s="31" t="s">
        <v>177</v>
      </c>
      <c r="C20" s="31">
        <v>1200</v>
      </c>
      <c r="D20" s="32" t="s">
        <v>10</v>
      </c>
      <c r="E20" s="33">
        <v>682</v>
      </c>
      <c r="F20" s="33">
        <v>683</v>
      </c>
      <c r="G20" s="33" t="s">
        <v>60</v>
      </c>
      <c r="H20" s="64">
        <f t="shared" si="18"/>
        <v>1200</v>
      </c>
      <c r="I20" s="64">
        <v>0</v>
      </c>
      <c r="J20" s="67">
        <f t="shared" si="19"/>
        <v>1200</v>
      </c>
    </row>
    <row r="21" spans="1:10" s="60" customFormat="1" x14ac:dyDescent="0.25">
      <c r="A21" s="20">
        <v>43312</v>
      </c>
      <c r="B21" s="31" t="s">
        <v>135</v>
      </c>
      <c r="C21" s="31">
        <v>4500</v>
      </c>
      <c r="D21" s="32" t="s">
        <v>10</v>
      </c>
      <c r="E21" s="33">
        <v>297</v>
      </c>
      <c r="F21" s="33">
        <v>298.5</v>
      </c>
      <c r="G21" s="33" t="s">
        <v>60</v>
      </c>
      <c r="H21" s="64">
        <f t="shared" si="18"/>
        <v>6750</v>
      </c>
      <c r="I21" s="64">
        <v>0</v>
      </c>
      <c r="J21" s="67">
        <f t="shared" si="19"/>
        <v>6750</v>
      </c>
    </row>
    <row r="22" spans="1:10" s="60" customFormat="1" x14ac:dyDescent="0.25">
      <c r="A22" s="20">
        <v>43311</v>
      </c>
      <c r="B22" s="31" t="s">
        <v>178</v>
      </c>
      <c r="C22" s="31">
        <v>800</v>
      </c>
      <c r="D22" s="32" t="s">
        <v>10</v>
      </c>
      <c r="E22" s="33">
        <v>564</v>
      </c>
      <c r="F22" s="33">
        <v>566</v>
      </c>
      <c r="G22" s="33" t="s">
        <v>60</v>
      </c>
      <c r="H22" s="64">
        <f t="shared" si="18"/>
        <v>1600</v>
      </c>
      <c r="I22" s="64">
        <v>0</v>
      </c>
      <c r="J22" s="67">
        <f t="shared" si="19"/>
        <v>1600</v>
      </c>
    </row>
    <row r="23" spans="1:10" s="60" customFormat="1" x14ac:dyDescent="0.25">
      <c r="A23" s="20">
        <v>43307</v>
      </c>
      <c r="B23" s="31" t="s">
        <v>155</v>
      </c>
      <c r="C23" s="31">
        <v>1250</v>
      </c>
      <c r="D23" s="32" t="s">
        <v>10</v>
      </c>
      <c r="E23" s="33">
        <v>512</v>
      </c>
      <c r="F23" s="33">
        <v>518</v>
      </c>
      <c r="G23" s="33" t="s">
        <v>60</v>
      </c>
      <c r="H23" s="64">
        <f t="shared" ref="H23:H29" si="20">(F23-E23)*C23</f>
        <v>7500</v>
      </c>
      <c r="I23" s="64">
        <v>0</v>
      </c>
      <c r="J23" s="67">
        <f t="shared" ref="J23:J29" si="21">+I23+H23</f>
        <v>7500</v>
      </c>
    </row>
    <row r="24" spans="1:10" s="60" customFormat="1" x14ac:dyDescent="0.25">
      <c r="A24" s="20">
        <v>43306</v>
      </c>
      <c r="B24" s="31" t="s">
        <v>160</v>
      </c>
      <c r="C24" s="31">
        <v>700</v>
      </c>
      <c r="D24" s="32" t="s">
        <v>10</v>
      </c>
      <c r="E24" s="33">
        <v>816</v>
      </c>
      <c r="F24" s="33">
        <v>830</v>
      </c>
      <c r="G24" s="33">
        <v>845</v>
      </c>
      <c r="H24" s="64">
        <f t="shared" si="20"/>
        <v>9800</v>
      </c>
      <c r="I24" s="64">
        <f>(G24-F24)*C24</f>
        <v>10500</v>
      </c>
      <c r="J24" s="67">
        <f t="shared" si="21"/>
        <v>20300</v>
      </c>
    </row>
    <row r="25" spans="1:10" s="60" customFormat="1" x14ac:dyDescent="0.25">
      <c r="A25" s="20">
        <v>43306</v>
      </c>
      <c r="B25" s="31" t="s">
        <v>161</v>
      </c>
      <c r="C25" s="31">
        <v>2750</v>
      </c>
      <c r="D25" s="32" t="s">
        <v>10</v>
      </c>
      <c r="E25" s="33">
        <v>292</v>
      </c>
      <c r="F25" s="33">
        <v>294</v>
      </c>
      <c r="G25" s="33">
        <v>296.85000000000002</v>
      </c>
      <c r="H25" s="64">
        <f t="shared" si="20"/>
        <v>5500</v>
      </c>
      <c r="I25" s="64">
        <f>(G25-F25)*C25</f>
        <v>7837.5000000000628</v>
      </c>
      <c r="J25" s="67">
        <f t="shared" si="21"/>
        <v>13337.500000000062</v>
      </c>
    </row>
    <row r="26" spans="1:10" s="60" customFormat="1" x14ac:dyDescent="0.25">
      <c r="A26" s="20">
        <v>43305</v>
      </c>
      <c r="B26" s="31" t="s">
        <v>162</v>
      </c>
      <c r="C26" s="31">
        <v>550</v>
      </c>
      <c r="D26" s="32" t="s">
        <v>10</v>
      </c>
      <c r="E26" s="33">
        <v>923</v>
      </c>
      <c r="F26" s="33">
        <v>926</v>
      </c>
      <c r="G26" s="33" t="s">
        <v>60</v>
      </c>
      <c r="H26" s="64">
        <f t="shared" si="20"/>
        <v>1650</v>
      </c>
      <c r="I26" s="64">
        <v>0</v>
      </c>
      <c r="J26" s="67">
        <f t="shared" si="21"/>
        <v>1650</v>
      </c>
    </row>
    <row r="27" spans="1:10" s="60" customFormat="1" x14ac:dyDescent="0.25">
      <c r="A27" s="20">
        <v>43304</v>
      </c>
      <c r="B27" s="31" t="s">
        <v>163</v>
      </c>
      <c r="C27" s="31">
        <v>200</v>
      </c>
      <c r="D27" s="32" t="s">
        <v>10</v>
      </c>
      <c r="E27" s="33">
        <v>3945</v>
      </c>
      <c r="F27" s="33">
        <v>3995</v>
      </c>
      <c r="G27" s="33">
        <v>4031</v>
      </c>
      <c r="H27" s="64">
        <f t="shared" si="20"/>
        <v>10000</v>
      </c>
      <c r="I27" s="64">
        <f>(G27-F27)*C27</f>
        <v>7200</v>
      </c>
      <c r="J27" s="67">
        <f t="shared" si="21"/>
        <v>17200</v>
      </c>
    </row>
    <row r="28" spans="1:10" s="60" customFormat="1" x14ac:dyDescent="0.25">
      <c r="A28" s="20">
        <v>43301</v>
      </c>
      <c r="B28" s="31" t="s">
        <v>164</v>
      </c>
      <c r="C28" s="31">
        <v>1000</v>
      </c>
      <c r="D28" s="32" t="s">
        <v>10</v>
      </c>
      <c r="E28" s="33">
        <v>1025</v>
      </c>
      <c r="F28" s="33">
        <v>1033</v>
      </c>
      <c r="G28" s="33">
        <v>1039.95</v>
      </c>
      <c r="H28" s="67">
        <f t="shared" si="20"/>
        <v>8000</v>
      </c>
      <c r="I28" s="67">
        <f>(G28-F28)*C28</f>
        <v>6950.0000000000455</v>
      </c>
      <c r="J28" s="67">
        <f t="shared" si="21"/>
        <v>14950.000000000045</v>
      </c>
    </row>
    <row r="29" spans="1:10" s="60" customFormat="1" x14ac:dyDescent="0.25">
      <c r="A29" s="20">
        <v>43300</v>
      </c>
      <c r="B29" s="31" t="s">
        <v>165</v>
      </c>
      <c r="C29" s="31">
        <v>750</v>
      </c>
      <c r="D29" s="32" t="s">
        <v>10</v>
      </c>
      <c r="E29" s="33">
        <v>865</v>
      </c>
      <c r="F29" s="33">
        <v>870</v>
      </c>
      <c r="G29" s="33" t="s">
        <v>60</v>
      </c>
      <c r="H29" s="67">
        <f t="shared" si="20"/>
        <v>3750</v>
      </c>
      <c r="I29" s="67">
        <v>0</v>
      </c>
      <c r="J29" s="67">
        <f t="shared" si="21"/>
        <v>3750</v>
      </c>
    </row>
    <row r="30" spans="1:10" s="60" customFormat="1" x14ac:dyDescent="0.25">
      <c r="A30" s="20">
        <v>43299</v>
      </c>
      <c r="B30" s="31" t="s">
        <v>152</v>
      </c>
      <c r="C30" s="31">
        <v>3750</v>
      </c>
      <c r="D30" s="32" t="s">
        <v>10</v>
      </c>
      <c r="E30" s="33">
        <v>162.80000000000001</v>
      </c>
      <c r="F30" s="33">
        <v>160.69999999999999</v>
      </c>
      <c r="G30" s="33" t="s">
        <v>60</v>
      </c>
      <c r="H30" s="67">
        <f t="shared" ref="H30:H32" si="22">(F30-E30)*C30</f>
        <v>-7875.0000000000855</v>
      </c>
      <c r="I30" s="67">
        <v>0</v>
      </c>
      <c r="J30" s="67">
        <f t="shared" ref="J30:J32" si="23">+I30+H30</f>
        <v>-7875.0000000000855</v>
      </c>
    </row>
    <row r="31" spans="1:10" s="60" customFormat="1" x14ac:dyDescent="0.25">
      <c r="A31" s="20">
        <v>43298</v>
      </c>
      <c r="B31" s="31" t="s">
        <v>153</v>
      </c>
      <c r="C31" s="31">
        <v>4000</v>
      </c>
      <c r="D31" s="32" t="s">
        <v>10</v>
      </c>
      <c r="E31" s="33">
        <v>267</v>
      </c>
      <c r="F31" s="33">
        <v>268.89999999999998</v>
      </c>
      <c r="G31" s="33" t="s">
        <v>60</v>
      </c>
      <c r="H31" s="67">
        <f t="shared" si="22"/>
        <v>7599.9999999999091</v>
      </c>
      <c r="I31" s="67">
        <v>0</v>
      </c>
      <c r="J31" s="67">
        <f t="shared" si="23"/>
        <v>7599.9999999999091</v>
      </c>
    </row>
    <row r="32" spans="1:10" s="60" customFormat="1" x14ac:dyDescent="0.25">
      <c r="A32" s="20">
        <v>43297</v>
      </c>
      <c r="B32" s="31" t="s">
        <v>30</v>
      </c>
      <c r="C32" s="31">
        <v>1200</v>
      </c>
      <c r="D32" s="32" t="s">
        <v>10</v>
      </c>
      <c r="E32" s="33">
        <v>1076</v>
      </c>
      <c r="F32" s="33">
        <v>1083</v>
      </c>
      <c r="G32" s="33">
        <v>1089</v>
      </c>
      <c r="H32" s="67">
        <f t="shared" si="22"/>
        <v>8400</v>
      </c>
      <c r="I32" s="67">
        <f>(G32-F32)*C32</f>
        <v>7200</v>
      </c>
      <c r="J32" s="67">
        <f t="shared" si="23"/>
        <v>15600</v>
      </c>
    </row>
    <row r="33" spans="1:10" x14ac:dyDescent="0.25">
      <c r="A33" s="20">
        <v>43294</v>
      </c>
      <c r="B33" s="31" t="s">
        <v>145</v>
      </c>
      <c r="C33" s="31">
        <v>800</v>
      </c>
      <c r="D33" s="32" t="s">
        <v>10</v>
      </c>
      <c r="E33" s="33">
        <v>1410</v>
      </c>
      <c r="F33" s="33">
        <v>1408</v>
      </c>
      <c r="G33" s="33">
        <v>0</v>
      </c>
      <c r="H33" s="23">
        <f t="shared" ref="H33:H34" si="24">(F33-E33)*C33</f>
        <v>-1600</v>
      </c>
      <c r="I33" s="23">
        <v>0</v>
      </c>
      <c r="J33" s="23">
        <f t="shared" ref="J33:J34" si="25">+I33+H33</f>
        <v>-1600</v>
      </c>
    </row>
    <row r="34" spans="1:10" x14ac:dyDescent="0.25">
      <c r="A34" s="20">
        <v>43293</v>
      </c>
      <c r="B34" s="31" t="s">
        <v>146</v>
      </c>
      <c r="C34" s="31">
        <v>125</v>
      </c>
      <c r="D34" s="32" t="s">
        <v>10</v>
      </c>
      <c r="E34" s="33">
        <v>6280</v>
      </c>
      <c r="F34" s="33">
        <v>6280</v>
      </c>
      <c r="G34" s="33">
        <v>0</v>
      </c>
      <c r="H34" s="23">
        <f t="shared" si="24"/>
        <v>0</v>
      </c>
      <c r="I34" s="23">
        <v>0</v>
      </c>
      <c r="J34" s="23">
        <f t="shared" si="25"/>
        <v>0</v>
      </c>
    </row>
    <row r="35" spans="1:10" x14ac:dyDescent="0.25">
      <c r="A35" s="20">
        <v>43292</v>
      </c>
      <c r="B35" s="31" t="s">
        <v>135</v>
      </c>
      <c r="C35" s="31">
        <v>4500</v>
      </c>
      <c r="D35" s="32" t="s">
        <v>10</v>
      </c>
      <c r="E35" s="33">
        <v>289.5</v>
      </c>
      <c r="F35" s="33">
        <v>292</v>
      </c>
      <c r="G35" s="33">
        <v>0</v>
      </c>
      <c r="H35" s="23">
        <f>(F35-E35)*C35</f>
        <v>11250</v>
      </c>
      <c r="I35" s="23">
        <v>0</v>
      </c>
      <c r="J35" s="23">
        <f t="shared" ref="J35:J38" si="26">+I35+H35</f>
        <v>11250</v>
      </c>
    </row>
    <row r="36" spans="1:10" x14ac:dyDescent="0.25">
      <c r="A36" s="20">
        <v>43291</v>
      </c>
      <c r="B36" s="31" t="s">
        <v>103</v>
      </c>
      <c r="C36" s="31">
        <v>800</v>
      </c>
      <c r="D36" s="32" t="s">
        <v>10</v>
      </c>
      <c r="E36" s="33">
        <v>1245</v>
      </c>
      <c r="F36" s="33">
        <v>1252.5</v>
      </c>
      <c r="G36" s="33">
        <v>0</v>
      </c>
      <c r="H36" s="23">
        <f>(F36-E36)*C36</f>
        <v>6000</v>
      </c>
      <c r="I36" s="23">
        <v>0</v>
      </c>
      <c r="J36" s="23">
        <f t="shared" si="26"/>
        <v>6000</v>
      </c>
    </row>
    <row r="37" spans="1:10" x14ac:dyDescent="0.25">
      <c r="A37" s="20">
        <v>43287</v>
      </c>
      <c r="B37" s="31" t="s">
        <v>103</v>
      </c>
      <c r="C37" s="31">
        <v>800</v>
      </c>
      <c r="D37" s="32" t="s">
        <v>10</v>
      </c>
      <c r="E37" s="33">
        <v>1220</v>
      </c>
      <c r="F37" s="33">
        <v>1228</v>
      </c>
      <c r="G37" s="33">
        <v>0</v>
      </c>
      <c r="H37" s="23">
        <f>(F37-E37)*C37</f>
        <v>6400</v>
      </c>
      <c r="I37" s="23">
        <v>0</v>
      </c>
      <c r="J37" s="23">
        <f t="shared" si="26"/>
        <v>6400</v>
      </c>
    </row>
    <row r="38" spans="1:10" x14ac:dyDescent="0.25">
      <c r="A38" s="20">
        <v>43286</v>
      </c>
      <c r="B38" s="31" t="s">
        <v>14</v>
      </c>
      <c r="C38" s="31">
        <v>550</v>
      </c>
      <c r="D38" s="32" t="s">
        <v>10</v>
      </c>
      <c r="E38" s="33">
        <v>912</v>
      </c>
      <c r="F38" s="33">
        <v>922</v>
      </c>
      <c r="G38" s="33">
        <v>0</v>
      </c>
      <c r="H38" s="23">
        <f>(F38-E38)*C38</f>
        <v>5500</v>
      </c>
      <c r="I38" s="23">
        <v>0</v>
      </c>
      <c r="J38" s="23">
        <f t="shared" si="26"/>
        <v>5500</v>
      </c>
    </row>
    <row r="39" spans="1:10" x14ac:dyDescent="0.25">
      <c r="A39" s="20">
        <v>43285</v>
      </c>
      <c r="B39" s="31" t="s">
        <v>22</v>
      </c>
      <c r="C39" s="31">
        <v>500</v>
      </c>
      <c r="D39" s="32" t="s">
        <v>11</v>
      </c>
      <c r="E39" s="33">
        <v>1505</v>
      </c>
      <c r="F39" s="33">
        <v>1493</v>
      </c>
      <c r="G39" s="33">
        <v>0</v>
      </c>
      <c r="H39" s="23">
        <f>(E39-F39)*C39</f>
        <v>6000</v>
      </c>
      <c r="I39" s="23">
        <v>0</v>
      </c>
      <c r="J39" s="23">
        <f t="shared" ref="J39:J45" si="27">+I39+H39</f>
        <v>6000</v>
      </c>
    </row>
    <row r="40" spans="1:10" x14ac:dyDescent="0.25">
      <c r="A40" s="20">
        <v>43285</v>
      </c>
      <c r="B40" s="31" t="s">
        <v>30</v>
      </c>
      <c r="C40" s="31">
        <v>1200</v>
      </c>
      <c r="D40" s="32" t="s">
        <v>10</v>
      </c>
      <c r="E40" s="33">
        <v>1006</v>
      </c>
      <c r="F40" s="33">
        <v>1013</v>
      </c>
      <c r="G40" s="33">
        <v>0</v>
      </c>
      <c r="H40" s="23">
        <f>(F40-E40)*C40</f>
        <v>8400</v>
      </c>
      <c r="I40" s="23">
        <v>0</v>
      </c>
      <c r="J40" s="23">
        <f t="shared" si="27"/>
        <v>8400</v>
      </c>
    </row>
    <row r="41" spans="1:10" x14ac:dyDescent="0.25">
      <c r="A41" s="20">
        <v>43285</v>
      </c>
      <c r="B41" s="31" t="s">
        <v>39</v>
      </c>
      <c r="C41" s="31">
        <v>1100</v>
      </c>
      <c r="D41" s="32" t="s">
        <v>11</v>
      </c>
      <c r="E41" s="33">
        <v>835</v>
      </c>
      <c r="F41" s="33">
        <v>829</v>
      </c>
      <c r="G41" s="33">
        <v>0</v>
      </c>
      <c r="H41" s="23">
        <f>(E41-F41)*C41</f>
        <v>6600</v>
      </c>
      <c r="I41" s="23">
        <v>0</v>
      </c>
      <c r="J41" s="23">
        <f t="shared" si="27"/>
        <v>6600</v>
      </c>
    </row>
    <row r="42" spans="1:10" x14ac:dyDescent="0.25">
      <c r="A42" s="20">
        <v>43284</v>
      </c>
      <c r="B42" s="31" t="s">
        <v>104</v>
      </c>
      <c r="C42" s="31">
        <v>800</v>
      </c>
      <c r="D42" s="32" t="s">
        <v>10</v>
      </c>
      <c r="E42" s="33">
        <v>1092</v>
      </c>
      <c r="F42" s="33">
        <v>1098</v>
      </c>
      <c r="G42" s="33">
        <v>0</v>
      </c>
      <c r="H42" s="23">
        <f>(F42-E42)*C42</f>
        <v>4800</v>
      </c>
      <c r="I42" s="23">
        <v>0</v>
      </c>
      <c r="J42" s="23">
        <f t="shared" si="27"/>
        <v>4800</v>
      </c>
    </row>
    <row r="43" spans="1:10" x14ac:dyDescent="0.25">
      <c r="A43" s="20">
        <v>43284</v>
      </c>
      <c r="B43" s="31" t="s">
        <v>39</v>
      </c>
      <c r="C43" s="31">
        <v>1100</v>
      </c>
      <c r="D43" s="32" t="s">
        <v>10</v>
      </c>
      <c r="E43" s="33">
        <v>848</v>
      </c>
      <c r="F43" s="33">
        <v>842</v>
      </c>
      <c r="G43" s="33">
        <v>0</v>
      </c>
      <c r="H43" s="23">
        <f>(F43-E43)*C43</f>
        <v>-6600</v>
      </c>
      <c r="I43" s="23">
        <v>0</v>
      </c>
      <c r="J43" s="23">
        <f t="shared" si="27"/>
        <v>-6600</v>
      </c>
    </row>
    <row r="44" spans="1:10" x14ac:dyDescent="0.25">
      <c r="A44" s="3">
        <v>43284</v>
      </c>
      <c r="B44" s="34" t="s">
        <v>22</v>
      </c>
      <c r="C44" s="34">
        <v>500</v>
      </c>
      <c r="D44" s="34" t="s">
        <v>10</v>
      </c>
      <c r="E44" s="35">
        <v>1510</v>
      </c>
      <c r="F44" s="35">
        <v>1522</v>
      </c>
      <c r="G44" s="36">
        <v>0</v>
      </c>
      <c r="H44" s="6">
        <f>(F44-E44)*C44</f>
        <v>6000</v>
      </c>
      <c r="I44" s="6">
        <v>0</v>
      </c>
      <c r="J44" s="6">
        <f t="shared" si="27"/>
        <v>6000</v>
      </c>
    </row>
    <row r="45" spans="1:10" x14ac:dyDescent="0.25">
      <c r="A45" s="20">
        <v>43283</v>
      </c>
      <c r="B45" s="31" t="s">
        <v>41</v>
      </c>
      <c r="C45" s="31">
        <v>900</v>
      </c>
      <c r="D45" s="32" t="s">
        <v>11</v>
      </c>
      <c r="E45" s="33">
        <v>640</v>
      </c>
      <c r="F45" s="33">
        <v>634</v>
      </c>
      <c r="G45" s="33">
        <v>626</v>
      </c>
      <c r="H45" s="23">
        <f>(E45-F45)*C45</f>
        <v>5400</v>
      </c>
      <c r="I45" s="23">
        <f>(F45-G45)*C45</f>
        <v>7200</v>
      </c>
      <c r="J45" s="23">
        <f t="shared" si="27"/>
        <v>12600</v>
      </c>
    </row>
    <row r="46" spans="1:10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9"/>
    </row>
    <row r="47" spans="1:10" x14ac:dyDescent="0.25">
      <c r="A47" s="20">
        <v>43280</v>
      </c>
      <c r="B47" s="31" t="s">
        <v>21</v>
      </c>
      <c r="C47" s="31">
        <v>6000</v>
      </c>
      <c r="D47" s="31" t="s">
        <v>10</v>
      </c>
      <c r="E47" s="37">
        <v>74</v>
      </c>
      <c r="F47" s="37">
        <v>75</v>
      </c>
      <c r="G47" s="33">
        <v>0</v>
      </c>
      <c r="H47" s="23">
        <f>(F47-E47)*C47</f>
        <v>6000</v>
      </c>
      <c r="I47" s="23">
        <v>0</v>
      </c>
      <c r="J47" s="23">
        <f t="shared" ref="J47:J56" si="28">+I47+H47</f>
        <v>6000</v>
      </c>
    </row>
    <row r="48" spans="1:10" x14ac:dyDescent="0.25">
      <c r="A48" s="20">
        <v>43279</v>
      </c>
      <c r="B48" s="31" t="s">
        <v>46</v>
      </c>
      <c r="C48" s="31">
        <v>1250</v>
      </c>
      <c r="D48" s="32" t="s">
        <v>11</v>
      </c>
      <c r="E48" s="33">
        <v>676</v>
      </c>
      <c r="F48" s="33">
        <v>671</v>
      </c>
      <c r="G48" s="33">
        <v>665</v>
      </c>
      <c r="H48" s="23">
        <f>(E48-F48)*C48</f>
        <v>6250</v>
      </c>
      <c r="I48" s="23">
        <f>(F48-G48)*C48</f>
        <v>7500</v>
      </c>
      <c r="J48" s="23">
        <f t="shared" si="28"/>
        <v>13750</v>
      </c>
    </row>
    <row r="49" spans="1:10" x14ac:dyDescent="0.25">
      <c r="A49" s="20">
        <v>43279</v>
      </c>
      <c r="B49" s="31" t="s">
        <v>105</v>
      </c>
      <c r="C49" s="31">
        <v>1100</v>
      </c>
      <c r="D49" s="32" t="s">
        <v>11</v>
      </c>
      <c r="E49" s="33">
        <v>850</v>
      </c>
      <c r="F49" s="33">
        <v>842</v>
      </c>
      <c r="G49" s="33">
        <v>832</v>
      </c>
      <c r="H49" s="23">
        <f>(E49-F49)*C49</f>
        <v>8800</v>
      </c>
      <c r="I49" s="23">
        <f>(F49-G49)*C49</f>
        <v>11000</v>
      </c>
      <c r="J49" s="23">
        <f t="shared" si="28"/>
        <v>19800</v>
      </c>
    </row>
    <row r="50" spans="1:10" x14ac:dyDescent="0.25">
      <c r="A50" s="20">
        <v>43279</v>
      </c>
      <c r="B50" s="31" t="s">
        <v>22</v>
      </c>
      <c r="C50" s="31">
        <v>500</v>
      </c>
      <c r="D50" s="31" t="s">
        <v>10</v>
      </c>
      <c r="E50" s="37">
        <v>1500</v>
      </c>
      <c r="F50" s="37">
        <v>1512</v>
      </c>
      <c r="G50" s="33">
        <v>0</v>
      </c>
      <c r="H50" s="23">
        <f>(F50-E50)*C50</f>
        <v>6000</v>
      </c>
      <c r="I50" s="23">
        <v>0</v>
      </c>
      <c r="J50" s="23">
        <f t="shared" si="28"/>
        <v>6000</v>
      </c>
    </row>
    <row r="51" spans="1:10" x14ac:dyDescent="0.25">
      <c r="A51" s="3">
        <v>43278</v>
      </c>
      <c r="B51" s="34" t="s">
        <v>18</v>
      </c>
      <c r="C51" s="34">
        <v>900</v>
      </c>
      <c r="D51" s="34" t="s">
        <v>10</v>
      </c>
      <c r="E51" s="35">
        <v>640</v>
      </c>
      <c r="F51" s="35">
        <v>633</v>
      </c>
      <c r="G51" s="36">
        <v>0</v>
      </c>
      <c r="H51" s="6">
        <f>(F51-E51)*C51</f>
        <v>-6300</v>
      </c>
      <c r="I51" s="6">
        <v>0</v>
      </c>
      <c r="J51" s="18">
        <f t="shared" si="28"/>
        <v>-6300</v>
      </c>
    </row>
    <row r="52" spans="1:10" x14ac:dyDescent="0.25">
      <c r="A52" s="3">
        <v>43278</v>
      </c>
      <c r="B52" s="34" t="s">
        <v>27</v>
      </c>
      <c r="C52" s="34">
        <v>3000</v>
      </c>
      <c r="D52" s="34" t="s">
        <v>10</v>
      </c>
      <c r="E52" s="35">
        <v>261.5</v>
      </c>
      <c r="F52" s="35">
        <v>262.5</v>
      </c>
      <c r="G52" s="36">
        <v>0</v>
      </c>
      <c r="H52" s="6">
        <f>(F52-E52)*C52</f>
        <v>3000</v>
      </c>
      <c r="I52" s="6">
        <v>0</v>
      </c>
      <c r="J52" s="23">
        <f t="shared" si="28"/>
        <v>3000</v>
      </c>
    </row>
    <row r="53" spans="1:10" x14ac:dyDescent="0.25">
      <c r="A53" s="3">
        <v>43277</v>
      </c>
      <c r="B53" s="34" t="s">
        <v>25</v>
      </c>
      <c r="C53" s="34">
        <v>400</v>
      </c>
      <c r="D53" s="34" t="s">
        <v>10</v>
      </c>
      <c r="E53" s="35">
        <v>1200</v>
      </c>
      <c r="F53" s="35">
        <v>1185</v>
      </c>
      <c r="G53" s="36">
        <v>0</v>
      </c>
      <c r="H53" s="6">
        <f>(F53-E53)*C53</f>
        <v>-6000</v>
      </c>
      <c r="I53" s="6">
        <v>0</v>
      </c>
      <c r="J53" s="18">
        <f t="shared" si="28"/>
        <v>-6000</v>
      </c>
    </row>
    <row r="54" spans="1:10" x14ac:dyDescent="0.25">
      <c r="A54" s="3">
        <v>43277</v>
      </c>
      <c r="B54" s="34" t="s">
        <v>17</v>
      </c>
      <c r="C54" s="34">
        <v>7000</v>
      </c>
      <c r="D54" s="34" t="s">
        <v>10</v>
      </c>
      <c r="E54" s="35">
        <v>134</v>
      </c>
      <c r="F54" s="35">
        <v>133</v>
      </c>
      <c r="G54" s="36">
        <v>0</v>
      </c>
      <c r="H54" s="6">
        <f t="shared" ref="H54:H56" si="29">(F54-E54)*C54</f>
        <v>-7000</v>
      </c>
      <c r="I54" s="6">
        <v>0</v>
      </c>
      <c r="J54" s="18">
        <f t="shared" si="28"/>
        <v>-7000</v>
      </c>
    </row>
    <row r="55" spans="1:10" x14ac:dyDescent="0.25">
      <c r="A55" s="3">
        <v>43276</v>
      </c>
      <c r="B55" s="34" t="s">
        <v>40</v>
      </c>
      <c r="C55" s="34">
        <v>8000</v>
      </c>
      <c r="D55" s="34" t="s">
        <v>10</v>
      </c>
      <c r="E55" s="35">
        <v>81</v>
      </c>
      <c r="F55" s="35">
        <v>82</v>
      </c>
      <c r="G55" s="36">
        <v>0</v>
      </c>
      <c r="H55" s="6">
        <f t="shared" si="29"/>
        <v>8000</v>
      </c>
      <c r="I55" s="6">
        <v>0</v>
      </c>
      <c r="J55" s="23">
        <f t="shared" si="28"/>
        <v>8000</v>
      </c>
    </row>
    <row r="56" spans="1:10" x14ac:dyDescent="0.25">
      <c r="A56" s="3">
        <v>43276</v>
      </c>
      <c r="B56" s="34" t="s">
        <v>16</v>
      </c>
      <c r="C56" s="34">
        <v>600</v>
      </c>
      <c r="D56" s="34" t="s">
        <v>10</v>
      </c>
      <c r="E56" s="35">
        <v>1248</v>
      </c>
      <c r="F56" s="35">
        <v>1255</v>
      </c>
      <c r="G56" s="36">
        <v>0</v>
      </c>
      <c r="H56" s="6">
        <f t="shared" si="29"/>
        <v>4200</v>
      </c>
      <c r="I56" s="6">
        <v>0</v>
      </c>
      <c r="J56" s="23">
        <f t="shared" si="28"/>
        <v>4200</v>
      </c>
    </row>
    <row r="57" spans="1:10" x14ac:dyDescent="0.25">
      <c r="A57" s="20">
        <v>43272</v>
      </c>
      <c r="B57" s="31" t="s">
        <v>35</v>
      </c>
      <c r="C57" s="31">
        <v>400</v>
      </c>
      <c r="D57" s="31" t="s">
        <v>10</v>
      </c>
      <c r="E57" s="37">
        <v>1365</v>
      </c>
      <c r="F57" s="37">
        <v>1380</v>
      </c>
      <c r="G57" s="33">
        <v>0</v>
      </c>
      <c r="H57" s="23">
        <f>(F57-E57)*C57</f>
        <v>6000</v>
      </c>
      <c r="I57" s="23">
        <v>0</v>
      </c>
      <c r="J57" s="23">
        <f>+I57+H57</f>
        <v>6000</v>
      </c>
    </row>
    <row r="58" spans="1:10" x14ac:dyDescent="0.25">
      <c r="A58" s="20">
        <v>43272</v>
      </c>
      <c r="B58" s="31" t="s">
        <v>45</v>
      </c>
      <c r="C58" s="31">
        <v>600</v>
      </c>
      <c r="D58" s="31" t="s">
        <v>10</v>
      </c>
      <c r="E58" s="37">
        <v>1248</v>
      </c>
      <c r="F58" s="37">
        <v>1255</v>
      </c>
      <c r="G58" s="33">
        <v>0</v>
      </c>
      <c r="H58" s="23">
        <f>(F58-E58)*C58</f>
        <v>4200</v>
      </c>
      <c r="I58" s="23">
        <v>0</v>
      </c>
      <c r="J58" s="23">
        <f>+I58+H58</f>
        <v>4200</v>
      </c>
    </row>
    <row r="59" spans="1:10" x14ac:dyDescent="0.25">
      <c r="A59" s="20">
        <v>43271</v>
      </c>
      <c r="B59" s="31" t="s">
        <v>22</v>
      </c>
      <c r="C59" s="31">
        <v>500</v>
      </c>
      <c r="D59" s="31" t="s">
        <v>10</v>
      </c>
      <c r="E59" s="37">
        <v>1630</v>
      </c>
      <c r="F59" s="37">
        <v>1642</v>
      </c>
      <c r="G59" s="33">
        <v>0</v>
      </c>
      <c r="H59" s="23">
        <f>(F59-E59)*C59</f>
        <v>6000</v>
      </c>
      <c r="I59" s="23">
        <v>0</v>
      </c>
      <c r="J59" s="23">
        <f>+I59+H59</f>
        <v>6000</v>
      </c>
    </row>
    <row r="60" spans="1:10" x14ac:dyDescent="0.25">
      <c r="A60" s="20">
        <v>43271</v>
      </c>
      <c r="B60" s="31" t="s">
        <v>28</v>
      </c>
      <c r="C60" s="31">
        <v>250</v>
      </c>
      <c r="D60" s="31" t="s">
        <v>10</v>
      </c>
      <c r="E60" s="37">
        <v>2765</v>
      </c>
      <c r="F60" s="37">
        <v>2790</v>
      </c>
      <c r="G60" s="33">
        <v>0</v>
      </c>
      <c r="H60" s="23">
        <f>(F60-E60)*C60</f>
        <v>6250</v>
      </c>
      <c r="I60" s="23">
        <v>0</v>
      </c>
      <c r="J60" s="23">
        <f>+I60+H60</f>
        <v>6250</v>
      </c>
    </row>
    <row r="61" spans="1:10" x14ac:dyDescent="0.25">
      <c r="A61" s="20">
        <v>43269</v>
      </c>
      <c r="B61" s="31" t="s">
        <v>106</v>
      </c>
      <c r="C61" s="31">
        <v>1000</v>
      </c>
      <c r="D61" s="31" t="s">
        <v>10</v>
      </c>
      <c r="E61" s="37">
        <v>915</v>
      </c>
      <c r="F61" s="37">
        <v>921</v>
      </c>
      <c r="G61" s="33">
        <v>0</v>
      </c>
      <c r="H61" s="23">
        <f t="shared" ref="H61:H62" si="30">(F61-E61)*C61</f>
        <v>6000</v>
      </c>
      <c r="I61" s="23">
        <v>0</v>
      </c>
      <c r="J61" s="23">
        <f t="shared" ref="J61:J62" si="31">+I61+H61</f>
        <v>6000</v>
      </c>
    </row>
    <row r="62" spans="1:10" x14ac:dyDescent="0.25">
      <c r="A62" s="20">
        <v>43269</v>
      </c>
      <c r="B62" s="31" t="s">
        <v>51</v>
      </c>
      <c r="C62" s="31">
        <v>1000</v>
      </c>
      <c r="D62" s="31" t="s">
        <v>10</v>
      </c>
      <c r="E62" s="37">
        <v>1084</v>
      </c>
      <c r="F62" s="37">
        <v>1090</v>
      </c>
      <c r="G62" s="33">
        <v>0</v>
      </c>
      <c r="H62" s="23">
        <f t="shared" si="30"/>
        <v>6000</v>
      </c>
      <c r="I62" s="23">
        <v>0</v>
      </c>
      <c r="J62" s="23">
        <f t="shared" si="31"/>
        <v>6000</v>
      </c>
    </row>
    <row r="63" spans="1:10" x14ac:dyDescent="0.25">
      <c r="A63" s="3">
        <v>43266</v>
      </c>
      <c r="B63" s="34" t="s">
        <v>18</v>
      </c>
      <c r="C63" s="34">
        <v>900</v>
      </c>
      <c r="D63" s="34" t="s">
        <v>10</v>
      </c>
      <c r="E63" s="35">
        <v>620</v>
      </c>
      <c r="F63" s="35">
        <v>627</v>
      </c>
      <c r="G63" s="36">
        <v>0</v>
      </c>
      <c r="H63" s="6">
        <f>(F63-E63)*C63</f>
        <v>6300</v>
      </c>
      <c r="I63" s="6">
        <v>0</v>
      </c>
      <c r="J63" s="23">
        <f>+I63+H63</f>
        <v>6300</v>
      </c>
    </row>
    <row r="64" spans="1:10" x14ac:dyDescent="0.25">
      <c r="A64" s="3">
        <v>43266</v>
      </c>
      <c r="B64" s="34" t="s">
        <v>41</v>
      </c>
      <c r="C64" s="34">
        <v>900</v>
      </c>
      <c r="D64" s="38" t="s">
        <v>11</v>
      </c>
      <c r="E64" s="36">
        <v>740</v>
      </c>
      <c r="F64" s="36">
        <v>733</v>
      </c>
      <c r="G64" s="36">
        <v>0</v>
      </c>
      <c r="H64" s="17">
        <f>(E64-F64)*C64</f>
        <v>6300</v>
      </c>
      <c r="I64" s="17">
        <v>0</v>
      </c>
      <c r="J64" s="23">
        <f>+I64+H64</f>
        <v>6300</v>
      </c>
    </row>
    <row r="65" spans="1:10" x14ac:dyDescent="0.25">
      <c r="A65" s="3">
        <v>43266</v>
      </c>
      <c r="B65" s="34" t="s">
        <v>26</v>
      </c>
      <c r="C65" s="34">
        <v>750</v>
      </c>
      <c r="D65" s="34" t="s">
        <v>10</v>
      </c>
      <c r="E65" s="35">
        <v>910</v>
      </c>
      <c r="F65" s="35">
        <v>901</v>
      </c>
      <c r="G65" s="36">
        <v>0</v>
      </c>
      <c r="H65" s="6">
        <f>(F65-E65)*C65</f>
        <v>-6750</v>
      </c>
      <c r="I65" s="6">
        <v>0</v>
      </c>
      <c r="J65" s="18">
        <f>+I65+H65</f>
        <v>-6750</v>
      </c>
    </row>
    <row r="66" spans="1:10" x14ac:dyDescent="0.25">
      <c r="A66" s="20">
        <v>43265</v>
      </c>
      <c r="B66" s="31" t="s">
        <v>18</v>
      </c>
      <c r="C66" s="31">
        <v>900</v>
      </c>
      <c r="D66" s="31" t="s">
        <v>10</v>
      </c>
      <c r="E66" s="37">
        <v>615.5</v>
      </c>
      <c r="F66" s="37">
        <v>620</v>
      </c>
      <c r="G66" s="33">
        <v>0</v>
      </c>
      <c r="H66" s="23">
        <f t="shared" ref="H66" si="32">(F66-E66)*C66</f>
        <v>4050</v>
      </c>
      <c r="I66" s="23">
        <v>0</v>
      </c>
      <c r="J66" s="23">
        <f t="shared" ref="J66:J75" si="33">+I66+H66</f>
        <v>4050</v>
      </c>
    </row>
    <row r="67" spans="1:10" x14ac:dyDescent="0.25">
      <c r="A67" s="20">
        <v>43265</v>
      </c>
      <c r="B67" s="31" t="s">
        <v>42</v>
      </c>
      <c r="C67" s="31">
        <v>800</v>
      </c>
      <c r="D67" s="31" t="s">
        <v>10</v>
      </c>
      <c r="E67" s="37">
        <v>597</v>
      </c>
      <c r="F67" s="37">
        <v>605</v>
      </c>
      <c r="G67" s="33">
        <v>615</v>
      </c>
      <c r="H67" s="23">
        <f>(F67-E67)*C67</f>
        <v>6400</v>
      </c>
      <c r="I67" s="23">
        <f>(G67-F67)*C67</f>
        <v>8000</v>
      </c>
      <c r="J67" s="23">
        <f t="shared" si="33"/>
        <v>14400</v>
      </c>
    </row>
    <row r="68" spans="1:10" x14ac:dyDescent="0.25">
      <c r="A68" s="20">
        <v>43264</v>
      </c>
      <c r="B68" s="31" t="s">
        <v>107</v>
      </c>
      <c r="C68" s="31">
        <v>4000</v>
      </c>
      <c r="D68" s="31" t="s">
        <v>10</v>
      </c>
      <c r="E68" s="37">
        <v>196</v>
      </c>
      <c r="F68" s="37">
        <v>197.5</v>
      </c>
      <c r="G68" s="33">
        <v>0</v>
      </c>
      <c r="H68" s="23">
        <f t="shared" ref="H68:H69" si="34">(F68-E68)*C68</f>
        <v>6000</v>
      </c>
      <c r="I68" s="23">
        <v>0</v>
      </c>
      <c r="J68" s="23">
        <f t="shared" si="33"/>
        <v>6000</v>
      </c>
    </row>
    <row r="69" spans="1:10" x14ac:dyDescent="0.25">
      <c r="A69" s="20">
        <v>43264</v>
      </c>
      <c r="B69" s="31" t="s">
        <v>37</v>
      </c>
      <c r="C69" s="31">
        <v>4500</v>
      </c>
      <c r="D69" s="31" t="s">
        <v>10</v>
      </c>
      <c r="E69" s="37">
        <v>95</v>
      </c>
      <c r="F69" s="37">
        <v>93.5</v>
      </c>
      <c r="G69" s="33">
        <v>0</v>
      </c>
      <c r="H69" s="23">
        <f t="shared" si="34"/>
        <v>-6750</v>
      </c>
      <c r="I69" s="23">
        <v>0</v>
      </c>
      <c r="J69" s="18">
        <f t="shared" si="33"/>
        <v>-6750</v>
      </c>
    </row>
    <row r="70" spans="1:10" x14ac:dyDescent="0.25">
      <c r="A70" s="20">
        <v>43263</v>
      </c>
      <c r="B70" s="31" t="s">
        <v>43</v>
      </c>
      <c r="C70" s="31">
        <v>800</v>
      </c>
      <c r="D70" s="31" t="s">
        <v>10</v>
      </c>
      <c r="E70" s="37">
        <v>1269</v>
      </c>
      <c r="F70" s="37">
        <v>1277</v>
      </c>
      <c r="G70" s="33">
        <v>1287</v>
      </c>
      <c r="H70" s="23">
        <f>(F70-E70)*C70</f>
        <v>6400</v>
      </c>
      <c r="I70" s="23">
        <f>(G70-F70)*C70</f>
        <v>8000</v>
      </c>
      <c r="J70" s="23">
        <f t="shared" si="33"/>
        <v>14400</v>
      </c>
    </row>
    <row r="71" spans="1:10" x14ac:dyDescent="0.25">
      <c r="A71" s="20">
        <v>43263</v>
      </c>
      <c r="B71" s="31" t="s">
        <v>28</v>
      </c>
      <c r="C71" s="31">
        <v>250</v>
      </c>
      <c r="D71" s="31" t="s">
        <v>10</v>
      </c>
      <c r="E71" s="37">
        <v>2700</v>
      </c>
      <c r="F71" s="37">
        <v>2710</v>
      </c>
      <c r="G71" s="33">
        <v>0</v>
      </c>
      <c r="H71" s="23">
        <f t="shared" ref="H71:H75" si="35">(F71-E71)*C71</f>
        <v>2500</v>
      </c>
      <c r="I71" s="23">
        <v>0</v>
      </c>
      <c r="J71" s="23">
        <f t="shared" si="33"/>
        <v>2500</v>
      </c>
    </row>
    <row r="72" spans="1:10" x14ac:dyDescent="0.25">
      <c r="A72" s="20">
        <v>43262</v>
      </c>
      <c r="B72" s="31" t="s">
        <v>108</v>
      </c>
      <c r="C72" s="31">
        <v>3500</v>
      </c>
      <c r="D72" s="31" t="s">
        <v>10</v>
      </c>
      <c r="E72" s="37">
        <v>120</v>
      </c>
      <c r="F72" s="37">
        <v>121.75</v>
      </c>
      <c r="G72" s="33">
        <v>0</v>
      </c>
      <c r="H72" s="23">
        <f t="shared" si="35"/>
        <v>6125</v>
      </c>
      <c r="I72" s="23">
        <v>0</v>
      </c>
      <c r="J72" s="23">
        <f t="shared" si="33"/>
        <v>6125</v>
      </c>
    </row>
    <row r="73" spans="1:10" x14ac:dyDescent="0.25">
      <c r="A73" s="20">
        <v>43262</v>
      </c>
      <c r="B73" s="31" t="s">
        <v>109</v>
      </c>
      <c r="C73" s="31">
        <v>1250</v>
      </c>
      <c r="D73" s="31" t="s">
        <v>10</v>
      </c>
      <c r="E73" s="37">
        <v>490</v>
      </c>
      <c r="F73" s="37">
        <v>494.75</v>
      </c>
      <c r="G73" s="33">
        <v>0</v>
      </c>
      <c r="H73" s="23">
        <f t="shared" si="35"/>
        <v>5937.5</v>
      </c>
      <c r="I73" s="23">
        <v>0</v>
      </c>
      <c r="J73" s="23">
        <f t="shared" si="33"/>
        <v>5937.5</v>
      </c>
    </row>
    <row r="74" spans="1:10" x14ac:dyDescent="0.25">
      <c r="A74" s="20">
        <v>43259</v>
      </c>
      <c r="B74" s="31" t="s">
        <v>110</v>
      </c>
      <c r="C74" s="31">
        <v>3200</v>
      </c>
      <c r="D74" s="31" t="s">
        <v>10</v>
      </c>
      <c r="E74" s="37">
        <v>296.25</v>
      </c>
      <c r="F74" s="37">
        <v>297.25</v>
      </c>
      <c r="G74" s="33">
        <v>0</v>
      </c>
      <c r="H74" s="23">
        <f t="shared" si="35"/>
        <v>3200</v>
      </c>
      <c r="I74" s="23">
        <v>0</v>
      </c>
      <c r="J74" s="23">
        <f t="shared" si="33"/>
        <v>3200</v>
      </c>
    </row>
    <row r="75" spans="1:10" x14ac:dyDescent="0.25">
      <c r="A75" s="20">
        <v>43259</v>
      </c>
      <c r="B75" s="31" t="s">
        <v>17</v>
      </c>
      <c r="C75" s="31">
        <v>7000</v>
      </c>
      <c r="D75" s="31" t="s">
        <v>10</v>
      </c>
      <c r="E75" s="37">
        <v>147.25</v>
      </c>
      <c r="F75" s="37">
        <v>148</v>
      </c>
      <c r="G75" s="33">
        <v>0</v>
      </c>
      <c r="H75" s="23">
        <f t="shared" si="35"/>
        <v>5250</v>
      </c>
      <c r="I75" s="23">
        <v>0</v>
      </c>
      <c r="J75" s="23">
        <f t="shared" si="33"/>
        <v>5250</v>
      </c>
    </row>
    <row r="76" spans="1:10" x14ac:dyDescent="0.25">
      <c r="A76" s="3">
        <v>43257</v>
      </c>
      <c r="B76" s="34" t="s">
        <v>111</v>
      </c>
      <c r="C76" s="34">
        <v>3000</v>
      </c>
      <c r="D76" s="34" t="s">
        <v>10</v>
      </c>
      <c r="E76" s="35">
        <v>194.5</v>
      </c>
      <c r="F76" s="35">
        <v>196.5</v>
      </c>
      <c r="G76" s="36">
        <v>0</v>
      </c>
      <c r="H76" s="6">
        <f>(F76-E76)*C76</f>
        <v>6000</v>
      </c>
      <c r="I76" s="6">
        <v>0</v>
      </c>
      <c r="J76" s="23">
        <f>+I76+H76</f>
        <v>6000</v>
      </c>
    </row>
    <row r="77" spans="1:10" x14ac:dyDescent="0.25">
      <c r="A77" s="3">
        <v>43257</v>
      </c>
      <c r="B77" s="34" t="s">
        <v>112</v>
      </c>
      <c r="C77" s="34">
        <v>800</v>
      </c>
      <c r="D77" s="34" t="s">
        <v>10</v>
      </c>
      <c r="E77" s="35">
        <v>965</v>
      </c>
      <c r="F77" s="35">
        <v>954</v>
      </c>
      <c r="G77" s="36">
        <v>0</v>
      </c>
      <c r="H77" s="6">
        <f>(F77-E77)*C77</f>
        <v>-8800</v>
      </c>
      <c r="I77" s="6">
        <v>0</v>
      </c>
      <c r="J77" s="18">
        <f>+I77+H77</f>
        <v>-8800</v>
      </c>
    </row>
    <row r="78" spans="1:10" x14ac:dyDescent="0.25">
      <c r="A78" s="20">
        <v>43256</v>
      </c>
      <c r="B78" s="31" t="s">
        <v>13</v>
      </c>
      <c r="C78" s="31">
        <v>1400</v>
      </c>
      <c r="D78" s="32" t="s">
        <v>11</v>
      </c>
      <c r="E78" s="33">
        <v>521</v>
      </c>
      <c r="F78" s="33">
        <v>516.5</v>
      </c>
      <c r="G78" s="33">
        <v>0</v>
      </c>
      <c r="H78" s="23">
        <f>(E78-F78)*C78</f>
        <v>6300</v>
      </c>
      <c r="I78" s="23">
        <v>0</v>
      </c>
      <c r="J78" s="23">
        <f t="shared" ref="J78:J84" si="36">+I78+H78</f>
        <v>6300</v>
      </c>
    </row>
    <row r="79" spans="1:10" x14ac:dyDescent="0.25">
      <c r="A79" s="20">
        <v>43256</v>
      </c>
      <c r="B79" s="31" t="s">
        <v>113</v>
      </c>
      <c r="C79" s="31">
        <v>3750</v>
      </c>
      <c r="D79" s="31" t="s">
        <v>10</v>
      </c>
      <c r="E79" s="37">
        <v>171.6</v>
      </c>
      <c r="F79" s="37">
        <v>172</v>
      </c>
      <c r="G79" s="33">
        <v>0</v>
      </c>
      <c r="H79" s="23">
        <f t="shared" ref="H79" si="37">(F79-E79)*C79</f>
        <v>1500.0000000000214</v>
      </c>
      <c r="I79" s="23">
        <v>0</v>
      </c>
      <c r="J79" s="23">
        <f t="shared" si="36"/>
        <v>1500.0000000000214</v>
      </c>
    </row>
    <row r="80" spans="1:10" x14ac:dyDescent="0.25">
      <c r="A80" s="20">
        <v>43256</v>
      </c>
      <c r="B80" s="31" t="s">
        <v>22</v>
      </c>
      <c r="C80" s="31">
        <v>500</v>
      </c>
      <c r="D80" s="31" t="s">
        <v>10</v>
      </c>
      <c r="E80" s="37">
        <v>1515</v>
      </c>
      <c r="F80" s="37">
        <v>1530</v>
      </c>
      <c r="G80" s="33">
        <v>1550</v>
      </c>
      <c r="H80" s="23">
        <f>(F80-E80)*C80</f>
        <v>7500</v>
      </c>
      <c r="I80" s="23">
        <f>(G80-F80)*C80</f>
        <v>10000</v>
      </c>
      <c r="J80" s="23">
        <f t="shared" si="36"/>
        <v>17500</v>
      </c>
    </row>
    <row r="81" spans="1:10" x14ac:dyDescent="0.25">
      <c r="A81" s="20">
        <v>43255</v>
      </c>
      <c r="B81" s="31" t="s">
        <v>114</v>
      </c>
      <c r="C81" s="31">
        <v>1100</v>
      </c>
      <c r="D81" s="32" t="s">
        <v>11</v>
      </c>
      <c r="E81" s="33">
        <v>768</v>
      </c>
      <c r="F81" s="33">
        <v>762</v>
      </c>
      <c r="G81" s="33">
        <v>754</v>
      </c>
      <c r="H81" s="23">
        <f>(E81-F81)*C81</f>
        <v>6600</v>
      </c>
      <c r="I81" s="23">
        <f>(F81-G81)*C81</f>
        <v>8800</v>
      </c>
      <c r="J81" s="23">
        <f t="shared" si="36"/>
        <v>15400</v>
      </c>
    </row>
    <row r="82" spans="1:10" x14ac:dyDescent="0.25">
      <c r="A82" s="20">
        <v>43255</v>
      </c>
      <c r="B82" s="31" t="s">
        <v>29</v>
      </c>
      <c r="C82" s="31">
        <v>6000</v>
      </c>
      <c r="D82" s="31" t="s">
        <v>10</v>
      </c>
      <c r="E82" s="37">
        <v>82.75</v>
      </c>
      <c r="F82" s="37">
        <v>83.6</v>
      </c>
      <c r="G82" s="33">
        <v>0</v>
      </c>
      <c r="H82" s="23">
        <f t="shared" ref="H82" si="38">(F82-E82)*C82</f>
        <v>5099.9999999999654</v>
      </c>
      <c r="I82" s="23">
        <v>0</v>
      </c>
      <c r="J82" s="23">
        <f t="shared" si="36"/>
        <v>5099.9999999999654</v>
      </c>
    </row>
    <row r="83" spans="1:10" x14ac:dyDescent="0.25">
      <c r="A83" s="20">
        <v>43252</v>
      </c>
      <c r="B83" s="31" t="s">
        <v>52</v>
      </c>
      <c r="C83" s="31">
        <v>1250</v>
      </c>
      <c r="D83" s="32" t="s">
        <v>11</v>
      </c>
      <c r="E83" s="33">
        <v>375.5</v>
      </c>
      <c r="F83" s="33">
        <v>370.5</v>
      </c>
      <c r="G83" s="33">
        <v>365.5</v>
      </c>
      <c r="H83" s="23">
        <f>(E83-F83)*C83</f>
        <v>6250</v>
      </c>
      <c r="I83" s="23">
        <f>(F83-G83)*C83</f>
        <v>6250</v>
      </c>
      <c r="J83" s="23">
        <f t="shared" si="36"/>
        <v>12500</v>
      </c>
    </row>
    <row r="84" spans="1:10" x14ac:dyDescent="0.25">
      <c r="A84" s="20">
        <v>43252</v>
      </c>
      <c r="B84" s="31" t="s">
        <v>115</v>
      </c>
      <c r="C84" s="31">
        <v>250</v>
      </c>
      <c r="D84" s="31" t="s">
        <v>10</v>
      </c>
      <c r="E84" s="37">
        <v>2900</v>
      </c>
      <c r="F84" s="37">
        <v>2910</v>
      </c>
      <c r="G84" s="33">
        <v>0</v>
      </c>
      <c r="H84" s="23">
        <f t="shared" ref="H84" si="39">(F84-E84)*C84</f>
        <v>2500</v>
      </c>
      <c r="I84" s="23">
        <v>0</v>
      </c>
      <c r="J84" s="23">
        <f t="shared" si="36"/>
        <v>2500</v>
      </c>
    </row>
    <row r="85" spans="1:10" x14ac:dyDescent="0.25">
      <c r="A85" s="39"/>
      <c r="B85" s="39"/>
      <c r="C85" s="39"/>
      <c r="D85" s="39"/>
      <c r="E85" s="39"/>
      <c r="F85" s="39"/>
      <c r="G85" s="39"/>
      <c r="H85" s="39"/>
      <c r="I85" s="39"/>
      <c r="J85" s="39"/>
    </row>
  </sheetData>
  <mergeCells count="2">
    <mergeCell ref="A1:J1"/>
    <mergeCell ref="A2:J2"/>
  </mergeCells>
  <pageMargins left="0.7" right="0.7" top="0.75" bottom="0.75" header="0.3" footer="0.3"/>
  <ignoredErrors>
    <ignoredError sqref="H39:H83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 x14ac:dyDescent="0.55000000000000004">
      <c r="A1" s="70"/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ht="24.75" x14ac:dyDescent="0.4">
      <c r="A2" s="74" t="s">
        <v>132</v>
      </c>
      <c r="B2" s="75"/>
      <c r="C2" s="75"/>
      <c r="D2" s="75"/>
      <c r="E2" s="75"/>
      <c r="F2" s="75"/>
      <c r="G2" s="75"/>
      <c r="H2" s="75"/>
      <c r="I2" s="75"/>
      <c r="J2" s="75"/>
      <c r="K2" s="75"/>
    </row>
    <row r="3" spans="1:11" x14ac:dyDescent="0.25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60" customFormat="1" x14ac:dyDescent="0.25">
      <c r="A5" s="61">
        <v>43339</v>
      </c>
      <c r="B5" s="62" t="s">
        <v>164</v>
      </c>
      <c r="C5" s="63">
        <v>1280</v>
      </c>
      <c r="D5" s="63" t="s">
        <v>121</v>
      </c>
      <c r="E5" s="64">
        <v>1000</v>
      </c>
      <c r="F5" s="64">
        <v>18.2</v>
      </c>
      <c r="G5" s="64">
        <v>18.2</v>
      </c>
      <c r="H5" s="64" t="s">
        <v>60</v>
      </c>
      <c r="I5" s="65">
        <f t="shared" ref="I5" si="0">(G5-F5)*E5</f>
        <v>0</v>
      </c>
      <c r="J5" s="66">
        <v>0</v>
      </c>
      <c r="K5" s="68">
        <f t="shared" ref="K5" si="1">(I5+J5)</f>
        <v>0</v>
      </c>
    </row>
    <row r="6" spans="1:11" s="60" customFormat="1" x14ac:dyDescent="0.25">
      <c r="A6" s="61">
        <v>43333</v>
      </c>
      <c r="B6" s="62" t="s">
        <v>164</v>
      </c>
      <c r="C6" s="63">
        <v>1240</v>
      </c>
      <c r="D6" s="63" t="s">
        <v>121</v>
      </c>
      <c r="E6" s="64">
        <v>1000</v>
      </c>
      <c r="F6" s="64">
        <v>23</v>
      </c>
      <c r="G6" s="64">
        <v>22</v>
      </c>
      <c r="H6" s="64" t="s">
        <v>60</v>
      </c>
      <c r="I6" s="65">
        <f t="shared" ref="I6" si="2">(G6-F6)*E6</f>
        <v>-1000</v>
      </c>
      <c r="J6" s="66">
        <v>0</v>
      </c>
      <c r="K6" s="68">
        <f t="shared" ref="K6" si="3">(I6+J6)</f>
        <v>-1000</v>
      </c>
    </row>
    <row r="7" spans="1:11" s="60" customFormat="1" x14ac:dyDescent="0.25">
      <c r="A7" s="61">
        <v>43332</v>
      </c>
      <c r="B7" s="62" t="s">
        <v>183</v>
      </c>
      <c r="C7" s="63">
        <v>340</v>
      </c>
      <c r="D7" s="63" t="s">
        <v>121</v>
      </c>
      <c r="E7" s="64">
        <v>30000</v>
      </c>
      <c r="F7" s="64">
        <v>6.25</v>
      </c>
      <c r="G7" s="64">
        <v>7.25</v>
      </c>
      <c r="H7" s="64">
        <v>8</v>
      </c>
      <c r="I7" s="65">
        <f t="shared" ref="I7" si="4">(G7-F7)*E7</f>
        <v>30000</v>
      </c>
      <c r="J7" s="66">
        <f t="shared" ref="J7" si="5">(H7-G7)*E7</f>
        <v>22500</v>
      </c>
      <c r="K7" s="68">
        <f t="shared" ref="K7" si="6">(I7+J7)</f>
        <v>52500</v>
      </c>
    </row>
    <row r="8" spans="1:11" s="60" customFormat="1" x14ac:dyDescent="0.25">
      <c r="A8" s="61">
        <v>43329</v>
      </c>
      <c r="B8" s="62" t="s">
        <v>185</v>
      </c>
      <c r="C8" s="63">
        <v>860</v>
      </c>
      <c r="D8" s="63" t="s">
        <v>121</v>
      </c>
      <c r="E8" s="64">
        <v>800</v>
      </c>
      <c r="F8" s="64">
        <v>31</v>
      </c>
      <c r="G8" s="64">
        <v>34</v>
      </c>
      <c r="H8" s="64" t="s">
        <v>60</v>
      </c>
      <c r="I8" s="65">
        <f t="shared" ref="I8" si="7">(G8-F8)*E8</f>
        <v>2400</v>
      </c>
      <c r="J8" s="66">
        <v>0</v>
      </c>
      <c r="K8" s="68">
        <f t="shared" ref="K8" si="8">(I8+J8)</f>
        <v>2400</v>
      </c>
    </row>
    <row r="9" spans="1:11" s="60" customFormat="1" x14ac:dyDescent="0.25">
      <c r="A9" s="61">
        <v>43328</v>
      </c>
      <c r="B9" s="62" t="s">
        <v>153</v>
      </c>
      <c r="C9" s="63">
        <v>300</v>
      </c>
      <c r="D9" s="63" t="s">
        <v>121</v>
      </c>
      <c r="E9" s="64">
        <v>4000</v>
      </c>
      <c r="F9" s="64">
        <v>5.75</v>
      </c>
      <c r="G9" s="64">
        <v>6.5</v>
      </c>
      <c r="H9" s="64" t="s">
        <v>60</v>
      </c>
      <c r="I9" s="65">
        <f t="shared" ref="I9" si="9">(G9-F9)*E9</f>
        <v>3000</v>
      </c>
      <c r="J9" s="66">
        <v>0</v>
      </c>
      <c r="K9" s="68">
        <f t="shared" ref="K9" si="10">(I9+J9)</f>
        <v>3000</v>
      </c>
    </row>
    <row r="10" spans="1:11" s="60" customFormat="1" x14ac:dyDescent="0.25">
      <c r="A10" s="61">
        <v>43326</v>
      </c>
      <c r="B10" s="62" t="s">
        <v>184</v>
      </c>
      <c r="C10" s="63">
        <v>1020</v>
      </c>
      <c r="D10" s="63" t="s">
        <v>121</v>
      </c>
      <c r="E10" s="64">
        <v>1100</v>
      </c>
      <c r="F10" s="64">
        <v>16</v>
      </c>
      <c r="G10" s="64">
        <v>16</v>
      </c>
      <c r="H10" s="64" t="s">
        <v>60</v>
      </c>
      <c r="I10" s="65">
        <f t="shared" ref="I10" si="11">(G10-F10)*E10</f>
        <v>0</v>
      </c>
      <c r="J10" s="66">
        <v>0</v>
      </c>
      <c r="K10" s="68">
        <f t="shared" ref="K10" si="12">(I10+J10)</f>
        <v>0</v>
      </c>
    </row>
    <row r="11" spans="1:11" s="60" customFormat="1" x14ac:dyDescent="0.25">
      <c r="A11" s="61">
        <v>43325</v>
      </c>
      <c r="B11" s="62" t="s">
        <v>30</v>
      </c>
      <c r="C11" s="63">
        <v>1000</v>
      </c>
      <c r="D11" s="63" t="s">
        <v>121</v>
      </c>
      <c r="E11" s="64">
        <v>1200</v>
      </c>
      <c r="F11" s="64">
        <v>21</v>
      </c>
      <c r="G11" s="64">
        <v>22.5</v>
      </c>
      <c r="H11" s="64" t="s">
        <v>60</v>
      </c>
      <c r="I11" s="65">
        <f t="shared" ref="I11" si="13">(G11-F11)*E11</f>
        <v>1800</v>
      </c>
      <c r="J11" s="66">
        <v>0</v>
      </c>
      <c r="K11" s="68">
        <f t="shared" ref="K11" si="14">(I11+J11)</f>
        <v>1800</v>
      </c>
    </row>
    <row r="12" spans="1:11" s="60" customFormat="1" x14ac:dyDescent="0.25">
      <c r="A12" s="61">
        <v>43322</v>
      </c>
      <c r="B12" s="62" t="s">
        <v>48</v>
      </c>
      <c r="C12" s="63">
        <v>960</v>
      </c>
      <c r="D12" s="63" t="s">
        <v>121</v>
      </c>
      <c r="E12" s="64">
        <v>1000</v>
      </c>
      <c r="F12" s="64">
        <v>19.5</v>
      </c>
      <c r="G12" s="64">
        <v>19.5</v>
      </c>
      <c r="H12" s="64" t="s">
        <v>60</v>
      </c>
      <c r="I12" s="65">
        <f t="shared" ref="I12" si="15">(G12-F12)*E12</f>
        <v>0</v>
      </c>
      <c r="J12" s="66">
        <v>0</v>
      </c>
      <c r="K12" s="68">
        <f t="shared" ref="K12" si="16">(I12+J12)</f>
        <v>0</v>
      </c>
    </row>
    <row r="13" spans="1:11" s="60" customFormat="1" x14ac:dyDescent="0.25">
      <c r="A13" s="61">
        <v>43321</v>
      </c>
      <c r="B13" s="62" t="s">
        <v>183</v>
      </c>
      <c r="C13" s="63">
        <v>350</v>
      </c>
      <c r="D13" s="63" t="s">
        <v>121</v>
      </c>
      <c r="E13" s="64">
        <v>3000</v>
      </c>
      <c r="F13" s="64">
        <v>6.7</v>
      </c>
      <c r="G13" s="64">
        <v>7.65</v>
      </c>
      <c r="H13" s="64" t="s">
        <v>60</v>
      </c>
      <c r="I13" s="65">
        <f t="shared" ref="I13:I18" si="17">(G13-F13)*E13</f>
        <v>2850.0000000000005</v>
      </c>
      <c r="J13" s="66">
        <v>0</v>
      </c>
      <c r="K13" s="68">
        <f t="shared" ref="K13:K18" si="18">(I13+J13)</f>
        <v>2850.0000000000005</v>
      </c>
    </row>
    <row r="14" spans="1:11" s="60" customFormat="1" x14ac:dyDescent="0.25">
      <c r="A14" s="61">
        <v>43319</v>
      </c>
      <c r="B14" s="62" t="s">
        <v>181</v>
      </c>
      <c r="C14" s="63">
        <v>185</v>
      </c>
      <c r="D14" s="63" t="s">
        <v>126</v>
      </c>
      <c r="E14" s="64">
        <v>2500</v>
      </c>
      <c r="F14" s="64">
        <v>8.25</v>
      </c>
      <c r="G14" s="64">
        <v>8.25</v>
      </c>
      <c r="H14" s="64" t="s">
        <v>60</v>
      </c>
      <c r="I14" s="65">
        <f t="shared" si="17"/>
        <v>0</v>
      </c>
      <c r="J14" s="66">
        <v>0</v>
      </c>
      <c r="K14" s="68">
        <f t="shared" si="18"/>
        <v>0</v>
      </c>
    </row>
    <row r="15" spans="1:11" s="60" customFormat="1" x14ac:dyDescent="0.25">
      <c r="A15" s="61">
        <v>43318</v>
      </c>
      <c r="B15" s="62" t="s">
        <v>27</v>
      </c>
      <c r="C15" s="63">
        <v>280</v>
      </c>
      <c r="D15" s="63" t="s">
        <v>126</v>
      </c>
      <c r="E15" s="64">
        <v>3000</v>
      </c>
      <c r="F15" s="64">
        <v>11.2</v>
      </c>
      <c r="G15" s="64">
        <v>12.5</v>
      </c>
      <c r="H15" s="64" t="s">
        <v>60</v>
      </c>
      <c r="I15" s="65">
        <f t="shared" si="17"/>
        <v>3900.0000000000023</v>
      </c>
      <c r="J15" s="66">
        <v>0</v>
      </c>
      <c r="K15" s="68">
        <f t="shared" si="18"/>
        <v>3900.0000000000023</v>
      </c>
    </row>
    <row r="16" spans="1:11" s="60" customFormat="1" x14ac:dyDescent="0.25">
      <c r="A16" s="61">
        <v>43314</v>
      </c>
      <c r="B16" s="62" t="s">
        <v>180</v>
      </c>
      <c r="C16" s="63">
        <v>120</v>
      </c>
      <c r="D16" s="63" t="s">
        <v>121</v>
      </c>
      <c r="E16" s="64">
        <v>4000</v>
      </c>
      <c r="F16" s="64">
        <v>5.5</v>
      </c>
      <c r="G16" s="64">
        <v>6.1</v>
      </c>
      <c r="H16" s="64" t="s">
        <v>60</v>
      </c>
      <c r="I16" s="65">
        <f t="shared" si="17"/>
        <v>2399.9999999999986</v>
      </c>
      <c r="J16" s="66">
        <v>0</v>
      </c>
      <c r="K16" s="68">
        <f t="shared" si="18"/>
        <v>2399.9999999999986</v>
      </c>
    </row>
    <row r="17" spans="1:11" s="60" customFormat="1" x14ac:dyDescent="0.25">
      <c r="A17" s="61">
        <v>43307</v>
      </c>
      <c r="B17" s="62" t="s">
        <v>155</v>
      </c>
      <c r="C17" s="63">
        <v>530</v>
      </c>
      <c r="D17" s="63" t="s">
        <v>121</v>
      </c>
      <c r="E17" s="64">
        <v>1250</v>
      </c>
      <c r="F17" s="64">
        <v>18.5</v>
      </c>
      <c r="G17" s="64">
        <v>21</v>
      </c>
      <c r="H17" s="64">
        <v>23.5</v>
      </c>
      <c r="I17" s="65">
        <f t="shared" si="17"/>
        <v>3125</v>
      </c>
      <c r="J17" s="66">
        <f t="shared" ref="J17:J19" si="19">(H17-G17)*E17</f>
        <v>3125</v>
      </c>
      <c r="K17" s="68">
        <f t="shared" si="18"/>
        <v>6250</v>
      </c>
    </row>
    <row r="18" spans="1:11" s="60" customFormat="1" x14ac:dyDescent="0.25">
      <c r="A18" s="61">
        <v>43306</v>
      </c>
      <c r="B18" s="62" t="s">
        <v>157</v>
      </c>
      <c r="C18" s="63">
        <v>300</v>
      </c>
      <c r="D18" s="63" t="s">
        <v>121</v>
      </c>
      <c r="E18" s="64">
        <v>1600</v>
      </c>
      <c r="F18" s="64">
        <v>6.75</v>
      </c>
      <c r="G18" s="64">
        <v>4</v>
      </c>
      <c r="H18" s="64" t="s">
        <v>60</v>
      </c>
      <c r="I18" s="65">
        <f t="shared" si="17"/>
        <v>-4400</v>
      </c>
      <c r="J18" s="68">
        <v>0</v>
      </c>
      <c r="K18" s="68">
        <f t="shared" si="18"/>
        <v>-4400</v>
      </c>
    </row>
    <row r="19" spans="1:11" s="60" customFormat="1" x14ac:dyDescent="0.25">
      <c r="A19" s="61">
        <v>43305</v>
      </c>
      <c r="B19" s="62" t="s">
        <v>158</v>
      </c>
      <c r="C19" s="63">
        <v>1200</v>
      </c>
      <c r="D19" s="63" t="s">
        <v>121</v>
      </c>
      <c r="E19" s="64">
        <v>750</v>
      </c>
      <c r="F19" s="64">
        <v>9</v>
      </c>
      <c r="G19" s="64">
        <v>13</v>
      </c>
      <c r="H19" s="64">
        <v>20</v>
      </c>
      <c r="I19" s="65">
        <f t="shared" ref="I19:I22" si="20">(G19-F19)*E19</f>
        <v>3000</v>
      </c>
      <c r="J19" s="66">
        <f t="shared" si="19"/>
        <v>5250</v>
      </c>
      <c r="K19" s="68">
        <f t="shared" ref="K19:K22" si="21">(I19+J19)</f>
        <v>8250</v>
      </c>
    </row>
    <row r="20" spans="1:11" s="60" customFormat="1" x14ac:dyDescent="0.25">
      <c r="A20" s="61">
        <v>43304</v>
      </c>
      <c r="B20" s="62" t="s">
        <v>159</v>
      </c>
      <c r="C20" s="63">
        <v>250</v>
      </c>
      <c r="D20" s="63" t="s">
        <v>121</v>
      </c>
      <c r="E20" s="64">
        <v>1500</v>
      </c>
      <c r="F20" s="64">
        <v>8.5</v>
      </c>
      <c r="G20" s="64">
        <v>10.25</v>
      </c>
      <c r="H20" s="64" t="s">
        <v>60</v>
      </c>
      <c r="I20" s="65">
        <f t="shared" si="20"/>
        <v>2625</v>
      </c>
      <c r="J20" s="68">
        <v>0</v>
      </c>
      <c r="K20" s="68">
        <f t="shared" si="21"/>
        <v>2625</v>
      </c>
    </row>
    <row r="21" spans="1:11" s="60" customFormat="1" x14ac:dyDescent="0.25">
      <c r="A21" s="61">
        <v>43301</v>
      </c>
      <c r="B21" s="62" t="s">
        <v>153</v>
      </c>
      <c r="C21" s="63">
        <v>265</v>
      </c>
      <c r="D21" s="63" t="s">
        <v>121</v>
      </c>
      <c r="E21" s="64">
        <v>4000</v>
      </c>
      <c r="F21" s="64">
        <v>3.9</v>
      </c>
      <c r="G21" s="64">
        <v>4.5999999999999996</v>
      </c>
      <c r="H21" s="64">
        <v>5.0999999999999996</v>
      </c>
      <c r="I21" s="65">
        <f t="shared" si="20"/>
        <v>2799.9999999999991</v>
      </c>
      <c r="J21" s="68">
        <f>(H21-G21)*E21</f>
        <v>2000</v>
      </c>
      <c r="K21" s="68">
        <f t="shared" si="21"/>
        <v>4799.9999999999991</v>
      </c>
    </row>
    <row r="22" spans="1:11" s="60" customFormat="1" x14ac:dyDescent="0.25">
      <c r="A22" s="61">
        <v>43300</v>
      </c>
      <c r="B22" s="62" t="s">
        <v>147</v>
      </c>
      <c r="C22" s="63">
        <v>1000</v>
      </c>
      <c r="D22" s="63" t="s">
        <v>126</v>
      </c>
      <c r="E22" s="64">
        <v>3500</v>
      </c>
      <c r="F22" s="64">
        <v>4.25</v>
      </c>
      <c r="G22" s="64">
        <v>5</v>
      </c>
      <c r="H22" s="64" t="s">
        <v>60</v>
      </c>
      <c r="I22" s="65">
        <f t="shared" si="20"/>
        <v>2625</v>
      </c>
      <c r="J22" s="68">
        <v>0</v>
      </c>
      <c r="K22" s="66">
        <f t="shared" si="21"/>
        <v>2625</v>
      </c>
    </row>
    <row r="23" spans="1:11" s="60" customFormat="1" x14ac:dyDescent="0.25">
      <c r="A23" s="61">
        <v>43299</v>
      </c>
      <c r="B23" s="62" t="s">
        <v>154</v>
      </c>
      <c r="C23" s="63">
        <v>2000</v>
      </c>
      <c r="D23" s="63" t="s">
        <v>121</v>
      </c>
      <c r="E23" s="64">
        <v>500</v>
      </c>
      <c r="F23" s="64">
        <v>30</v>
      </c>
      <c r="G23" s="64">
        <v>24</v>
      </c>
      <c r="H23" s="64" t="s">
        <v>60</v>
      </c>
      <c r="I23" s="65">
        <f t="shared" ref="I23:I25" si="22">(G23-F23)*E23</f>
        <v>-3000</v>
      </c>
      <c r="J23" s="68">
        <v>0</v>
      </c>
      <c r="K23" s="66">
        <f t="shared" ref="K23:K25" si="23">(I23+J23)</f>
        <v>-3000</v>
      </c>
    </row>
    <row r="24" spans="1:11" s="60" customFormat="1" x14ac:dyDescent="0.25">
      <c r="A24" s="61">
        <v>43298</v>
      </c>
      <c r="B24" s="62" t="s">
        <v>155</v>
      </c>
      <c r="C24" s="63">
        <v>470</v>
      </c>
      <c r="D24" s="63" t="s">
        <v>121</v>
      </c>
      <c r="E24" s="64">
        <v>1250</v>
      </c>
      <c r="F24" s="64">
        <v>17</v>
      </c>
      <c r="G24" s="64">
        <v>19.45</v>
      </c>
      <c r="H24" s="64" t="s">
        <v>60</v>
      </c>
      <c r="I24" s="65">
        <f t="shared" si="22"/>
        <v>3062.4999999999991</v>
      </c>
      <c r="J24" s="68">
        <v>0</v>
      </c>
      <c r="K24" s="66">
        <f t="shared" si="23"/>
        <v>3062.4999999999991</v>
      </c>
    </row>
    <row r="25" spans="1:11" s="60" customFormat="1" x14ac:dyDescent="0.25">
      <c r="A25" s="61">
        <v>43297</v>
      </c>
      <c r="B25" s="62" t="s">
        <v>156</v>
      </c>
      <c r="C25" s="63">
        <v>1600</v>
      </c>
      <c r="D25" s="63" t="s">
        <v>126</v>
      </c>
      <c r="E25" s="64">
        <v>500</v>
      </c>
      <c r="F25" s="64">
        <v>47</v>
      </c>
      <c r="G25" s="64">
        <v>53</v>
      </c>
      <c r="H25" s="64">
        <v>59</v>
      </c>
      <c r="I25" s="65">
        <f t="shared" si="22"/>
        <v>3000</v>
      </c>
      <c r="J25" s="68">
        <f>(H25-G25)*E25</f>
        <v>3000</v>
      </c>
      <c r="K25" s="66">
        <f t="shared" si="23"/>
        <v>6000</v>
      </c>
    </row>
    <row r="26" spans="1:11" x14ac:dyDescent="0.25">
      <c r="A26" s="61">
        <v>43294</v>
      </c>
      <c r="B26" s="62" t="s">
        <v>147</v>
      </c>
      <c r="C26" s="63">
        <v>110</v>
      </c>
      <c r="D26" s="63" t="s">
        <v>126</v>
      </c>
      <c r="E26" s="64">
        <v>3500</v>
      </c>
      <c r="F26" s="64">
        <v>5.75</v>
      </c>
      <c r="G26" s="64">
        <v>6.6</v>
      </c>
      <c r="H26" s="64">
        <v>7</v>
      </c>
      <c r="I26" s="65">
        <v>2974.9999999999986</v>
      </c>
      <c r="J26" s="68">
        <v>1400.0000000000011</v>
      </c>
      <c r="K26" s="66">
        <v>4375</v>
      </c>
    </row>
    <row r="27" spans="1:11" x14ac:dyDescent="0.25">
      <c r="A27" s="61">
        <v>43293</v>
      </c>
      <c r="B27" s="62" t="s">
        <v>148</v>
      </c>
      <c r="C27" s="63">
        <v>2450</v>
      </c>
      <c r="D27" s="63" t="s">
        <v>121</v>
      </c>
      <c r="E27" s="64">
        <v>500</v>
      </c>
      <c r="F27" s="64">
        <v>52</v>
      </c>
      <c r="G27" s="64">
        <v>60</v>
      </c>
      <c r="H27" s="64">
        <v>0</v>
      </c>
      <c r="I27" s="65">
        <v>4000</v>
      </c>
      <c r="J27" s="66">
        <v>0</v>
      </c>
      <c r="K27" s="66">
        <v>4000</v>
      </c>
    </row>
    <row r="28" spans="1:11" x14ac:dyDescent="0.25">
      <c r="A28" s="3">
        <v>43292</v>
      </c>
      <c r="B28" s="4" t="s">
        <v>136</v>
      </c>
      <c r="C28" s="5">
        <v>620</v>
      </c>
      <c r="D28" s="5" t="s">
        <v>126</v>
      </c>
      <c r="E28" s="6">
        <v>1200</v>
      </c>
      <c r="F28" s="6">
        <v>20.5</v>
      </c>
      <c r="G28" s="6">
        <v>23</v>
      </c>
      <c r="H28" s="6">
        <v>26</v>
      </c>
      <c r="I28" s="42">
        <f t="shared" ref="I28:I30" si="24">(G28-F28)*E28</f>
        <v>3000</v>
      </c>
      <c r="J28" s="9">
        <f t="shared" ref="J28" si="25">(H28-G28)*E28</f>
        <v>3600</v>
      </c>
      <c r="K28" s="9">
        <f t="shared" ref="K28" si="26">(I28+J28)</f>
        <v>6600</v>
      </c>
    </row>
    <row r="29" spans="1:11" x14ac:dyDescent="0.25">
      <c r="A29" s="3">
        <v>43291</v>
      </c>
      <c r="B29" s="21" t="s">
        <v>137</v>
      </c>
      <c r="C29" s="22">
        <v>1360</v>
      </c>
      <c r="D29" s="22" t="s">
        <v>121</v>
      </c>
      <c r="E29" s="23">
        <v>600</v>
      </c>
      <c r="F29" s="23">
        <v>37</v>
      </c>
      <c r="G29" s="23">
        <v>38.5</v>
      </c>
      <c r="H29" s="23" t="s">
        <v>60</v>
      </c>
      <c r="I29" s="40">
        <f t="shared" si="24"/>
        <v>900</v>
      </c>
      <c r="J29" s="41">
        <v>0</v>
      </c>
      <c r="K29" s="41">
        <f t="shared" ref="K29:K30" si="27">J29+I29</f>
        <v>900</v>
      </c>
    </row>
    <row r="30" spans="1:11" x14ac:dyDescent="0.25">
      <c r="A30" s="3">
        <v>43290</v>
      </c>
      <c r="B30" s="21" t="s">
        <v>138</v>
      </c>
      <c r="C30" s="22">
        <v>400</v>
      </c>
      <c r="D30" s="22" t="s">
        <v>121</v>
      </c>
      <c r="E30" s="23">
        <v>1300</v>
      </c>
      <c r="F30" s="23">
        <v>16</v>
      </c>
      <c r="G30" s="23">
        <v>18.5</v>
      </c>
      <c r="H30" s="23">
        <v>21</v>
      </c>
      <c r="I30" s="40">
        <f t="shared" si="24"/>
        <v>3250</v>
      </c>
      <c r="J30" s="41">
        <f>(H30-G30)*E30</f>
        <v>3250</v>
      </c>
      <c r="K30" s="41">
        <f t="shared" si="27"/>
        <v>6500</v>
      </c>
    </row>
    <row r="31" spans="1:11" x14ac:dyDescent="0.25">
      <c r="A31" s="3">
        <v>43287</v>
      </c>
      <c r="B31" s="21" t="s">
        <v>120</v>
      </c>
      <c r="C31" s="22">
        <v>105</v>
      </c>
      <c r="D31" s="22" t="s">
        <v>121</v>
      </c>
      <c r="E31" s="23">
        <v>6000</v>
      </c>
      <c r="F31" s="23">
        <v>3</v>
      </c>
      <c r="G31" s="23">
        <v>3.6</v>
      </c>
      <c r="H31" s="23">
        <v>4.0999999999999996</v>
      </c>
      <c r="I31" s="40">
        <f>(G31-F31)*E31</f>
        <v>3600.0000000000005</v>
      </c>
      <c r="J31" s="41">
        <v>0</v>
      </c>
      <c r="K31" s="41">
        <f>J31+I31</f>
        <v>3600.0000000000005</v>
      </c>
    </row>
    <row r="32" spans="1:11" x14ac:dyDescent="0.25">
      <c r="A32" s="3">
        <v>43286</v>
      </c>
      <c r="B32" s="21" t="s">
        <v>122</v>
      </c>
      <c r="C32" s="22">
        <v>340</v>
      </c>
      <c r="D32" s="22" t="s">
        <v>121</v>
      </c>
      <c r="E32" s="23">
        <v>1750</v>
      </c>
      <c r="F32" s="23">
        <v>14.25</v>
      </c>
      <c r="G32" s="23">
        <v>16</v>
      </c>
      <c r="H32" s="23">
        <v>18</v>
      </c>
      <c r="I32" s="40">
        <f>(G32-F32)*E32</f>
        <v>3062.5</v>
      </c>
      <c r="J32" s="41">
        <v>0</v>
      </c>
      <c r="K32" s="41">
        <f>J32+I32</f>
        <v>3062.5</v>
      </c>
    </row>
    <row r="33" spans="1:11" x14ac:dyDescent="0.25">
      <c r="A33" s="3">
        <v>43285</v>
      </c>
      <c r="B33" s="21" t="s">
        <v>47</v>
      </c>
      <c r="C33" s="22">
        <v>2300</v>
      </c>
      <c r="D33" s="22" t="s">
        <v>121</v>
      </c>
      <c r="E33" s="23">
        <v>250</v>
      </c>
      <c r="F33" s="23">
        <v>92</v>
      </c>
      <c r="G33" s="23">
        <v>92</v>
      </c>
      <c r="H33" s="23">
        <v>0</v>
      </c>
      <c r="I33" s="40">
        <f>(G33-F33)*E33</f>
        <v>0</v>
      </c>
      <c r="J33" s="41">
        <v>0</v>
      </c>
      <c r="K33" s="41">
        <f>J33+I33</f>
        <v>0</v>
      </c>
    </row>
    <row r="34" spans="1:11" x14ac:dyDescent="0.25">
      <c r="A34" s="3">
        <v>43283</v>
      </c>
      <c r="B34" s="21" t="s">
        <v>123</v>
      </c>
      <c r="C34" s="22">
        <v>1100</v>
      </c>
      <c r="D34" s="22" t="s">
        <v>121</v>
      </c>
      <c r="E34" s="23">
        <v>750</v>
      </c>
      <c r="F34" s="23">
        <v>47</v>
      </c>
      <c r="G34" s="23">
        <v>52</v>
      </c>
      <c r="H34" s="23">
        <v>0</v>
      </c>
      <c r="I34" s="40">
        <f>(G34-F34)*E34</f>
        <v>3750</v>
      </c>
      <c r="J34" s="41">
        <v>0</v>
      </c>
      <c r="K34" s="41">
        <f>J34+I34</f>
        <v>3750</v>
      </c>
    </row>
    <row r="35" spans="1:11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</row>
    <row r="36" spans="1:11" x14ac:dyDescent="0.25">
      <c r="A36" s="3">
        <v>43279</v>
      </c>
      <c r="B36" s="21" t="s">
        <v>124</v>
      </c>
      <c r="C36" s="22">
        <v>65</v>
      </c>
      <c r="D36" s="22" t="s">
        <v>121</v>
      </c>
      <c r="E36" s="23">
        <v>8000</v>
      </c>
      <c r="F36" s="23">
        <v>2.7</v>
      </c>
      <c r="G36" s="23">
        <v>3.15</v>
      </c>
      <c r="H36" s="23">
        <v>0</v>
      </c>
      <c r="I36" s="40">
        <f>(G36-F36)*E36</f>
        <v>3599.9999999999977</v>
      </c>
      <c r="J36" s="41">
        <v>0</v>
      </c>
      <c r="K36" s="41">
        <f>J36+I36</f>
        <v>3599.9999999999977</v>
      </c>
    </row>
    <row r="37" spans="1:11" x14ac:dyDescent="0.25">
      <c r="A37" s="3">
        <v>43278</v>
      </c>
      <c r="B37" s="4" t="s">
        <v>125</v>
      </c>
      <c r="C37" s="5">
        <v>780</v>
      </c>
      <c r="D37" s="5" t="s">
        <v>126</v>
      </c>
      <c r="E37" s="6">
        <v>1000</v>
      </c>
      <c r="F37" s="6">
        <v>26</v>
      </c>
      <c r="G37" s="6">
        <v>29</v>
      </c>
      <c r="H37" s="6">
        <v>0</v>
      </c>
      <c r="I37" s="42">
        <f t="shared" ref="I37:I38" si="28">(G37-F37)*E37</f>
        <v>3000</v>
      </c>
      <c r="J37" s="41">
        <v>0</v>
      </c>
      <c r="K37" s="9">
        <f t="shared" ref="K37:K42" si="29">(I37+J37)</f>
        <v>3000</v>
      </c>
    </row>
    <row r="38" spans="1:11" x14ac:dyDescent="0.25">
      <c r="A38" s="3">
        <v>43278</v>
      </c>
      <c r="B38" s="4" t="s">
        <v>33</v>
      </c>
      <c r="C38" s="5">
        <v>75</v>
      </c>
      <c r="D38" s="5" t="s">
        <v>126</v>
      </c>
      <c r="E38" s="6">
        <v>8000</v>
      </c>
      <c r="F38" s="6">
        <v>3.8</v>
      </c>
      <c r="G38" s="6">
        <v>4.4000000000000004</v>
      </c>
      <c r="H38" s="6">
        <v>0</v>
      </c>
      <c r="I38" s="42">
        <f t="shared" si="28"/>
        <v>4800.0000000000045</v>
      </c>
      <c r="J38" s="41">
        <v>0</v>
      </c>
      <c r="K38" s="9">
        <f t="shared" si="29"/>
        <v>4800.0000000000045</v>
      </c>
    </row>
    <row r="39" spans="1:11" x14ac:dyDescent="0.25">
      <c r="A39" s="3">
        <v>43273</v>
      </c>
      <c r="B39" s="4" t="s">
        <v>48</v>
      </c>
      <c r="C39" s="5">
        <v>900</v>
      </c>
      <c r="D39" s="5" t="s">
        <v>121</v>
      </c>
      <c r="E39" s="23">
        <v>1000</v>
      </c>
      <c r="F39" s="23">
        <v>15</v>
      </c>
      <c r="G39" s="23">
        <v>18</v>
      </c>
      <c r="H39" s="23">
        <v>0</v>
      </c>
      <c r="I39" s="40">
        <f>(G39-F39)*E39</f>
        <v>3000</v>
      </c>
      <c r="J39" s="41">
        <v>0</v>
      </c>
      <c r="K39" s="9">
        <f t="shared" si="29"/>
        <v>3000</v>
      </c>
    </row>
    <row r="40" spans="1:11" x14ac:dyDescent="0.25">
      <c r="A40" s="3">
        <v>43272</v>
      </c>
      <c r="B40" s="4" t="s">
        <v>38</v>
      </c>
      <c r="C40" s="5">
        <v>70</v>
      </c>
      <c r="D40" s="5" t="s">
        <v>121</v>
      </c>
      <c r="E40" s="6">
        <v>12000</v>
      </c>
      <c r="F40" s="6">
        <v>4.75</v>
      </c>
      <c r="G40" s="6">
        <v>5</v>
      </c>
      <c r="H40" s="6">
        <v>0</v>
      </c>
      <c r="I40" s="42">
        <f t="shared" ref="I40:I42" si="30">(G40-F40)*E40</f>
        <v>3000</v>
      </c>
      <c r="J40" s="41">
        <v>0</v>
      </c>
      <c r="K40" s="9">
        <f t="shared" si="29"/>
        <v>3000</v>
      </c>
    </row>
    <row r="41" spans="1:11" x14ac:dyDescent="0.25">
      <c r="A41" s="3">
        <v>43271</v>
      </c>
      <c r="B41" s="4" t="s">
        <v>12</v>
      </c>
      <c r="C41" s="5">
        <v>220</v>
      </c>
      <c r="D41" s="5" t="s">
        <v>121</v>
      </c>
      <c r="E41" s="6">
        <v>2250</v>
      </c>
      <c r="F41" s="6">
        <v>6.75</v>
      </c>
      <c r="G41" s="6">
        <v>8</v>
      </c>
      <c r="H41" s="6">
        <v>10</v>
      </c>
      <c r="I41" s="42">
        <f t="shared" si="30"/>
        <v>2812.5</v>
      </c>
      <c r="J41" s="41">
        <f>(H41-G41)*E41</f>
        <v>4500</v>
      </c>
      <c r="K41" s="9">
        <f t="shared" si="29"/>
        <v>7312.5</v>
      </c>
    </row>
    <row r="42" spans="1:11" x14ac:dyDescent="0.25">
      <c r="A42" s="3">
        <v>43271</v>
      </c>
      <c r="B42" s="4" t="s">
        <v>38</v>
      </c>
      <c r="C42" s="5">
        <v>70</v>
      </c>
      <c r="D42" s="5" t="s">
        <v>121</v>
      </c>
      <c r="E42" s="6">
        <v>12000</v>
      </c>
      <c r="F42" s="6">
        <v>3.75</v>
      </c>
      <c r="G42" s="6">
        <v>4.0999999999999996</v>
      </c>
      <c r="H42" s="6">
        <v>0</v>
      </c>
      <c r="I42" s="42">
        <f t="shared" si="30"/>
        <v>4199.9999999999955</v>
      </c>
      <c r="J42" s="41">
        <v>0</v>
      </c>
      <c r="K42" s="9">
        <f t="shared" si="29"/>
        <v>4199.9999999999955</v>
      </c>
    </row>
    <row r="43" spans="1:11" x14ac:dyDescent="0.25">
      <c r="A43" s="3">
        <v>43266</v>
      </c>
      <c r="B43" s="21" t="s">
        <v>32</v>
      </c>
      <c r="C43" s="22">
        <v>700</v>
      </c>
      <c r="D43" s="22" t="s">
        <v>121</v>
      </c>
      <c r="E43" s="23">
        <v>1200</v>
      </c>
      <c r="F43" s="23">
        <v>15</v>
      </c>
      <c r="G43" s="23">
        <v>17</v>
      </c>
      <c r="H43" s="23">
        <v>19</v>
      </c>
      <c r="I43" s="40">
        <f>(G43-F43)*E43</f>
        <v>2400</v>
      </c>
      <c r="J43" s="41">
        <f>(H43-G43)*E43</f>
        <v>2400</v>
      </c>
      <c r="K43" s="41">
        <f>J43+I43</f>
        <v>4800</v>
      </c>
    </row>
    <row r="44" spans="1:11" x14ac:dyDescent="0.25">
      <c r="A44" s="3">
        <v>43266</v>
      </c>
      <c r="B44" s="21" t="s">
        <v>104</v>
      </c>
      <c r="C44" s="22">
        <v>1120</v>
      </c>
      <c r="D44" s="22" t="s">
        <v>121</v>
      </c>
      <c r="E44" s="23">
        <v>800</v>
      </c>
      <c r="F44" s="23">
        <v>26</v>
      </c>
      <c r="G44" s="23">
        <v>30</v>
      </c>
      <c r="H44" s="23">
        <v>0</v>
      </c>
      <c r="I44" s="40">
        <f t="shared" ref="I44" si="31">(G44-F44)*E44</f>
        <v>3200</v>
      </c>
      <c r="J44" s="41">
        <v>0</v>
      </c>
      <c r="K44" s="41">
        <f t="shared" ref="K44" si="32">(I44+J44)</f>
        <v>3200</v>
      </c>
    </row>
    <row r="45" spans="1:11" x14ac:dyDescent="0.25">
      <c r="A45" s="3">
        <v>43265</v>
      </c>
      <c r="B45" s="21" t="s">
        <v>31</v>
      </c>
      <c r="C45" s="22">
        <v>360</v>
      </c>
      <c r="D45" s="22" t="s">
        <v>121</v>
      </c>
      <c r="E45" s="23">
        <v>600</v>
      </c>
      <c r="F45" s="23">
        <v>24</v>
      </c>
      <c r="G45" s="23">
        <v>30</v>
      </c>
      <c r="H45" s="23">
        <v>36</v>
      </c>
      <c r="I45" s="40">
        <f>(G45-F45)*E45</f>
        <v>3600</v>
      </c>
      <c r="J45" s="41">
        <f>(H45-G45)*E45</f>
        <v>3600</v>
      </c>
      <c r="K45" s="41">
        <f>J45+I45</f>
        <v>7200</v>
      </c>
    </row>
    <row r="46" spans="1:11" x14ac:dyDescent="0.25">
      <c r="A46" s="3">
        <v>43265</v>
      </c>
      <c r="B46" s="21" t="s">
        <v>127</v>
      </c>
      <c r="C46" s="22">
        <v>540</v>
      </c>
      <c r="D46" s="22" t="s">
        <v>121</v>
      </c>
      <c r="E46" s="23">
        <v>1000</v>
      </c>
      <c r="F46" s="23">
        <v>7</v>
      </c>
      <c r="G46" s="23">
        <v>8.5</v>
      </c>
      <c r="H46" s="23">
        <v>10.5</v>
      </c>
      <c r="I46" s="40">
        <f t="shared" ref="I46:I52" si="33">(G46-F46)*E46</f>
        <v>1500</v>
      </c>
      <c r="J46" s="41">
        <f t="shared" ref="J46" si="34">(H46-G46)*E46</f>
        <v>2000</v>
      </c>
      <c r="K46" s="41">
        <f t="shared" ref="K46:K52" si="35">(I46+J46)</f>
        <v>3500</v>
      </c>
    </row>
    <row r="47" spans="1:11" x14ac:dyDescent="0.25">
      <c r="A47" s="3">
        <v>43264</v>
      </c>
      <c r="B47" s="21" t="s">
        <v>128</v>
      </c>
      <c r="C47" s="22">
        <v>300</v>
      </c>
      <c r="D47" s="22" t="s">
        <v>121</v>
      </c>
      <c r="E47" s="23">
        <v>1500</v>
      </c>
      <c r="F47" s="23">
        <v>14.75</v>
      </c>
      <c r="G47" s="23">
        <v>15.75</v>
      </c>
      <c r="H47" s="23">
        <v>17.25</v>
      </c>
      <c r="I47" s="40">
        <f t="shared" si="33"/>
        <v>1500</v>
      </c>
      <c r="J47" s="41">
        <v>0</v>
      </c>
      <c r="K47" s="41">
        <f t="shared" si="35"/>
        <v>1500</v>
      </c>
    </row>
    <row r="48" spans="1:11" x14ac:dyDescent="0.25">
      <c r="A48" s="3">
        <v>43263</v>
      </c>
      <c r="B48" s="4" t="s">
        <v>44</v>
      </c>
      <c r="C48" s="5">
        <v>2300</v>
      </c>
      <c r="D48" s="5" t="s">
        <v>121</v>
      </c>
      <c r="E48" s="6">
        <v>500</v>
      </c>
      <c r="F48" s="6">
        <v>34</v>
      </c>
      <c r="G48" s="6">
        <v>37</v>
      </c>
      <c r="H48" s="6">
        <v>41</v>
      </c>
      <c r="I48" s="42">
        <f t="shared" si="33"/>
        <v>1500</v>
      </c>
      <c r="J48" s="9">
        <f>(H48-G48)*E48</f>
        <v>2000</v>
      </c>
      <c r="K48" s="41">
        <f t="shared" si="35"/>
        <v>3500</v>
      </c>
    </row>
    <row r="49" spans="1:11" x14ac:dyDescent="0.25">
      <c r="A49" s="3">
        <v>43262</v>
      </c>
      <c r="B49" s="4" t="s">
        <v>15</v>
      </c>
      <c r="C49" s="5">
        <v>250</v>
      </c>
      <c r="D49" s="5" t="s">
        <v>121</v>
      </c>
      <c r="E49" s="6">
        <v>1750</v>
      </c>
      <c r="F49" s="6">
        <v>7.75</v>
      </c>
      <c r="G49" s="6">
        <v>8.25</v>
      </c>
      <c r="H49" s="6">
        <v>0</v>
      </c>
      <c r="I49" s="42">
        <f t="shared" si="33"/>
        <v>875</v>
      </c>
      <c r="J49" s="9">
        <v>0</v>
      </c>
      <c r="K49" s="41">
        <f t="shared" si="35"/>
        <v>875</v>
      </c>
    </row>
    <row r="50" spans="1:11" x14ac:dyDescent="0.25">
      <c r="A50" s="3">
        <v>43262</v>
      </c>
      <c r="B50" s="4" t="s">
        <v>29</v>
      </c>
      <c r="C50" s="5">
        <v>85</v>
      </c>
      <c r="D50" s="5" t="s">
        <v>121</v>
      </c>
      <c r="E50" s="6">
        <v>6000</v>
      </c>
      <c r="F50" s="6">
        <v>2.6</v>
      </c>
      <c r="G50" s="6">
        <v>2.2999999999999998</v>
      </c>
      <c r="H50" s="23">
        <v>0</v>
      </c>
      <c r="I50" s="40">
        <f t="shared" si="33"/>
        <v>-1800.0000000000016</v>
      </c>
      <c r="J50" s="41">
        <v>0</v>
      </c>
      <c r="K50" s="43">
        <f t="shared" si="35"/>
        <v>-1800.0000000000016</v>
      </c>
    </row>
    <row r="51" spans="1:11" x14ac:dyDescent="0.25">
      <c r="A51" s="3">
        <v>43259</v>
      </c>
      <c r="B51" s="4" t="s">
        <v>24</v>
      </c>
      <c r="C51" s="5">
        <v>250</v>
      </c>
      <c r="D51" s="5" t="s">
        <v>121</v>
      </c>
      <c r="E51" s="6">
        <v>2250</v>
      </c>
      <c r="F51" s="6">
        <v>7.25</v>
      </c>
      <c r="G51" s="6">
        <v>8</v>
      </c>
      <c r="H51" s="6">
        <v>0</v>
      </c>
      <c r="I51" s="42">
        <f t="shared" si="33"/>
        <v>1687.5</v>
      </c>
      <c r="J51" s="9">
        <v>0</v>
      </c>
      <c r="K51" s="41">
        <f t="shared" si="35"/>
        <v>1687.5</v>
      </c>
    </row>
    <row r="52" spans="1:11" x14ac:dyDescent="0.25">
      <c r="A52" s="3">
        <v>43259</v>
      </c>
      <c r="B52" s="4" t="s">
        <v>56</v>
      </c>
      <c r="C52" s="5">
        <v>560</v>
      </c>
      <c r="D52" s="5" t="s">
        <v>121</v>
      </c>
      <c r="E52" s="6">
        <v>800</v>
      </c>
      <c r="F52" s="6">
        <v>16</v>
      </c>
      <c r="G52" s="6">
        <v>18</v>
      </c>
      <c r="H52" s="6">
        <v>21</v>
      </c>
      <c r="I52" s="42">
        <f t="shared" si="33"/>
        <v>1600</v>
      </c>
      <c r="J52" s="9">
        <f>(H52-G52)*E52</f>
        <v>2400</v>
      </c>
      <c r="K52" s="41">
        <f t="shared" si="35"/>
        <v>4000</v>
      </c>
    </row>
    <row r="53" spans="1:11" x14ac:dyDescent="0.25">
      <c r="A53" s="3">
        <v>43259</v>
      </c>
      <c r="B53" s="4" t="s">
        <v>26</v>
      </c>
      <c r="C53" s="5">
        <v>560</v>
      </c>
      <c r="D53" s="5" t="s">
        <v>121</v>
      </c>
      <c r="E53" s="6">
        <v>750</v>
      </c>
      <c r="F53" s="6">
        <v>22</v>
      </c>
      <c r="G53" s="6">
        <v>23</v>
      </c>
      <c r="H53" s="6">
        <v>0</v>
      </c>
      <c r="I53" s="42">
        <f>(G53-F53)*E53</f>
        <v>750</v>
      </c>
      <c r="J53" s="9">
        <v>0</v>
      </c>
      <c r="K53" s="41">
        <f>(I53+J53)</f>
        <v>750</v>
      </c>
    </row>
    <row r="54" spans="1:11" x14ac:dyDescent="0.25">
      <c r="A54" s="20">
        <v>43257</v>
      </c>
      <c r="B54" s="21" t="s">
        <v>114</v>
      </c>
      <c r="C54" s="22">
        <v>800</v>
      </c>
      <c r="D54" s="22" t="s">
        <v>121</v>
      </c>
      <c r="E54" s="23">
        <v>1100</v>
      </c>
      <c r="F54" s="23">
        <v>8.25</v>
      </c>
      <c r="G54" s="23">
        <v>9.25</v>
      </c>
      <c r="H54" s="23">
        <v>0</v>
      </c>
      <c r="I54" s="40">
        <f>(G54-F54)*E54</f>
        <v>1100</v>
      </c>
      <c r="J54" s="41">
        <v>0</v>
      </c>
      <c r="K54" s="41">
        <f>(I54+J54)</f>
        <v>1100</v>
      </c>
    </row>
    <row r="55" spans="1:11" x14ac:dyDescent="0.25">
      <c r="A55" s="20">
        <v>43256</v>
      </c>
      <c r="B55" s="21" t="s">
        <v>129</v>
      </c>
      <c r="C55" s="22">
        <v>420</v>
      </c>
      <c r="D55" s="22" t="s">
        <v>121</v>
      </c>
      <c r="E55" s="23">
        <v>1800</v>
      </c>
      <c r="F55" s="23">
        <v>13.6</v>
      </c>
      <c r="G55" s="23">
        <v>12.6</v>
      </c>
      <c r="H55" s="23">
        <v>0</v>
      </c>
      <c r="I55" s="40">
        <f t="shared" ref="I55:I61" si="36">(G55-F55)*E55</f>
        <v>-1800</v>
      </c>
      <c r="J55" s="41">
        <v>0</v>
      </c>
      <c r="K55" s="43">
        <f t="shared" ref="K55:K61" si="37">(I55+J55)</f>
        <v>-1800</v>
      </c>
    </row>
    <row r="56" spans="1:11" x14ac:dyDescent="0.25">
      <c r="A56" s="20">
        <v>43256</v>
      </c>
      <c r="B56" s="21" t="s">
        <v>15</v>
      </c>
      <c r="C56" s="22">
        <v>240</v>
      </c>
      <c r="D56" s="22" t="s">
        <v>130</v>
      </c>
      <c r="E56" s="23">
        <v>1750</v>
      </c>
      <c r="F56" s="23">
        <v>7.3</v>
      </c>
      <c r="G56" s="23">
        <v>7.9</v>
      </c>
      <c r="H56" s="23">
        <v>0</v>
      </c>
      <c r="I56" s="40">
        <f t="shared" si="36"/>
        <v>1050.0000000000009</v>
      </c>
      <c r="J56" s="41">
        <v>0</v>
      </c>
      <c r="K56" s="41">
        <f t="shared" si="37"/>
        <v>1050.0000000000009</v>
      </c>
    </row>
    <row r="57" spans="1:11" x14ac:dyDescent="0.25">
      <c r="A57" s="20">
        <v>43255</v>
      </c>
      <c r="B57" s="21" t="s">
        <v>20</v>
      </c>
      <c r="C57" s="22">
        <v>120</v>
      </c>
      <c r="D57" s="22" t="s">
        <v>121</v>
      </c>
      <c r="E57" s="23">
        <v>8000</v>
      </c>
      <c r="F57" s="23">
        <v>3.9</v>
      </c>
      <c r="G57" s="23">
        <v>4.4000000000000004</v>
      </c>
      <c r="H57" s="23">
        <v>0</v>
      </c>
      <c r="I57" s="40">
        <f t="shared" si="36"/>
        <v>4000.0000000000036</v>
      </c>
      <c r="J57" s="41">
        <v>0</v>
      </c>
      <c r="K57" s="41">
        <f t="shared" si="37"/>
        <v>4000.0000000000036</v>
      </c>
    </row>
    <row r="58" spans="1:11" x14ac:dyDescent="0.25">
      <c r="A58" s="20">
        <v>43255</v>
      </c>
      <c r="B58" s="21" t="s">
        <v>23</v>
      </c>
      <c r="C58" s="22">
        <v>940</v>
      </c>
      <c r="D58" s="22" t="s">
        <v>121</v>
      </c>
      <c r="E58" s="23">
        <v>1000</v>
      </c>
      <c r="F58" s="23">
        <v>20.5</v>
      </c>
      <c r="G58" s="23">
        <v>19</v>
      </c>
      <c r="H58" s="23">
        <v>0</v>
      </c>
      <c r="I58" s="40">
        <f t="shared" si="36"/>
        <v>-1500</v>
      </c>
      <c r="J58" s="41">
        <v>0</v>
      </c>
      <c r="K58" s="43">
        <f t="shared" si="37"/>
        <v>-1500</v>
      </c>
    </row>
    <row r="59" spans="1:11" x14ac:dyDescent="0.25">
      <c r="A59" s="20">
        <v>43252</v>
      </c>
      <c r="B59" s="21" t="s">
        <v>19</v>
      </c>
      <c r="C59" s="22">
        <v>320</v>
      </c>
      <c r="D59" s="22" t="s">
        <v>121</v>
      </c>
      <c r="E59" s="23">
        <v>1575</v>
      </c>
      <c r="F59" s="23">
        <v>11</v>
      </c>
      <c r="G59" s="23">
        <v>12</v>
      </c>
      <c r="H59" s="23">
        <v>0</v>
      </c>
      <c r="I59" s="40">
        <f t="shared" si="36"/>
        <v>1575</v>
      </c>
      <c r="J59" s="41">
        <v>0</v>
      </c>
      <c r="K59" s="41">
        <f t="shared" si="37"/>
        <v>1575</v>
      </c>
    </row>
    <row r="60" spans="1:11" x14ac:dyDescent="0.25">
      <c r="A60" s="20">
        <v>43252</v>
      </c>
      <c r="B60" s="21" t="s">
        <v>23</v>
      </c>
      <c r="C60" s="22">
        <v>940</v>
      </c>
      <c r="D60" s="22" t="s">
        <v>121</v>
      </c>
      <c r="E60" s="23">
        <v>1000</v>
      </c>
      <c r="F60" s="23">
        <v>16.75</v>
      </c>
      <c r="G60" s="23">
        <v>18.25</v>
      </c>
      <c r="H60" s="23">
        <v>20</v>
      </c>
      <c r="I60" s="40">
        <f t="shared" si="36"/>
        <v>1500</v>
      </c>
      <c r="J60" s="41">
        <f>(H60-G60)*E60</f>
        <v>1750</v>
      </c>
      <c r="K60" s="41">
        <f t="shared" si="37"/>
        <v>3250</v>
      </c>
    </row>
    <row r="61" spans="1:11" x14ac:dyDescent="0.25">
      <c r="A61" s="20">
        <v>43252</v>
      </c>
      <c r="B61" s="21" t="s">
        <v>131</v>
      </c>
      <c r="C61" s="22">
        <v>350</v>
      </c>
      <c r="D61" s="22" t="s">
        <v>121</v>
      </c>
      <c r="E61" s="23">
        <v>3000</v>
      </c>
      <c r="F61" s="23">
        <v>6.25</v>
      </c>
      <c r="G61" s="23">
        <v>5.5</v>
      </c>
      <c r="H61" s="23">
        <v>0</v>
      </c>
      <c r="I61" s="40">
        <f t="shared" si="36"/>
        <v>-2250</v>
      </c>
      <c r="J61" s="41">
        <v>0</v>
      </c>
      <c r="K61" s="43">
        <f t="shared" si="37"/>
        <v>-2250</v>
      </c>
    </row>
    <row r="62" spans="1:11" x14ac:dyDescent="0.25">
      <c r="A62" s="10"/>
      <c r="B62" s="11"/>
      <c r="C62" s="12"/>
      <c r="D62" s="12"/>
      <c r="E62" s="13"/>
      <c r="F62" s="13"/>
      <c r="G62" s="13"/>
      <c r="H62" s="13"/>
      <c r="I62" s="16"/>
      <c r="J62" s="14"/>
      <c r="K62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" sqref="A3"/>
    </sheetView>
  </sheetViews>
  <sheetFormatPr defaultRowHeight="15" x14ac:dyDescent="0.25"/>
  <cols>
    <col min="1" max="1" width="13.85546875" customWidth="1"/>
    <col min="2" max="2" width="14.140625" customWidth="1"/>
    <col min="3" max="3" width="12.85546875" customWidth="1"/>
    <col min="4" max="4" width="15.5703125" customWidth="1"/>
    <col min="5" max="5" width="14.85546875" customWidth="1"/>
    <col min="6" max="6" width="14.28515625" customWidth="1"/>
    <col min="7" max="7" width="15.5703125" customWidth="1"/>
    <col min="8" max="8" width="17.140625" customWidth="1"/>
    <col min="9" max="9" width="17.5703125" customWidth="1"/>
    <col min="10" max="10" width="16.42578125" customWidth="1"/>
  </cols>
  <sheetData>
    <row r="1" spans="1:10" ht="94.5" customHeight="1" x14ac:dyDescent="0.55000000000000004">
      <c r="A1" s="70"/>
      <c r="B1" s="71"/>
      <c r="C1" s="71"/>
      <c r="D1" s="71"/>
      <c r="E1" s="71"/>
      <c r="F1" s="71"/>
      <c r="G1" s="71"/>
      <c r="H1" s="71"/>
      <c r="I1" s="71"/>
      <c r="J1" s="71"/>
    </row>
    <row r="2" spans="1:10" ht="22.5" customHeight="1" x14ac:dyDescent="0.4">
      <c r="A2" s="76" t="s">
        <v>149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ht="29.25" customHeight="1" x14ac:dyDescent="0.25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45"/>
      <c r="B4" s="46"/>
      <c r="C4" s="47"/>
      <c r="D4" s="46"/>
      <c r="E4" s="48"/>
      <c r="F4" s="48"/>
      <c r="G4" s="49"/>
      <c r="H4" s="50"/>
      <c r="I4" s="50"/>
      <c r="J4" s="51"/>
    </row>
    <row r="5" spans="1:10" s="60" customFormat="1" x14ac:dyDescent="0.25">
      <c r="A5" s="45">
        <v>43341</v>
      </c>
      <c r="B5" s="52" t="s">
        <v>143</v>
      </c>
      <c r="C5" s="52">
        <v>1000</v>
      </c>
      <c r="D5" s="53" t="s">
        <v>10</v>
      </c>
      <c r="E5" s="54">
        <v>423</v>
      </c>
      <c r="F5" s="54">
        <v>421</v>
      </c>
      <c r="G5" s="49">
        <v>0</v>
      </c>
      <c r="H5" s="55">
        <f t="shared" ref="H5:H7" si="0">IF(D5="LONG",(F5-E5)*C5,(E5-F5)*C5)</f>
        <v>-2000</v>
      </c>
      <c r="I5" s="55">
        <v>0</v>
      </c>
      <c r="J5" s="57">
        <f t="shared" ref="J5:J7" si="1">(H5+I5)</f>
        <v>-2000</v>
      </c>
    </row>
    <row r="6" spans="1:10" s="60" customFormat="1" x14ac:dyDescent="0.25">
      <c r="A6" s="45">
        <v>43326</v>
      </c>
      <c r="B6" s="52" t="s">
        <v>143</v>
      </c>
      <c r="C6" s="52">
        <v>1000</v>
      </c>
      <c r="D6" s="53" t="s">
        <v>10</v>
      </c>
      <c r="E6" s="54">
        <v>421</v>
      </c>
      <c r="F6" s="54">
        <v>423</v>
      </c>
      <c r="G6" s="49">
        <v>0</v>
      </c>
      <c r="H6" s="55">
        <f t="shared" si="0"/>
        <v>2000</v>
      </c>
      <c r="I6" s="55">
        <v>0</v>
      </c>
      <c r="J6" s="55">
        <f t="shared" si="1"/>
        <v>2000</v>
      </c>
    </row>
    <row r="7" spans="1:10" s="60" customFormat="1" x14ac:dyDescent="0.25">
      <c r="A7" s="45">
        <v>43322</v>
      </c>
      <c r="B7" s="52" t="s">
        <v>143</v>
      </c>
      <c r="C7" s="52">
        <v>1000</v>
      </c>
      <c r="D7" s="53" t="s">
        <v>10</v>
      </c>
      <c r="E7" s="54">
        <v>418.75</v>
      </c>
      <c r="F7" s="54">
        <v>421.75</v>
      </c>
      <c r="G7" s="49">
        <v>0</v>
      </c>
      <c r="H7" s="55">
        <f t="shared" si="0"/>
        <v>3000</v>
      </c>
      <c r="I7" s="55">
        <v>0</v>
      </c>
      <c r="J7" s="55">
        <f t="shared" si="1"/>
        <v>3000</v>
      </c>
    </row>
    <row r="8" spans="1:10" s="60" customFormat="1" x14ac:dyDescent="0.25">
      <c r="A8" s="45">
        <v>43314</v>
      </c>
      <c r="B8" s="52" t="s">
        <v>144</v>
      </c>
      <c r="C8" s="52">
        <v>100</v>
      </c>
      <c r="D8" s="53" t="s">
        <v>10</v>
      </c>
      <c r="E8" s="54">
        <v>4615</v>
      </c>
      <c r="F8" s="54">
        <v>4635</v>
      </c>
      <c r="G8" s="49">
        <v>0</v>
      </c>
      <c r="H8" s="55">
        <f t="shared" ref="H8" si="2">IF(D8="LONG",(F8-E8)*C8,(E8-F8)*C8)</f>
        <v>2000</v>
      </c>
      <c r="I8" s="55">
        <v>0</v>
      </c>
      <c r="J8" s="55">
        <f t="shared" ref="J8" si="3">(H8+I8)</f>
        <v>2000</v>
      </c>
    </row>
    <row r="9" spans="1:10" s="60" customFormat="1" x14ac:dyDescent="0.25">
      <c r="A9" s="45">
        <v>43314</v>
      </c>
      <c r="B9" s="52" t="s">
        <v>144</v>
      </c>
      <c r="C9" s="52">
        <v>100</v>
      </c>
      <c r="D9" s="53" t="s">
        <v>10</v>
      </c>
      <c r="E9" s="54">
        <v>4645</v>
      </c>
      <c r="F9" s="54">
        <v>4620</v>
      </c>
      <c r="G9" s="49">
        <v>0</v>
      </c>
      <c r="H9" s="55">
        <f t="shared" ref="H9" si="4">IF(D9="LONG",(F9-E9)*C9,(E9-F9)*C9)</f>
        <v>-2500</v>
      </c>
      <c r="I9" s="55">
        <v>0</v>
      </c>
      <c r="J9" s="57">
        <f t="shared" ref="J9" si="5">(H9+I9)</f>
        <v>-2500</v>
      </c>
    </row>
    <row r="10" spans="1:10" s="60" customFormat="1" x14ac:dyDescent="0.25">
      <c r="A10" s="45">
        <v>43314</v>
      </c>
      <c r="B10" s="52" t="s">
        <v>144</v>
      </c>
      <c r="C10" s="52">
        <v>100</v>
      </c>
      <c r="D10" s="53" t="s">
        <v>10</v>
      </c>
      <c r="E10" s="54">
        <v>4665</v>
      </c>
      <c r="F10" s="54">
        <v>4685</v>
      </c>
      <c r="G10" s="49">
        <v>0</v>
      </c>
      <c r="H10" s="55">
        <f t="shared" ref="H10" si="6">IF(D10="LONG",(F10-E10)*C10,(E10-F10)*C10)</f>
        <v>2000</v>
      </c>
      <c r="I10" s="55">
        <v>0</v>
      </c>
      <c r="J10" s="55">
        <f t="shared" ref="J10" si="7">(H10+I10)</f>
        <v>2000</v>
      </c>
    </row>
    <row r="11" spans="1:10" s="60" customFormat="1" x14ac:dyDescent="0.25">
      <c r="A11" s="78"/>
      <c r="B11" s="79"/>
      <c r="C11" s="80"/>
      <c r="D11" s="79"/>
      <c r="E11" s="81"/>
      <c r="F11" s="81"/>
      <c r="G11" s="82"/>
      <c r="H11" s="83"/>
      <c r="I11" s="83"/>
      <c r="J11" s="84"/>
    </row>
    <row r="12" spans="1:10" s="60" customFormat="1" x14ac:dyDescent="0.25">
      <c r="A12" s="45">
        <v>43312</v>
      </c>
      <c r="B12" s="52" t="s">
        <v>140</v>
      </c>
      <c r="C12" s="52">
        <v>100</v>
      </c>
      <c r="D12" s="53" t="s">
        <v>10</v>
      </c>
      <c r="E12" s="54">
        <v>4800</v>
      </c>
      <c r="F12" s="54">
        <v>4820</v>
      </c>
      <c r="G12" s="49">
        <v>0</v>
      </c>
      <c r="H12" s="55">
        <f t="shared" ref="H12" si="8">IF(D12="LONG",(F12-E12)*C12,(E12-F12)*C12)</f>
        <v>2000</v>
      </c>
      <c r="I12" s="55">
        <v>0</v>
      </c>
      <c r="J12" s="55">
        <f t="shared" ref="J12" si="9">(H12+I12)</f>
        <v>2000</v>
      </c>
    </row>
    <row r="13" spans="1:10" s="60" customFormat="1" x14ac:dyDescent="0.25">
      <c r="A13" s="45">
        <v>43311</v>
      </c>
      <c r="B13" s="46" t="s">
        <v>142</v>
      </c>
      <c r="C13" s="47">
        <v>5000</v>
      </c>
      <c r="D13" s="53" t="s">
        <v>11</v>
      </c>
      <c r="E13" s="48">
        <v>179</v>
      </c>
      <c r="F13" s="48">
        <v>178.4</v>
      </c>
      <c r="G13" s="49">
        <v>0</v>
      </c>
      <c r="H13" s="56">
        <f t="shared" ref="H13" si="10">(E13-F13)*C13</f>
        <v>2999.9999999999718</v>
      </c>
      <c r="I13" s="55">
        <v>0</v>
      </c>
      <c r="J13" s="56">
        <f t="shared" ref="J13" si="11">+I13+H13</f>
        <v>2999.9999999999718</v>
      </c>
    </row>
    <row r="14" spans="1:10" s="60" customFormat="1" x14ac:dyDescent="0.25">
      <c r="A14" s="45">
        <v>43311</v>
      </c>
      <c r="B14" s="46" t="s">
        <v>140</v>
      </c>
      <c r="C14" s="47">
        <v>100</v>
      </c>
      <c r="D14" s="53" t="s">
        <v>11</v>
      </c>
      <c r="E14" s="48">
        <v>4775</v>
      </c>
      <c r="F14" s="48">
        <v>4800</v>
      </c>
      <c r="G14" s="49">
        <v>0</v>
      </c>
      <c r="H14" s="56">
        <f t="shared" ref="H14" si="12">(E14-F14)*C14</f>
        <v>-2500</v>
      </c>
      <c r="I14" s="55">
        <v>0</v>
      </c>
      <c r="J14" s="58">
        <f t="shared" ref="J14" si="13">+I14+H14</f>
        <v>-2500</v>
      </c>
    </row>
    <row r="15" spans="1:10" s="60" customFormat="1" x14ac:dyDescent="0.25">
      <c r="A15" s="45">
        <v>43308</v>
      </c>
      <c r="B15" s="52" t="s">
        <v>141</v>
      </c>
      <c r="C15" s="52">
        <v>5000</v>
      </c>
      <c r="D15" s="53" t="s">
        <v>10</v>
      </c>
      <c r="E15" s="54">
        <v>147.25</v>
      </c>
      <c r="F15" s="54">
        <v>147.85</v>
      </c>
      <c r="G15" s="49">
        <v>0</v>
      </c>
      <c r="H15" s="55">
        <f t="shared" ref="H15" si="14">IF(D15="LONG",(F15-E15)*C15,(E15-F15)*C15)</f>
        <v>2999.9999999999718</v>
      </c>
      <c r="I15" s="55">
        <v>0</v>
      </c>
      <c r="J15" s="55">
        <f t="shared" ref="J15" si="15">(H15+I15)</f>
        <v>2999.9999999999718</v>
      </c>
    </row>
    <row r="16" spans="1:10" s="60" customFormat="1" x14ac:dyDescent="0.25">
      <c r="A16" s="45">
        <v>43307</v>
      </c>
      <c r="B16" s="52" t="s">
        <v>141</v>
      </c>
      <c r="C16" s="52">
        <v>5000</v>
      </c>
      <c r="D16" s="53" t="s">
        <v>10</v>
      </c>
      <c r="E16" s="54">
        <v>147.75</v>
      </c>
      <c r="F16" s="54">
        <v>148.35</v>
      </c>
      <c r="G16" s="49">
        <v>0</v>
      </c>
      <c r="H16" s="55">
        <f t="shared" ref="H16" si="16">IF(D16="LONG",(F16-E16)*C16,(E16-F16)*C16)</f>
        <v>2999.9999999999718</v>
      </c>
      <c r="I16" s="55">
        <v>0</v>
      </c>
      <c r="J16" s="55">
        <f t="shared" ref="J16" si="17">(H16+I16)</f>
        <v>2999.9999999999718</v>
      </c>
    </row>
    <row r="17" spans="1:10" s="60" customFormat="1" x14ac:dyDescent="0.25">
      <c r="A17" s="45">
        <v>43306</v>
      </c>
      <c r="B17" s="52" t="s">
        <v>140</v>
      </c>
      <c r="C17" s="52">
        <v>100</v>
      </c>
      <c r="D17" s="53" t="s">
        <v>10</v>
      </c>
      <c r="E17" s="54">
        <v>4745</v>
      </c>
      <c r="F17" s="54">
        <v>4765</v>
      </c>
      <c r="G17" s="49">
        <v>0</v>
      </c>
      <c r="H17" s="55">
        <f t="shared" ref="H17" si="18">IF(D17="LONG",(F17-E17)*C17,(E17-F17)*C17)</f>
        <v>2000</v>
      </c>
      <c r="I17" s="55">
        <v>0</v>
      </c>
      <c r="J17" s="55">
        <f t="shared" ref="J17" si="19">(H17+I17)</f>
        <v>2000</v>
      </c>
    </row>
    <row r="18" spans="1:10" s="60" customFormat="1" x14ac:dyDescent="0.25">
      <c r="A18" s="45">
        <v>43305</v>
      </c>
      <c r="B18" s="46" t="s">
        <v>140</v>
      </c>
      <c r="C18" s="47">
        <v>100</v>
      </c>
      <c r="D18" s="53" t="s">
        <v>11</v>
      </c>
      <c r="E18" s="48">
        <v>4690</v>
      </c>
      <c r="F18" s="48">
        <v>4670</v>
      </c>
      <c r="G18" s="49">
        <v>0</v>
      </c>
      <c r="H18" s="56">
        <f t="shared" ref="H18" si="20">(E18-F18)*C18</f>
        <v>2000</v>
      </c>
      <c r="I18" s="55">
        <v>0</v>
      </c>
      <c r="J18" s="56">
        <f t="shared" ref="J18" si="21">+I18+H18</f>
        <v>2000</v>
      </c>
    </row>
    <row r="19" spans="1:10" s="60" customFormat="1" x14ac:dyDescent="0.25">
      <c r="A19" s="45">
        <v>43304</v>
      </c>
      <c r="B19" s="52" t="s">
        <v>140</v>
      </c>
      <c r="C19" s="52">
        <v>100</v>
      </c>
      <c r="D19" s="53" t="s">
        <v>10</v>
      </c>
      <c r="E19" s="54">
        <v>4690</v>
      </c>
      <c r="F19" s="54">
        <v>4710</v>
      </c>
      <c r="G19" s="49">
        <v>4735</v>
      </c>
      <c r="H19" s="55">
        <f t="shared" ref="H19" si="22">IF(D19="LONG",(F19-E19)*C19,(E19-F19)*C19)</f>
        <v>2000</v>
      </c>
      <c r="I19" s="55">
        <f t="shared" ref="I19" si="23">(G19-F19)*C19</f>
        <v>2500</v>
      </c>
      <c r="J19" s="55">
        <f t="shared" ref="J19" si="24">(H19+I19)</f>
        <v>4500</v>
      </c>
    </row>
    <row r="20" spans="1:10" x14ac:dyDescent="0.25">
      <c r="A20" s="45">
        <v>43301</v>
      </c>
      <c r="B20" s="52" t="s">
        <v>139</v>
      </c>
      <c r="C20" s="52">
        <v>100</v>
      </c>
      <c r="D20" s="53" t="s">
        <v>10</v>
      </c>
      <c r="E20" s="54">
        <v>29775</v>
      </c>
      <c r="F20" s="54">
        <v>29835</v>
      </c>
      <c r="G20" s="49">
        <v>0</v>
      </c>
      <c r="H20" s="55">
        <f t="shared" ref="H20" si="25">IF(D20="LONG",(F20-E20)*C20,(E20-F20)*C20)</f>
        <v>6000</v>
      </c>
      <c r="I20" s="55">
        <v>0</v>
      </c>
      <c r="J20" s="55">
        <f t="shared" ref="J20" si="26">(H20+I20)</f>
        <v>6000</v>
      </c>
    </row>
    <row r="21" spans="1:10" x14ac:dyDescent="0.25">
      <c r="A21" s="45">
        <v>43300</v>
      </c>
      <c r="B21" s="52" t="s">
        <v>139</v>
      </c>
      <c r="C21" s="52">
        <v>100</v>
      </c>
      <c r="D21" s="53" t="s">
        <v>10</v>
      </c>
      <c r="E21" s="54">
        <v>29740</v>
      </c>
      <c r="F21" s="54">
        <v>29800</v>
      </c>
      <c r="G21" s="49">
        <v>0</v>
      </c>
      <c r="H21" s="55">
        <f t="shared" ref="H21" si="27">IF(D21="LONG",(F21-E21)*C21,(E21-F21)*C21)</f>
        <v>6000</v>
      </c>
      <c r="I21" s="55">
        <v>0</v>
      </c>
      <c r="J21" s="55">
        <f t="shared" ref="J21" si="28">(H21+I21)</f>
        <v>6000</v>
      </c>
    </row>
    <row r="22" spans="1:10" x14ac:dyDescent="0.25">
      <c r="A22" s="45">
        <v>43299</v>
      </c>
      <c r="B22" s="52" t="s">
        <v>140</v>
      </c>
      <c r="C22" s="52">
        <v>100</v>
      </c>
      <c r="D22" s="53" t="s">
        <v>10</v>
      </c>
      <c r="E22" s="54">
        <v>4630</v>
      </c>
      <c r="F22" s="54">
        <v>4650</v>
      </c>
      <c r="G22" s="49">
        <v>0</v>
      </c>
      <c r="H22" s="55">
        <f t="shared" ref="H22" si="29">IF(D22="LONG",(F22-E22)*C22,(E22-F22)*C22)</f>
        <v>2000</v>
      </c>
      <c r="I22" s="55">
        <v>0</v>
      </c>
      <c r="J22" s="55">
        <f t="shared" ref="J22" si="30">(H22+I22)</f>
        <v>2000</v>
      </c>
    </row>
    <row r="23" spans="1:10" x14ac:dyDescent="0.25">
      <c r="A23" s="45">
        <v>43298</v>
      </c>
      <c r="B23" s="52" t="s">
        <v>141</v>
      </c>
      <c r="C23" s="52">
        <v>5000</v>
      </c>
      <c r="D23" s="53" t="s">
        <v>10</v>
      </c>
      <c r="E23" s="54">
        <v>148</v>
      </c>
      <c r="F23" s="54">
        <v>148.6</v>
      </c>
      <c r="G23" s="49">
        <v>0</v>
      </c>
      <c r="H23" s="55">
        <f t="shared" ref="H23" si="31">IF(D23="LONG",(F23-E23)*C23,(E23-F23)*C23)</f>
        <v>2999.9999999999718</v>
      </c>
      <c r="I23" s="55">
        <v>0</v>
      </c>
      <c r="J23" s="55">
        <f t="shared" ref="J23" si="32">(H23+I23)</f>
        <v>2999.9999999999718</v>
      </c>
    </row>
    <row r="24" spans="1:10" x14ac:dyDescent="0.25">
      <c r="A24" s="45">
        <v>43297</v>
      </c>
      <c r="B24" s="52" t="s">
        <v>143</v>
      </c>
      <c r="C24" s="52">
        <v>1000</v>
      </c>
      <c r="D24" s="53" t="s">
        <v>10</v>
      </c>
      <c r="E24" s="54">
        <v>423.5</v>
      </c>
      <c r="F24" s="54">
        <v>425.5</v>
      </c>
      <c r="G24" s="49">
        <v>0</v>
      </c>
      <c r="H24" s="55">
        <f t="shared" ref="H24" si="33">IF(D24="LONG",(F24-E24)*C24,(E24-F24)*C24)</f>
        <v>2000</v>
      </c>
      <c r="I24" s="55">
        <v>0</v>
      </c>
      <c r="J24" s="55">
        <f t="shared" ref="J24" si="34">(H24+I24)</f>
        <v>2000</v>
      </c>
    </row>
    <row r="25" spans="1:10" x14ac:dyDescent="0.25">
      <c r="A25" s="45">
        <v>43294</v>
      </c>
      <c r="B25" s="52" t="s">
        <v>142</v>
      </c>
      <c r="C25" s="52">
        <v>5000</v>
      </c>
      <c r="D25" s="53" t="s">
        <v>10</v>
      </c>
      <c r="E25" s="54">
        <v>175.75</v>
      </c>
      <c r="F25" s="54">
        <v>176.35</v>
      </c>
      <c r="G25" s="49">
        <v>0</v>
      </c>
      <c r="H25" s="55">
        <f t="shared" ref="H25" si="35">IF(D25="LONG",(F25-E25)*C25,(E25-F25)*C25)</f>
        <v>2999.9999999999718</v>
      </c>
      <c r="I25" s="55">
        <v>0</v>
      </c>
      <c r="J25" s="55">
        <f t="shared" ref="J25" si="36">(H25+I25)</f>
        <v>2999.9999999999718</v>
      </c>
    </row>
    <row r="26" spans="1:10" ht="17.25" customHeight="1" x14ac:dyDescent="0.4">
      <c r="A26" s="76"/>
      <c r="B26" s="77"/>
      <c r="C26" s="77"/>
      <c r="D26" s="77"/>
      <c r="E26" s="77"/>
      <c r="F26" s="77"/>
      <c r="G26" s="77"/>
      <c r="H26" s="77"/>
      <c r="I26" s="77"/>
      <c r="J26" s="77"/>
    </row>
  </sheetData>
  <mergeCells count="3">
    <mergeCell ref="A1:J1"/>
    <mergeCell ref="A2:J2"/>
    <mergeCell ref="A26:J26"/>
  </mergeCells>
  <pageMargins left="0.7" right="0.7" top="0.75" bottom="0.75" header="0.3" footer="0.3"/>
  <pageSetup paperSize="9" orientation="portrait" r:id="rId1"/>
  <ignoredErrors>
    <ignoredError sqref="H25:J25 H18:J1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</vt:lpstr>
      <vt:lpstr>EXPRESS FUTURE</vt:lpstr>
      <vt:lpstr>EXPRESS OPTION</vt:lpstr>
      <vt:lpstr>EXPRESS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2018-08-30T12:08:33Z</dcterms:modified>
</cp:coreProperties>
</file>