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I7" i="4" s="1"/>
  <c r="C6" i="4"/>
  <c r="I6" i="4" s="1"/>
  <c r="C5" i="4"/>
  <c r="I5" i="4" s="1"/>
  <c r="I9" i="6"/>
  <c r="J9" i="6" s="1"/>
  <c r="H9" i="6"/>
  <c r="J8" i="6"/>
  <c r="H8" i="6"/>
  <c r="I7" i="6"/>
  <c r="J7" i="6" s="1"/>
  <c r="H7" i="6"/>
  <c r="I6" i="6"/>
  <c r="J6" i="6" s="1"/>
  <c r="H6" i="6"/>
  <c r="J5" i="6"/>
  <c r="H5" i="6"/>
  <c r="H10" i="6"/>
  <c r="I10" i="6"/>
  <c r="J10" i="6"/>
  <c r="I9" i="7"/>
  <c r="K9" i="7" s="1"/>
  <c r="K8" i="7"/>
  <c r="I8" i="7"/>
  <c r="J7" i="7"/>
  <c r="I7" i="7"/>
  <c r="K7" i="7" s="1"/>
  <c r="K6" i="7"/>
  <c r="J6" i="7"/>
  <c r="I6" i="7"/>
  <c r="J5" i="7"/>
  <c r="K5" i="7" s="1"/>
  <c r="I5" i="7"/>
  <c r="H5" i="4" l="1"/>
  <c r="J5" i="4" s="1"/>
  <c r="H6" i="4"/>
  <c r="J6" i="4" s="1"/>
  <c r="H7" i="4"/>
  <c r="J7" i="4" s="1"/>
  <c r="C8" i="4" l="1"/>
  <c r="H8" i="4" s="1"/>
  <c r="I9" i="4"/>
  <c r="H9" i="4"/>
  <c r="C9" i="4"/>
  <c r="J10" i="7"/>
  <c r="I10" i="7"/>
  <c r="K10" i="7" s="1"/>
  <c r="I11" i="7"/>
  <c r="I11" i="6"/>
  <c r="H11" i="6"/>
  <c r="J11" i="6" s="1"/>
  <c r="J12" i="7"/>
  <c r="I13" i="7"/>
  <c r="I12" i="7"/>
  <c r="I12" i="6"/>
  <c r="H12" i="6"/>
  <c r="J12" i="6" s="1"/>
  <c r="H13" i="6"/>
  <c r="C10" i="4"/>
  <c r="H10" i="4" s="1"/>
  <c r="I15" i="7"/>
  <c r="H16" i="6"/>
  <c r="I14" i="6"/>
  <c r="H14" i="6"/>
  <c r="C11" i="4"/>
  <c r="H11" i="4" s="1"/>
  <c r="J16" i="7"/>
  <c r="I16" i="7"/>
  <c r="I17" i="6"/>
  <c r="H17" i="6"/>
  <c r="J17" i="6" s="1"/>
  <c r="C13" i="4"/>
  <c r="H13" i="4" s="1"/>
  <c r="H18" i="6"/>
  <c r="J18" i="6" s="1"/>
  <c r="J18" i="7"/>
  <c r="I18" i="7"/>
  <c r="K18" i="7" s="1"/>
  <c r="J17" i="7"/>
  <c r="I17" i="7"/>
  <c r="H15" i="4"/>
  <c r="C15" i="4"/>
  <c r="I15" i="4" s="1"/>
  <c r="C14" i="4"/>
  <c r="I14" i="4" s="1"/>
  <c r="J19" i="7"/>
  <c r="I19" i="7"/>
  <c r="J20" i="7"/>
  <c r="I20" i="7"/>
  <c r="J21" i="7"/>
  <c r="I21" i="7"/>
  <c r="K21" i="7" s="1"/>
  <c r="H14" i="4" l="1"/>
  <c r="K17" i="7"/>
  <c r="K12" i="7"/>
  <c r="I8" i="4"/>
  <c r="J8" i="4" s="1"/>
  <c r="J9" i="4"/>
  <c r="K11" i="7"/>
  <c r="K13" i="7"/>
  <c r="J13" i="6"/>
  <c r="I10" i="4"/>
  <c r="J10" i="4" s="1"/>
  <c r="K15" i="7"/>
  <c r="J16" i="6"/>
  <c r="J14" i="6"/>
  <c r="I11" i="4"/>
  <c r="J11" i="4" s="1"/>
  <c r="K16" i="7"/>
  <c r="I13" i="4"/>
  <c r="J13" i="4" s="1"/>
  <c r="K20" i="7"/>
  <c r="J14" i="4"/>
  <c r="J15" i="4"/>
  <c r="K19" i="7"/>
  <c r="C16" i="4" l="1"/>
  <c r="H16" i="4" s="1"/>
  <c r="H19" i="6"/>
  <c r="J19" i="6" s="1"/>
  <c r="I21" i="6"/>
  <c r="H23" i="6"/>
  <c r="I22" i="6"/>
  <c r="H22" i="6"/>
  <c r="H21" i="6"/>
  <c r="H20" i="6"/>
  <c r="C17" i="4"/>
  <c r="H17" i="4" s="1"/>
  <c r="I23" i="7"/>
  <c r="K23" i="7" s="1"/>
  <c r="I22" i="7"/>
  <c r="I24" i="6"/>
  <c r="H24" i="6"/>
  <c r="H25" i="6"/>
  <c r="J25" i="6" s="1"/>
  <c r="C19" i="4"/>
  <c r="H19" i="4" s="1"/>
  <c r="C18" i="4"/>
  <c r="H18" i="4" s="1"/>
  <c r="C20" i="4"/>
  <c r="H20" i="4" s="1"/>
  <c r="I26" i="6"/>
  <c r="H26" i="6"/>
  <c r="J24" i="7"/>
  <c r="I24" i="7"/>
  <c r="J25" i="7"/>
  <c r="I25" i="7"/>
  <c r="C21" i="4"/>
  <c r="H21" i="4" s="1"/>
  <c r="I27" i="6"/>
  <c r="H27" i="6"/>
  <c r="C22" i="4"/>
  <c r="H22" i="4" s="1"/>
  <c r="J26" i="7"/>
  <c r="I26" i="7"/>
  <c r="I28" i="7"/>
  <c r="K28" i="7" s="1"/>
  <c r="I27" i="7"/>
  <c r="K27" i="7" s="1"/>
  <c r="I30" i="7"/>
  <c r="K30" i="7" s="1"/>
  <c r="I29" i="7"/>
  <c r="K29" i="7" s="1"/>
  <c r="I29" i="6"/>
  <c r="H29" i="6"/>
  <c r="H30" i="6"/>
  <c r="J30" i="6" s="1"/>
  <c r="H33" i="6"/>
  <c r="J33" i="6" s="1"/>
  <c r="H32" i="6"/>
  <c r="J32" i="6" s="1"/>
  <c r="H31" i="6"/>
  <c r="J31" i="6" s="1"/>
  <c r="I39" i="6"/>
  <c r="I45" i="6"/>
  <c r="I34" i="6"/>
  <c r="I28" i="6"/>
  <c r="H28" i="6"/>
  <c r="C24" i="4"/>
  <c r="I24" i="4" s="1"/>
  <c r="C26" i="4"/>
  <c r="I26" i="4" s="1"/>
  <c r="C25" i="4"/>
  <c r="I25" i="4" s="1"/>
  <c r="C23" i="4"/>
  <c r="I23" i="4" s="1"/>
  <c r="I17" i="4" l="1"/>
  <c r="J29" i="6"/>
  <c r="K25" i="7"/>
  <c r="J21" i="6"/>
  <c r="J27" i="6"/>
  <c r="I16" i="4"/>
  <c r="J16" i="4" s="1"/>
  <c r="I22" i="4"/>
  <c r="J22" i="4" s="1"/>
  <c r="H24" i="4"/>
  <c r="J24" i="4" s="1"/>
  <c r="J20" i="6"/>
  <c r="J22" i="6"/>
  <c r="J23" i="6"/>
  <c r="J17" i="4"/>
  <c r="K22" i="7"/>
  <c r="J24" i="6"/>
  <c r="I19" i="4"/>
  <c r="J19" i="4" s="1"/>
  <c r="I18" i="4"/>
  <c r="J18" i="4" s="1"/>
  <c r="I20" i="4"/>
  <c r="J20" i="4" s="1"/>
  <c r="J26" i="6"/>
  <c r="K24" i="7"/>
  <c r="I21" i="4"/>
  <c r="J21" i="4" s="1"/>
  <c r="K26" i="7"/>
  <c r="J28" i="6"/>
  <c r="H25" i="4"/>
  <c r="J25" i="4" s="1"/>
  <c r="H26" i="4"/>
  <c r="J26" i="4" s="1"/>
  <c r="H23" i="4"/>
  <c r="J23" i="4" s="1"/>
  <c r="C31" i="4"/>
  <c r="I31" i="4" s="1"/>
  <c r="C30" i="4"/>
  <c r="I30" i="4" s="1"/>
  <c r="C29" i="4"/>
  <c r="I29" i="4" s="1"/>
  <c r="C28" i="4"/>
  <c r="I28" i="4" s="1"/>
  <c r="C27" i="4"/>
  <c r="I27" i="4" s="1"/>
  <c r="H36" i="6"/>
  <c r="J36" i="6" s="1"/>
  <c r="H35" i="6"/>
  <c r="J35" i="6" s="1"/>
  <c r="H34" i="6"/>
  <c r="J34" i="6" s="1"/>
  <c r="J34" i="7"/>
  <c r="I34" i="7"/>
  <c r="K34" i="7" s="1"/>
  <c r="J33" i="7"/>
  <c r="I33" i="7"/>
  <c r="K33" i="7" s="1"/>
  <c r="I32" i="7"/>
  <c r="K32" i="7" s="1"/>
  <c r="I31" i="7"/>
  <c r="K31" i="7" s="1"/>
  <c r="H27" i="4" l="1"/>
  <c r="J27" i="4" s="1"/>
  <c r="H28" i="4"/>
  <c r="J28" i="4" s="1"/>
  <c r="H29" i="4"/>
  <c r="J29" i="4" s="1"/>
  <c r="H30" i="4"/>
  <c r="J30" i="4" s="1"/>
  <c r="H31" i="4"/>
  <c r="J31" i="4" s="1"/>
  <c r="J37" i="7" l="1"/>
  <c r="I37" i="7"/>
  <c r="K37" i="7" s="1"/>
  <c r="I36" i="7"/>
  <c r="K36" i="7" s="1"/>
  <c r="I35" i="7"/>
  <c r="K35" i="7" s="1"/>
  <c r="I38" i="6"/>
  <c r="H38" i="6"/>
  <c r="I37" i="6"/>
  <c r="H37" i="6"/>
  <c r="C34" i="4"/>
  <c r="I34" i="4" s="1"/>
  <c r="C33" i="4"/>
  <c r="I33" i="4" s="1"/>
  <c r="C32" i="4"/>
  <c r="I32" i="4" s="1"/>
  <c r="J37" i="6" l="1"/>
  <c r="J38" i="6"/>
  <c r="H32" i="4"/>
  <c r="J32" i="4" s="1"/>
  <c r="H33" i="4"/>
  <c r="J33" i="4" s="1"/>
  <c r="H34" i="4"/>
  <c r="J34" i="4" s="1"/>
  <c r="I53" i="7" l="1"/>
  <c r="K53" i="7" s="1"/>
  <c r="J52" i="7"/>
  <c r="I52" i="7"/>
  <c r="I51" i="7"/>
  <c r="K51" i="7" s="1"/>
  <c r="J50" i="7"/>
  <c r="I50" i="7"/>
  <c r="I48" i="7"/>
  <c r="K48" i="7" s="1"/>
  <c r="J47" i="7"/>
  <c r="I47" i="7"/>
  <c r="I46" i="7"/>
  <c r="K46" i="7" s="1"/>
  <c r="I45" i="7"/>
  <c r="K45" i="7" s="1"/>
  <c r="I44" i="7"/>
  <c r="K44" i="7" s="1"/>
  <c r="I43" i="7"/>
  <c r="K43" i="7" s="1"/>
  <c r="I42" i="7"/>
  <c r="K42" i="7" s="1"/>
  <c r="I41" i="7"/>
  <c r="K41" i="7" s="1"/>
  <c r="I40" i="7"/>
  <c r="K40" i="7" s="1"/>
  <c r="J39" i="7"/>
  <c r="I39" i="7"/>
  <c r="I38" i="7"/>
  <c r="K38" i="7" s="1"/>
  <c r="H77" i="6"/>
  <c r="J77" i="6" s="1"/>
  <c r="H76" i="6"/>
  <c r="J76" i="6" s="1"/>
  <c r="H75" i="6"/>
  <c r="J75" i="6" s="1"/>
  <c r="H74" i="6"/>
  <c r="J74" i="6" s="1"/>
  <c r="H73" i="6"/>
  <c r="J73" i="6" s="1"/>
  <c r="H72" i="6"/>
  <c r="J72" i="6" s="1"/>
  <c r="H71" i="6"/>
  <c r="J71" i="6" s="1"/>
  <c r="H70" i="6"/>
  <c r="J70" i="6" s="1"/>
  <c r="I69" i="6"/>
  <c r="H69" i="6"/>
  <c r="H68" i="6"/>
  <c r="J68" i="6" s="1"/>
  <c r="I67" i="6"/>
  <c r="H67" i="6"/>
  <c r="H66" i="6"/>
  <c r="J66" i="6" s="1"/>
  <c r="H65" i="6"/>
  <c r="J65" i="6" s="1"/>
  <c r="H64" i="6"/>
  <c r="J64" i="6" s="1"/>
  <c r="I63" i="6"/>
  <c r="H63" i="6"/>
  <c r="H62" i="6"/>
  <c r="J62" i="6" s="1"/>
  <c r="H61" i="6"/>
  <c r="J61" i="6" s="1"/>
  <c r="I60" i="6"/>
  <c r="H60" i="6"/>
  <c r="H59" i="6"/>
  <c r="J59" i="6" s="1"/>
  <c r="H58" i="6"/>
  <c r="J58" i="6" s="1"/>
  <c r="H57" i="6"/>
  <c r="J57" i="6" s="1"/>
  <c r="H56" i="6"/>
  <c r="J56" i="6" s="1"/>
  <c r="H55" i="6"/>
  <c r="J55" i="6" s="1"/>
  <c r="H54" i="6"/>
  <c r="J54" i="6" s="1"/>
  <c r="H53" i="6"/>
  <c r="J53" i="6" s="1"/>
  <c r="H52" i="6"/>
  <c r="J52" i="6" s="1"/>
  <c r="H51" i="6"/>
  <c r="J51" i="6" s="1"/>
  <c r="H50" i="6"/>
  <c r="J50" i="6" s="1"/>
  <c r="H48" i="6"/>
  <c r="J48" i="6" s="1"/>
  <c r="H47" i="6"/>
  <c r="J47" i="6" s="1"/>
  <c r="J45" i="6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C35" i="4"/>
  <c r="I35" i="4" s="1"/>
  <c r="J67" i="6" l="1"/>
  <c r="J60" i="6"/>
  <c r="K47" i="7"/>
  <c r="J69" i="6"/>
  <c r="K50" i="7"/>
  <c r="K39" i="7"/>
  <c r="K52" i="7"/>
  <c r="J63" i="6"/>
  <c r="H35" i="4"/>
  <c r="J35" i="4" s="1"/>
  <c r="C58" i="4" l="1"/>
  <c r="H58" i="4" s="1"/>
  <c r="C57" i="4"/>
  <c r="I57" i="4" s="1"/>
  <c r="C56" i="4"/>
  <c r="H56" i="4" s="1"/>
  <c r="C55" i="4"/>
  <c r="I55" i="4" s="1"/>
  <c r="C54" i="4"/>
  <c r="H54" i="4" s="1"/>
  <c r="C53" i="4"/>
  <c r="C52" i="4"/>
  <c r="H52" i="4" s="1"/>
  <c r="C51" i="4"/>
  <c r="I51" i="4" s="1"/>
  <c r="C50" i="4"/>
  <c r="H50" i="4" s="1"/>
  <c r="C49" i="4"/>
  <c r="I49" i="4" s="1"/>
  <c r="C48" i="4"/>
  <c r="H48" i="4" s="1"/>
  <c r="C47" i="4"/>
  <c r="I47" i="4" s="1"/>
  <c r="C46" i="4"/>
  <c r="H46" i="4" s="1"/>
  <c r="C45" i="4"/>
  <c r="C44" i="4"/>
  <c r="H44" i="4" s="1"/>
  <c r="C43" i="4"/>
  <c r="I43" i="4" s="1"/>
  <c r="C42" i="4"/>
  <c r="H42" i="4" s="1"/>
  <c r="C41" i="4"/>
  <c r="I41" i="4" s="1"/>
  <c r="C40" i="4"/>
  <c r="H40" i="4" s="1"/>
  <c r="C39" i="4"/>
  <c r="I39" i="4" s="1"/>
  <c r="C38" i="4"/>
  <c r="H38" i="4" s="1"/>
  <c r="C37" i="4"/>
  <c r="H57" i="4" l="1"/>
  <c r="H49" i="4"/>
  <c r="J57" i="4"/>
  <c r="J49" i="4"/>
  <c r="H41" i="4"/>
  <c r="J41" i="4" s="1"/>
  <c r="I37" i="4"/>
  <c r="H37" i="4"/>
  <c r="I53" i="4"/>
  <c r="H53" i="4"/>
  <c r="H47" i="4"/>
  <c r="J47" i="4" s="1"/>
  <c r="I45" i="4"/>
  <c r="H45" i="4"/>
  <c r="H39" i="4"/>
  <c r="J39" i="4" s="1"/>
  <c r="H55" i="4"/>
  <c r="J55" i="4" s="1"/>
  <c r="H43" i="4"/>
  <c r="J43" i="4" s="1"/>
  <c r="H51" i="4"/>
  <c r="J51" i="4" s="1"/>
  <c r="I38" i="4"/>
  <c r="J38" i="4" s="1"/>
  <c r="I40" i="4"/>
  <c r="J40" i="4" s="1"/>
  <c r="I42" i="4"/>
  <c r="J42" i="4" s="1"/>
  <c r="I44" i="4"/>
  <c r="J44" i="4" s="1"/>
  <c r="I46" i="4"/>
  <c r="J46" i="4" s="1"/>
  <c r="I48" i="4"/>
  <c r="J48" i="4" s="1"/>
  <c r="I50" i="4"/>
  <c r="J50" i="4" s="1"/>
  <c r="I52" i="4"/>
  <c r="J52" i="4" s="1"/>
  <c r="I54" i="4"/>
  <c r="J54" i="4" s="1"/>
  <c r="I56" i="4"/>
  <c r="J56" i="4" s="1"/>
  <c r="I58" i="4"/>
  <c r="J58" i="4" s="1"/>
  <c r="J45" i="4" l="1"/>
  <c r="J37" i="4"/>
  <c r="J53" i="4"/>
</calcChain>
</file>

<file path=xl/sharedStrings.xml><?xml version="1.0" encoding="utf-8"?>
<sst xmlns="http://schemas.openxmlformats.org/spreadsheetml/2006/main" count="446" uniqueCount="144">
  <si>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</si>
  <si>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</si>
  <si>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</si>
  <si>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</si>
  <si>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</si>
  <si>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</si>
  <si>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</si>
  <si>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</si>
  <si>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</si>
  <si>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</si>
  <si>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</si>
  <si>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</si>
  <si>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</si>
  <si>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</si>
  <si>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</si>
  <si>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</si>
  <si>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</si>
  <si>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</si>
  <si>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</si>
  <si>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</si>
  <si>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</si>
  <si>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</si>
  <si>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</si>
  <si>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</si>
  <si>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</si>
  <si>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</si>
  <si>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</si>
  <si>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</si>
  <si>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</si>
  <si>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</si>
  <si>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</si>
  <si>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</si>
  <si>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</si>
  <si>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</si>
  <si>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</si>
  <si>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</si>
  <si>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</si>
  <si>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</si>
  <si>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</si>
  <si>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</si>
  <si>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</si>
  <si>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</si>
  <si>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</si>
  <si>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</si>
  <si>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</si>
  <si>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</si>
  <si>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</si>
  <si>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</si>
  <si>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</si>
  <si>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</si>
  <si>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</si>
  <si>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</si>
  <si>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</si>
  <si>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</si>
  <si>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</si>
  <si>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</si>
  <si>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</si>
  <si>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</si>
  <si>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</si>
  <si>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</si>
  <si>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</si>
  <si>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</si>
  <si>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</si>
  <si>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</si>
  <si>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</si>
  <si>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</si>
  <si>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</si>
  <si>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</si>
  <si>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</si>
  <si>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</si>
  <si>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</si>
  <si>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</si>
  <si>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</si>
  <si>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</si>
  <si>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</si>
  <si>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</si>
  <si>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</si>
  <si>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</si>
  <si>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</si>
  <si>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</si>
  <si>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</si>
  <si>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</si>
  <si>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</si>
  <si>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</si>
  <si>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</si>
  <si>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</si>
  <si>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</si>
  <si>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</si>
  <si>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</si>
  <si>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</si>
  <si>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</si>
  <si>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</si>
  <si>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</si>
  <si>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</si>
  <si>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</si>
  <si>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</si>
  <si>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</si>
  <si>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</si>
  <si>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</si>
  <si>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</si>
  <si>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</si>
  <si>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</si>
  <si>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</si>
  <si>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</si>
  <si>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</si>
  <si>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</si>
  <si>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</si>
  <si>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</si>
  <si>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</si>
  <si>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</si>
  <si>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</si>
  <si>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</si>
  <si>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</si>
  <si>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</si>
  <si>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</si>
  <si>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</si>
  <si>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</si>
  <si>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</si>
  <si>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</si>
  <si>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</si>
  <si>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</si>
  <si>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</si>
  <si>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</si>
  <si>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</si>
  <si>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</si>
  <si>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</si>
  <si>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</si>
  <si>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</si>
  <si>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</si>
  <si>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</si>
  <si>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</si>
  <si>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</si>
  <si>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</si>
  <si>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</si>
  <si>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</si>
  <si>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</si>
  <si>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</si>
  <si>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</si>
  <si>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HINDUNILVR</t>
  </si>
  <si>
    <t>TATACHEM</t>
  </si>
  <si>
    <t>PE</t>
  </si>
  <si>
    <t>TECHM</t>
  </si>
  <si>
    <t>GICRE</t>
  </si>
  <si>
    <t>CHOLAFIN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</si>
</sst>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0" fillId="3" borderId="3" xfId="0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" xfId="1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" fontId="7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34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43360</v>
      </c>
      <c r="B5" s="5" t="s">
        <v>131</v>
      </c>
      <c r="C5" s="6">
        <f t="shared" ref="C5:C7" si="0">500000/E5</f>
        <v>1915.7088122605364</v>
      </c>
      <c r="D5" s="20" t="s">
        <v>36</v>
      </c>
      <c r="E5" s="8">
        <v>261</v>
      </c>
      <c r="F5" s="8">
        <v>257.3</v>
      </c>
      <c r="G5" s="8" t="s">
        <v>16</v>
      </c>
      <c r="H5" s="3">
        <f>(E5-F5)*C5</f>
        <v>7088.122605363963</v>
      </c>
      <c r="I5" s="8">
        <f t="shared" ref="I5:I7" si="1">IF(D5="SELL",IF(G5="-","0",F5-G5),IF(D5="BUY",IF(G5="-","0",G5-F5)))*C5</f>
        <v>0</v>
      </c>
      <c r="J5" s="62">
        <f t="shared" ref="J5:J7" si="2">SUM(H5:I5)</f>
        <v>7088.122605363963</v>
      </c>
    </row>
    <row r="6" spans="1:10" ht="17.25" customHeight="1" x14ac:dyDescent="0.25">
      <c r="A6" s="4">
        <v>43357</v>
      </c>
      <c r="B6" s="5" t="s">
        <v>142</v>
      </c>
      <c r="C6" s="6">
        <f t="shared" si="0"/>
        <v>1506.0240963855422</v>
      </c>
      <c r="D6" s="20" t="s">
        <v>15</v>
      </c>
      <c r="E6" s="8">
        <v>332</v>
      </c>
      <c r="F6" s="8">
        <v>338</v>
      </c>
      <c r="G6" s="8" t="s">
        <v>16</v>
      </c>
      <c r="H6" s="8">
        <f t="shared" ref="H6" si="3">IF(D6="SELL", E6-F6, F6-E6)*C6</f>
        <v>9036.1445783132531</v>
      </c>
      <c r="I6" s="8">
        <f t="shared" si="1"/>
        <v>0</v>
      </c>
      <c r="J6" s="62">
        <f t="shared" si="2"/>
        <v>9036.1445783132531</v>
      </c>
    </row>
    <row r="7" spans="1:10" ht="17.25" customHeight="1" x14ac:dyDescent="0.25">
      <c r="A7" s="4">
        <v>43355</v>
      </c>
      <c r="B7" s="5" t="s">
        <v>143</v>
      </c>
      <c r="C7" s="6">
        <f t="shared" si="0"/>
        <v>385.20801232665639</v>
      </c>
      <c r="D7" s="20" t="s">
        <v>36</v>
      </c>
      <c r="E7" s="8">
        <v>1298</v>
      </c>
      <c r="F7" s="8">
        <v>1280</v>
      </c>
      <c r="G7" s="8" t="s">
        <v>16</v>
      </c>
      <c r="H7" s="3">
        <f>(E7-F7)*C7</f>
        <v>6933.7442218798151</v>
      </c>
      <c r="I7" s="8">
        <f t="shared" si="1"/>
        <v>0</v>
      </c>
      <c r="J7" s="62">
        <f t="shared" si="2"/>
        <v>6933.7442218798151</v>
      </c>
    </row>
    <row r="8" spans="1:10" ht="17.25" customHeight="1" x14ac:dyDescent="0.25">
      <c r="A8" s="4">
        <v>43353</v>
      </c>
      <c r="B8" s="5" t="s">
        <v>137</v>
      </c>
      <c r="C8" s="6">
        <f t="shared" ref="C8" si="4">500000/E8</f>
        <v>968.99224806201551</v>
      </c>
      <c r="D8" s="20" t="s">
        <v>15</v>
      </c>
      <c r="E8" s="8">
        <v>516</v>
      </c>
      <c r="F8" s="8">
        <v>507</v>
      </c>
      <c r="G8" s="8" t="s">
        <v>16</v>
      </c>
      <c r="H8" s="8">
        <f t="shared" ref="H8" si="5">IF(D8="SELL", E8-F8, F8-E8)*C8</f>
        <v>-8720.9302325581393</v>
      </c>
      <c r="I8" s="8">
        <f t="shared" ref="I8" si="6">IF(D8="SELL",IF(G8="-","0",F8-G8),IF(D8="BUY",IF(G8="-","0",G8-F8)))*C8</f>
        <v>0</v>
      </c>
      <c r="J8" s="62">
        <f t="shared" ref="J8" si="7">SUM(H8:I8)</f>
        <v>-8720.9302325581393</v>
      </c>
    </row>
    <row r="9" spans="1:10" ht="17.25" customHeight="1" x14ac:dyDescent="0.25">
      <c r="A9" s="4">
        <v>43350</v>
      </c>
      <c r="B9" s="5" t="s">
        <v>136</v>
      </c>
      <c r="C9" s="6">
        <f t="shared" ref="C9" si="8">500000/E9</f>
        <v>642.67352185089976</v>
      </c>
      <c r="D9" s="20" t="s">
        <v>15</v>
      </c>
      <c r="E9" s="8">
        <v>778</v>
      </c>
      <c r="F9" s="8">
        <v>788</v>
      </c>
      <c r="G9" s="8">
        <v>810</v>
      </c>
      <c r="H9" s="8">
        <f t="shared" ref="H9" si="9">IF(D9="SELL", E9-F9, F9-E9)*C9</f>
        <v>6426.7352185089976</v>
      </c>
      <c r="I9" s="8">
        <f t="shared" ref="I9" si="10">IF(D9="SELL",IF(G9="-","0",F9-G9),IF(D9="BUY",IF(G9="-","0",G9-F9)))*C9</f>
        <v>14138.817480719794</v>
      </c>
      <c r="J9" s="62">
        <f t="shared" ref="J9" si="11">SUM(H9:I9)</f>
        <v>20565.552699228792</v>
      </c>
    </row>
    <row r="10" spans="1:10" ht="17.25" customHeight="1" x14ac:dyDescent="0.25">
      <c r="A10" s="4">
        <v>43347</v>
      </c>
      <c r="B10" s="5" t="s">
        <v>131</v>
      </c>
      <c r="C10" s="6">
        <f t="shared" ref="C10" si="12">500000/E10</f>
        <v>1930.5019305019305</v>
      </c>
      <c r="D10" s="20" t="s">
        <v>36</v>
      </c>
      <c r="E10" s="8">
        <v>259</v>
      </c>
      <c r="F10" s="8">
        <v>254</v>
      </c>
      <c r="G10" s="8" t="s">
        <v>16</v>
      </c>
      <c r="H10" s="3">
        <f>(E10-F10)*C10</f>
        <v>9652.5096525096524</v>
      </c>
      <c r="I10" s="8">
        <f t="shared" ref="I10" si="13">IF(D10="SELL",IF(G10="-","0",F10-G10),IF(D10="BUY",IF(G10="-","0",G10-F10)))*C10</f>
        <v>0</v>
      </c>
      <c r="J10" s="62">
        <f t="shared" ref="J10" si="14">SUM(H10:I10)</f>
        <v>9652.5096525096524</v>
      </c>
    </row>
    <row r="11" spans="1:10" ht="17.25" customHeight="1" x14ac:dyDescent="0.25">
      <c r="A11" s="4">
        <v>43346</v>
      </c>
      <c r="B11" s="5" t="s">
        <v>128</v>
      </c>
      <c r="C11" s="6">
        <f t="shared" ref="C11" si="15">500000/E11</f>
        <v>912.40875912408762</v>
      </c>
      <c r="D11" s="20" t="s">
        <v>15</v>
      </c>
      <c r="E11" s="8">
        <v>548</v>
      </c>
      <c r="F11" s="8">
        <v>540</v>
      </c>
      <c r="G11" s="8" t="s">
        <v>16</v>
      </c>
      <c r="H11" s="8">
        <f t="shared" ref="H11" si="16">IF(D11="SELL", E11-F11, F11-E11)*C11</f>
        <v>-7299.270072992701</v>
      </c>
      <c r="I11" s="8">
        <f t="shared" ref="I11" si="17">IF(D11="SELL",IF(G11="-","0",F11-G11),IF(D11="BUY",IF(G11="-","0",G11-F11)))*C11</f>
        <v>0</v>
      </c>
      <c r="J11" s="62">
        <f t="shared" ref="J11" si="18">SUM(H11:I11)</f>
        <v>-7299.270072992701</v>
      </c>
    </row>
    <row r="12" spans="1:10" ht="17.25" customHeight="1" x14ac:dyDescent="0.25">
      <c r="A12" s="75"/>
      <c r="B12" s="76"/>
      <c r="C12" s="77"/>
      <c r="D12" s="78"/>
      <c r="E12" s="79"/>
      <c r="F12" s="79"/>
      <c r="G12" s="79"/>
      <c r="H12" s="79"/>
      <c r="I12" s="79"/>
      <c r="J12" s="80"/>
    </row>
    <row r="13" spans="1:10" ht="17.25" customHeight="1" x14ac:dyDescent="0.25">
      <c r="A13" s="4">
        <v>43342</v>
      </c>
      <c r="B13" s="5" t="s">
        <v>127</v>
      </c>
      <c r="C13" s="6">
        <f t="shared" ref="C13" si="19">500000/E13</f>
        <v>510.20408163265307</v>
      </c>
      <c r="D13" s="20" t="s">
        <v>15</v>
      </c>
      <c r="E13" s="8">
        <v>980</v>
      </c>
      <c r="F13" s="8">
        <v>989.95</v>
      </c>
      <c r="G13" s="8" t="s">
        <v>16</v>
      </c>
      <c r="H13" s="8">
        <f t="shared" ref="H13" si="20">IF(D13="SELL", E13-F13, F13-E13)*C13</f>
        <v>5076.530612244921</v>
      </c>
      <c r="I13" s="8">
        <f t="shared" ref="I13" si="21">IF(D13="SELL",IF(G13="-","0",F13-G13),IF(D13="BUY",IF(G13="-","0",G13-F13)))*C13</f>
        <v>0</v>
      </c>
      <c r="J13" s="62">
        <f t="shared" ref="J13" si="22">SUM(H13:I13)</f>
        <v>5076.530612244921</v>
      </c>
    </row>
    <row r="14" spans="1:10" ht="17.25" customHeight="1" x14ac:dyDescent="0.25">
      <c r="A14" s="4">
        <v>43341</v>
      </c>
      <c r="B14" s="5" t="s">
        <v>125</v>
      </c>
      <c r="C14" s="6">
        <f t="shared" ref="C14:C15" si="23">500000/E14</f>
        <v>409.8360655737705</v>
      </c>
      <c r="D14" s="20" t="s">
        <v>15</v>
      </c>
      <c r="E14" s="8">
        <v>1220</v>
      </c>
      <c r="F14" s="8">
        <v>1200</v>
      </c>
      <c r="G14" s="8" t="s">
        <v>16</v>
      </c>
      <c r="H14" s="8">
        <f t="shared" ref="H14:H15" si="24">IF(D14="SELL", E14-F14, F14-E14)*C14</f>
        <v>-8196.7213114754104</v>
      </c>
      <c r="I14" s="8">
        <f t="shared" ref="I14:I15" si="25">IF(D14="SELL",IF(G14="-","0",F14-G14),IF(D14="BUY",IF(G14="-","0",G14-F14)))*C14</f>
        <v>0</v>
      </c>
      <c r="J14" s="62">
        <f t="shared" ref="J14:J15" si="26">SUM(H14:I14)</f>
        <v>-8196.7213114754104</v>
      </c>
    </row>
    <row r="15" spans="1:10" ht="17.25" customHeight="1" x14ac:dyDescent="0.25">
      <c r="A15" s="4">
        <v>43340</v>
      </c>
      <c r="B15" s="5" t="s">
        <v>97</v>
      </c>
      <c r="C15" s="6">
        <f t="shared" si="23"/>
        <v>1396.6480446927374</v>
      </c>
      <c r="D15" s="20" t="s">
        <v>15</v>
      </c>
      <c r="E15" s="8">
        <v>358</v>
      </c>
      <c r="F15" s="8">
        <v>363</v>
      </c>
      <c r="G15" s="8">
        <v>369</v>
      </c>
      <c r="H15" s="8">
        <f t="shared" si="24"/>
        <v>6983.2402234636866</v>
      </c>
      <c r="I15" s="8">
        <f t="shared" si="25"/>
        <v>8379.8882681564246</v>
      </c>
      <c r="J15" s="62">
        <f t="shared" si="26"/>
        <v>15363.128491620111</v>
      </c>
    </row>
    <row r="16" spans="1:10" ht="17.25" customHeight="1" x14ac:dyDescent="0.25">
      <c r="A16" s="4">
        <v>43339</v>
      </c>
      <c r="B16" s="5" t="s">
        <v>123</v>
      </c>
      <c r="C16" s="6">
        <f t="shared" ref="C16" si="27">500000/E16</f>
        <v>690.60773480662988</v>
      </c>
      <c r="D16" s="20" t="s">
        <v>15</v>
      </c>
      <c r="E16" s="8">
        <v>724</v>
      </c>
      <c r="F16" s="8">
        <v>724</v>
      </c>
      <c r="G16" s="8" t="s">
        <v>16</v>
      </c>
      <c r="H16" s="3">
        <f>(E16-F16)*C16</f>
        <v>0</v>
      </c>
      <c r="I16" s="8">
        <f t="shared" ref="I16" si="28">IF(D16="SELL",IF(G16="-","0",F16-G16),IF(D16="BUY",IF(G16="-","0",G16-F16)))*C16</f>
        <v>0</v>
      </c>
      <c r="J16" s="62">
        <f t="shared" ref="J16" si="29">SUM(H16:I16)</f>
        <v>0</v>
      </c>
    </row>
    <row r="17" spans="1:10" ht="17.25" customHeight="1" x14ac:dyDescent="0.25">
      <c r="A17" s="4">
        <v>43336</v>
      </c>
      <c r="B17" s="5" t="s">
        <v>122</v>
      </c>
      <c r="C17" s="6">
        <f t="shared" ref="C17" si="30">500000/E17</f>
        <v>784.92935635792776</v>
      </c>
      <c r="D17" s="20" t="s">
        <v>36</v>
      </c>
      <c r="E17" s="8">
        <v>637</v>
      </c>
      <c r="F17" s="8">
        <v>625</v>
      </c>
      <c r="G17" s="8">
        <v>615</v>
      </c>
      <c r="H17" s="3">
        <f>(E17-F17)*C17</f>
        <v>9419.1522762951336</v>
      </c>
      <c r="I17" s="8">
        <f t="shared" ref="I17" si="31">IF(D17="SELL",IF(G17="-","0",F17-G17),IF(D17="BUY",IF(G17="-","0",G17-F17)))*C17</f>
        <v>0</v>
      </c>
      <c r="J17" s="62">
        <f t="shared" ref="J17" si="32">SUM(H17:I17)</f>
        <v>9419.1522762951336</v>
      </c>
    </row>
    <row r="18" spans="1:10" ht="17.25" customHeight="1" x14ac:dyDescent="0.25">
      <c r="A18" s="4">
        <v>43329</v>
      </c>
      <c r="B18" s="5" t="s">
        <v>117</v>
      </c>
      <c r="C18" s="6">
        <f t="shared" ref="C18:C19" si="33">500000/E18</f>
        <v>822.36842105263156</v>
      </c>
      <c r="D18" s="20" t="s">
        <v>15</v>
      </c>
      <c r="E18" s="8">
        <v>608</v>
      </c>
      <c r="F18" s="8">
        <v>612.70000000000005</v>
      </c>
      <c r="G18" s="8" t="s">
        <v>16</v>
      </c>
      <c r="H18" s="8">
        <f t="shared" ref="H18:H19" si="34">IF(D18="SELL", E18-F18, F18-E18)*C18</f>
        <v>3865.1315789474056</v>
      </c>
      <c r="I18" s="8">
        <f t="shared" ref="I18:I19" si="35">IF(D18="SELL",IF(G18="-","0",F18-G18),IF(D18="BUY",IF(G18="-","0",G18-F18)))*C18</f>
        <v>0</v>
      </c>
      <c r="J18" s="62">
        <f t="shared" ref="J18:J19" si="36">SUM(H18:I18)</f>
        <v>3865.1315789474056</v>
      </c>
    </row>
    <row r="19" spans="1:10" ht="17.25" customHeight="1" x14ac:dyDescent="0.25">
      <c r="A19" s="4">
        <v>43328</v>
      </c>
      <c r="B19" s="5" t="s">
        <v>85</v>
      </c>
      <c r="C19" s="6">
        <f t="shared" si="33"/>
        <v>677.50677506775071</v>
      </c>
      <c r="D19" s="20" t="s">
        <v>15</v>
      </c>
      <c r="E19" s="8">
        <v>738</v>
      </c>
      <c r="F19" s="8">
        <v>748</v>
      </c>
      <c r="G19" s="8" t="s">
        <v>16</v>
      </c>
      <c r="H19" s="8">
        <f t="shared" si="34"/>
        <v>6775.0677506775073</v>
      </c>
      <c r="I19" s="8">
        <f t="shared" si="35"/>
        <v>0</v>
      </c>
      <c r="J19" s="62">
        <f t="shared" si="36"/>
        <v>6775.0677506775073</v>
      </c>
    </row>
    <row r="20" spans="1:10" ht="17.25" customHeight="1" x14ac:dyDescent="0.25">
      <c r="A20" s="4">
        <v>43326</v>
      </c>
      <c r="B20" s="5" t="s">
        <v>116</v>
      </c>
      <c r="C20" s="6">
        <f t="shared" ref="C20" si="37">500000/E20</f>
        <v>388.19875776397515</v>
      </c>
      <c r="D20" s="20" t="s">
        <v>15</v>
      </c>
      <c r="E20" s="8">
        <v>1288</v>
      </c>
      <c r="F20" s="8">
        <v>1308</v>
      </c>
      <c r="G20" s="8">
        <v>1340</v>
      </c>
      <c r="H20" s="8">
        <f t="shared" ref="H20" si="38">IF(D20="SELL", E20-F20, F20-E20)*C20</f>
        <v>7763.9751552795033</v>
      </c>
      <c r="I20" s="8">
        <f t="shared" ref="I20" si="39">IF(D20="SELL",IF(G20="-","0",F20-G20),IF(D20="BUY",IF(G20="-","0",G20-F20)))*C20</f>
        <v>12422.360248447205</v>
      </c>
      <c r="J20" s="62">
        <f t="shared" ref="J20" si="40">SUM(H20:I20)</f>
        <v>20186.335403726709</v>
      </c>
    </row>
    <row r="21" spans="1:10" ht="17.25" customHeight="1" x14ac:dyDescent="0.25">
      <c r="A21" s="4">
        <v>43325</v>
      </c>
      <c r="B21" s="5" t="s">
        <v>113</v>
      </c>
      <c r="C21" s="6">
        <f t="shared" ref="C21" si="41">500000/E21</f>
        <v>1022.4948875255624</v>
      </c>
      <c r="D21" s="20" t="s">
        <v>15</v>
      </c>
      <c r="E21" s="8">
        <v>489</v>
      </c>
      <c r="F21" s="8">
        <v>484</v>
      </c>
      <c r="G21" s="8" t="s">
        <v>16</v>
      </c>
      <c r="H21" s="8">
        <f t="shared" ref="H21" si="42">IF(D21="SELL", E21-F21, F21-E21)*C21</f>
        <v>-5112.4744376278122</v>
      </c>
      <c r="I21" s="8">
        <f t="shared" ref="I21" si="43">IF(D21="SELL",IF(G21="-","0",F21-G21),IF(D21="BUY",IF(G21="-","0",G21-F21)))*C21</f>
        <v>0</v>
      </c>
      <c r="J21" s="62">
        <f t="shared" ref="J21" si="44">SUM(H21:I21)</f>
        <v>-5112.4744376278122</v>
      </c>
    </row>
    <row r="22" spans="1:10" ht="17.25" customHeight="1" x14ac:dyDescent="0.25">
      <c r="A22" s="4">
        <v>43322</v>
      </c>
      <c r="B22" s="5" t="s">
        <v>111</v>
      </c>
      <c r="C22" s="6">
        <f t="shared" ref="C22" si="45">500000/E22</f>
        <v>2232.1428571428573</v>
      </c>
      <c r="D22" s="20" t="s">
        <v>15</v>
      </c>
      <c r="E22" s="8">
        <v>224</v>
      </c>
      <c r="F22" s="8">
        <v>220</v>
      </c>
      <c r="G22" s="8" t="s">
        <v>16</v>
      </c>
      <c r="H22" s="8">
        <f t="shared" ref="H22" si="46">IF(D22="SELL", E22-F22, F22-E22)*C22</f>
        <v>-8928.5714285714294</v>
      </c>
      <c r="I22" s="8">
        <f t="shared" ref="I22" si="47">IF(D22="SELL",IF(G22="-","0",F22-G22),IF(D22="BUY",IF(G22="-","0",G22-F22)))*C22</f>
        <v>0</v>
      </c>
      <c r="J22" s="62">
        <f t="shared" ref="J22" si="48">SUM(H22:I22)</f>
        <v>-8928.5714285714294</v>
      </c>
    </row>
    <row r="23" spans="1:10" ht="17.25" customHeight="1" x14ac:dyDescent="0.25">
      <c r="A23" s="4">
        <v>43319</v>
      </c>
      <c r="B23" s="5" t="s">
        <v>99</v>
      </c>
      <c r="C23" s="6">
        <f t="shared" ref="C23:C28" si="49">500000/E23</f>
        <v>1562.5</v>
      </c>
      <c r="D23" s="20" t="s">
        <v>15</v>
      </c>
      <c r="E23" s="8">
        <v>320</v>
      </c>
      <c r="F23" s="8">
        <v>325</v>
      </c>
      <c r="G23" s="8">
        <v>335</v>
      </c>
      <c r="H23" s="8">
        <f t="shared" ref="H23" si="50">IF(D23="SELL", E23-F23, F23-E23)*C23</f>
        <v>7812.5</v>
      </c>
      <c r="I23" s="8">
        <f t="shared" ref="I23:I26" si="51">IF(D23="SELL",IF(G23="-","0",F23-G23),IF(D23="BUY",IF(G23="-","0",G23-F23)))*C23</f>
        <v>15625</v>
      </c>
      <c r="J23" s="62">
        <f t="shared" ref="J23:J26" si="52">SUM(H23:I23)</f>
        <v>23437.5</v>
      </c>
    </row>
    <row r="24" spans="1:10" ht="17.25" customHeight="1" x14ac:dyDescent="0.25">
      <c r="A24" s="4">
        <v>43318</v>
      </c>
      <c r="B24" s="5" t="s">
        <v>102</v>
      </c>
      <c r="C24" s="6">
        <f t="shared" si="49"/>
        <v>1162.7906976744187</v>
      </c>
      <c r="D24" s="20" t="s">
        <v>15</v>
      </c>
      <c r="E24" s="8">
        <v>430</v>
      </c>
      <c r="F24" s="8">
        <v>436</v>
      </c>
      <c r="G24" s="8" t="s">
        <v>16</v>
      </c>
      <c r="H24" s="8">
        <f t="shared" ref="H24" si="53">IF(D24="SELL", E24-F24, F24-E24)*C24</f>
        <v>6976.7441860465115</v>
      </c>
      <c r="I24" s="8">
        <f t="shared" ref="I24" si="54">IF(D24="SELL",IF(G24="-","0",F24-G24),IF(D24="BUY",IF(G24="-","0",G24-F24)))*C24</f>
        <v>0</v>
      </c>
      <c r="J24" s="62">
        <f t="shared" ref="J24" si="55">SUM(H24:I24)</f>
        <v>6976.7441860465115</v>
      </c>
    </row>
    <row r="25" spans="1:10" x14ac:dyDescent="0.25">
      <c r="A25" s="4">
        <v>43314</v>
      </c>
      <c r="B25" s="5" t="s">
        <v>100</v>
      </c>
      <c r="C25" s="6">
        <f t="shared" si="49"/>
        <v>618.81188118811883</v>
      </c>
      <c r="D25" s="20" t="s">
        <v>36</v>
      </c>
      <c r="E25" s="8">
        <v>808</v>
      </c>
      <c r="F25" s="8">
        <v>805</v>
      </c>
      <c r="G25" s="8" t="s">
        <v>16</v>
      </c>
      <c r="H25" s="3">
        <f>(E25-F25)*C25</f>
        <v>1856.4356435643565</v>
      </c>
      <c r="I25" s="8">
        <f t="shared" si="51"/>
        <v>0</v>
      </c>
      <c r="J25" s="62">
        <f t="shared" si="52"/>
        <v>1856.4356435643565</v>
      </c>
    </row>
    <row r="26" spans="1:10" x14ac:dyDescent="0.25">
      <c r="A26" s="4">
        <v>43311</v>
      </c>
      <c r="B26" s="5" t="s">
        <v>101</v>
      </c>
      <c r="C26" s="6">
        <f t="shared" si="49"/>
        <v>844.59459459459458</v>
      </c>
      <c r="D26" s="20" t="s">
        <v>15</v>
      </c>
      <c r="E26" s="8">
        <v>592</v>
      </c>
      <c r="F26" s="8">
        <v>599</v>
      </c>
      <c r="G26" s="8" t="s">
        <v>16</v>
      </c>
      <c r="H26" s="8">
        <f t="shared" ref="H26" si="56">IF(D26="SELL", E26-F26, F26-E26)*C26</f>
        <v>5912.1621621621616</v>
      </c>
      <c r="I26" s="8">
        <f t="shared" si="51"/>
        <v>0</v>
      </c>
      <c r="J26" s="62">
        <f t="shared" si="52"/>
        <v>5912.1621621621616</v>
      </c>
    </row>
    <row r="27" spans="1:10" ht="17.25" customHeight="1" x14ac:dyDescent="0.25">
      <c r="A27" s="4">
        <v>43308</v>
      </c>
      <c r="B27" s="5" t="s">
        <v>94</v>
      </c>
      <c r="C27" s="6">
        <f t="shared" si="49"/>
        <v>564.33408577878106</v>
      </c>
      <c r="D27" s="20" t="s">
        <v>15</v>
      </c>
      <c r="E27" s="8">
        <v>886</v>
      </c>
      <c r="F27" s="8">
        <v>900</v>
      </c>
      <c r="G27" s="8">
        <v>925</v>
      </c>
      <c r="H27" s="8">
        <f t="shared" ref="H27:H31" si="57">IF(D27="SELL", E27-F27, F27-E27)*C27</f>
        <v>7900.6772009029346</v>
      </c>
      <c r="I27" s="8">
        <f t="shared" ref="I27:I31" si="58">IF(D27="SELL",IF(G27="-","0",F27-G27),IF(D27="BUY",IF(G27="-","0",G27-F27)))*C27</f>
        <v>14108.352144469527</v>
      </c>
      <c r="J27" s="62">
        <f t="shared" ref="J27:J28" si="59">SUM(H27:I27)</f>
        <v>22009.029345372463</v>
      </c>
    </row>
    <row r="28" spans="1:10" ht="17.25" customHeight="1" x14ac:dyDescent="0.25">
      <c r="A28" s="4">
        <v>43307</v>
      </c>
      <c r="B28" s="5" t="s">
        <v>95</v>
      </c>
      <c r="C28" s="6">
        <f t="shared" si="49"/>
        <v>1170.9601873536301</v>
      </c>
      <c r="D28" s="20" t="s">
        <v>15</v>
      </c>
      <c r="E28" s="8">
        <v>427</v>
      </c>
      <c r="F28" s="8">
        <v>425</v>
      </c>
      <c r="G28" s="8" t="s">
        <v>16</v>
      </c>
      <c r="H28" s="8">
        <f t="shared" si="57"/>
        <v>-2341.9203747072602</v>
      </c>
      <c r="I28" s="8">
        <f t="shared" si="58"/>
        <v>0</v>
      </c>
      <c r="J28" s="62">
        <f t="shared" si="59"/>
        <v>-2341.9203747072602</v>
      </c>
    </row>
    <row r="29" spans="1:10" ht="17.25" customHeight="1" x14ac:dyDescent="0.25">
      <c r="A29" s="4">
        <v>43305</v>
      </c>
      <c r="B29" s="5" t="s">
        <v>96</v>
      </c>
      <c r="C29" s="6">
        <f t="shared" ref="C29:C31" si="60">500000/E29</f>
        <v>1123.5955056179776</v>
      </c>
      <c r="D29" s="20" t="s">
        <v>15</v>
      </c>
      <c r="E29" s="8">
        <v>445</v>
      </c>
      <c r="F29" s="8">
        <v>454</v>
      </c>
      <c r="G29" s="8">
        <v>465</v>
      </c>
      <c r="H29" s="8">
        <f t="shared" si="57"/>
        <v>10112.359550561798</v>
      </c>
      <c r="I29" s="8">
        <f t="shared" si="58"/>
        <v>12359.550561797752</v>
      </c>
      <c r="J29" s="3">
        <f t="shared" ref="J29:J31" si="61">+I29+H29</f>
        <v>22471.91011235955</v>
      </c>
    </row>
    <row r="30" spans="1:10" ht="17.25" customHeight="1" x14ac:dyDescent="0.25">
      <c r="A30" s="4">
        <v>43301</v>
      </c>
      <c r="B30" s="5" t="s">
        <v>97</v>
      </c>
      <c r="C30" s="6">
        <f t="shared" si="60"/>
        <v>1515.1515151515152</v>
      </c>
      <c r="D30" s="20" t="s">
        <v>15</v>
      </c>
      <c r="E30" s="8">
        <v>330</v>
      </c>
      <c r="F30" s="8">
        <v>333.85</v>
      </c>
      <c r="G30" s="8" t="s">
        <v>16</v>
      </c>
      <c r="H30" s="8">
        <f t="shared" si="57"/>
        <v>5833.3333333333685</v>
      </c>
      <c r="I30" s="8">
        <f t="shared" si="58"/>
        <v>0</v>
      </c>
      <c r="J30" s="3">
        <f t="shared" si="61"/>
        <v>5833.3333333333685</v>
      </c>
    </row>
    <row r="31" spans="1:10" ht="17.25" customHeight="1" x14ac:dyDescent="0.25">
      <c r="A31" s="4">
        <v>43300</v>
      </c>
      <c r="B31" s="5" t="s">
        <v>98</v>
      </c>
      <c r="C31" s="6">
        <f t="shared" si="60"/>
        <v>938.08630393996248</v>
      </c>
      <c r="D31" s="20" t="s">
        <v>15</v>
      </c>
      <c r="E31" s="8">
        <v>533</v>
      </c>
      <c r="F31" s="8">
        <v>525</v>
      </c>
      <c r="G31" s="8" t="s">
        <v>16</v>
      </c>
      <c r="H31" s="8">
        <f t="shared" si="57"/>
        <v>-7504.6904315196998</v>
      </c>
      <c r="I31" s="8">
        <f t="shared" si="58"/>
        <v>0</v>
      </c>
      <c r="J31" s="3">
        <f t="shared" si="61"/>
        <v>-7504.6904315196998</v>
      </c>
    </row>
    <row r="32" spans="1:10" ht="17.25" customHeight="1" x14ac:dyDescent="0.25">
      <c r="A32" s="4">
        <v>43299</v>
      </c>
      <c r="B32" s="5" t="s">
        <v>84</v>
      </c>
      <c r="C32" s="6">
        <f t="shared" ref="C32:C34" si="62">300000/E32</f>
        <v>1145.0381679389313</v>
      </c>
      <c r="D32" s="20" t="s">
        <v>15</v>
      </c>
      <c r="E32" s="8">
        <v>262</v>
      </c>
      <c r="F32" s="8">
        <v>257</v>
      </c>
      <c r="G32" s="8" t="s">
        <v>16</v>
      </c>
      <c r="H32" s="8">
        <f t="shared" ref="H32:H34" si="63">IF(D32="SELL", E32-F32, F32-E32)*C32</f>
        <v>-5725.1908396946565</v>
      </c>
      <c r="I32" s="8">
        <f t="shared" ref="I32:I34" si="64">IF(D32="SELL",IF(G32="-","0",F32-G32),IF(D32="BUY",IF(G32="-","0",G32-F32)))*C32</f>
        <v>0</v>
      </c>
      <c r="J32" s="3">
        <f t="shared" ref="J32:J34" si="65">+I32+H32</f>
        <v>-5725.1908396946565</v>
      </c>
    </row>
    <row r="33" spans="1:10" ht="17.25" customHeight="1" x14ac:dyDescent="0.25">
      <c r="A33" s="4">
        <v>43298</v>
      </c>
      <c r="B33" s="5" t="s">
        <v>85</v>
      </c>
      <c r="C33" s="6">
        <f t="shared" si="62"/>
        <v>444.44444444444446</v>
      </c>
      <c r="D33" s="20" t="s">
        <v>28</v>
      </c>
      <c r="E33" s="8">
        <v>675</v>
      </c>
      <c r="F33" s="8">
        <v>690</v>
      </c>
      <c r="G33" s="8" t="s">
        <v>16</v>
      </c>
      <c r="H33" s="8">
        <f t="shared" si="63"/>
        <v>-6666.666666666667</v>
      </c>
      <c r="I33" s="8">
        <f t="shared" si="64"/>
        <v>0</v>
      </c>
      <c r="J33" s="3">
        <f t="shared" si="65"/>
        <v>-6666.666666666667</v>
      </c>
    </row>
    <row r="34" spans="1:10" ht="17.25" customHeight="1" x14ac:dyDescent="0.25">
      <c r="A34" s="4">
        <v>43297</v>
      </c>
      <c r="B34" s="5" t="s">
        <v>84</v>
      </c>
      <c r="C34" s="6">
        <f t="shared" si="62"/>
        <v>1200</v>
      </c>
      <c r="D34" s="20" t="s">
        <v>28</v>
      </c>
      <c r="E34" s="8">
        <v>250</v>
      </c>
      <c r="F34" s="8">
        <v>247</v>
      </c>
      <c r="G34" s="8" t="s">
        <v>16</v>
      </c>
      <c r="H34" s="8">
        <f t="shared" si="63"/>
        <v>3600</v>
      </c>
      <c r="I34" s="8">
        <f t="shared" si="64"/>
        <v>0</v>
      </c>
      <c r="J34" s="3">
        <f t="shared" si="65"/>
        <v>3600</v>
      </c>
    </row>
    <row r="35" spans="1:10" ht="17.25" customHeight="1" x14ac:dyDescent="0.25">
      <c r="A35" s="4">
        <v>43294</v>
      </c>
      <c r="B35" s="5" t="s">
        <v>38</v>
      </c>
      <c r="C35" s="6">
        <f t="shared" ref="C35" si="66">300000/E35</f>
        <v>710.90047393364932</v>
      </c>
      <c r="D35" s="20" t="s">
        <v>28</v>
      </c>
      <c r="E35" s="8">
        <v>422</v>
      </c>
      <c r="F35" s="8">
        <v>415</v>
      </c>
      <c r="G35" s="8">
        <v>408</v>
      </c>
      <c r="H35" s="8">
        <f t="shared" ref="H35" si="67">IF(D35="SELL", E35-F35, F35-E35)*C35</f>
        <v>4976.3033175355449</v>
      </c>
      <c r="I35" s="8">
        <f t="shared" ref="I35" si="68">IF(D35="SELL",IF(G35="-","0",F35-G35),IF(D35="BUY",IF(G35="-","0",G35-F35)))*C35</f>
        <v>4976.3033175355449</v>
      </c>
      <c r="J35" s="3">
        <f t="shared" ref="J35" si="69">+I35+H35</f>
        <v>9952.6066350710898</v>
      </c>
    </row>
    <row r="36" spans="1:10" ht="17.25" customHeight="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</row>
    <row r="37" spans="1:10" ht="17.25" customHeight="1" x14ac:dyDescent="0.25">
      <c r="A37" s="4">
        <v>43280</v>
      </c>
      <c r="B37" s="5" t="s">
        <v>13</v>
      </c>
      <c r="C37" s="6">
        <f t="shared" ref="C37:C58" si="70">300000/E37</f>
        <v>1204.8192771084337</v>
      </c>
      <c r="D37" s="7" t="s">
        <v>15</v>
      </c>
      <c r="E37" s="8">
        <v>249</v>
      </c>
      <c r="F37" s="8">
        <v>255</v>
      </c>
      <c r="G37" s="8">
        <v>260</v>
      </c>
      <c r="H37" s="8">
        <f t="shared" ref="H37:H58" si="71">IF(D37="SELL", E37-F37, F37-E37)*C37</f>
        <v>7228.9156626506019</v>
      </c>
      <c r="I37" s="8">
        <f t="shared" ref="I37:I58" si="72">IF(D37="SELL",IF(G37="-","0",F37-G37),IF(D37="BUY",IF(G37="-","0",G37-F37)))*C37</f>
        <v>6024.0963855421687</v>
      </c>
      <c r="J37" s="3">
        <f t="shared" ref="J37:J58" si="73">+I37+H37</f>
        <v>13253.01204819277</v>
      </c>
    </row>
    <row r="38" spans="1:10" ht="17.25" customHeight="1" x14ac:dyDescent="0.25">
      <c r="A38" s="4">
        <v>43279</v>
      </c>
      <c r="B38" s="5" t="s">
        <v>29</v>
      </c>
      <c r="C38" s="6">
        <f t="shared" si="70"/>
        <v>923.07692307692309</v>
      </c>
      <c r="D38" s="7" t="s">
        <v>15</v>
      </c>
      <c r="E38" s="8">
        <v>325</v>
      </c>
      <c r="F38" s="8">
        <v>325</v>
      </c>
      <c r="G38" s="8" t="s">
        <v>16</v>
      </c>
      <c r="H38" s="8">
        <f t="shared" si="71"/>
        <v>0</v>
      </c>
      <c r="I38" s="8">
        <f t="shared" si="72"/>
        <v>0</v>
      </c>
      <c r="J38" s="3">
        <f t="shared" si="73"/>
        <v>0</v>
      </c>
    </row>
    <row r="39" spans="1:10" ht="17.25" customHeight="1" x14ac:dyDescent="0.25">
      <c r="A39" s="4">
        <v>43277</v>
      </c>
      <c r="B39" s="5" t="s">
        <v>17</v>
      </c>
      <c r="C39" s="6">
        <f t="shared" si="70"/>
        <v>447.76119402985074</v>
      </c>
      <c r="D39" s="7" t="s">
        <v>15</v>
      </c>
      <c r="E39" s="8">
        <v>670</v>
      </c>
      <c r="F39" s="8">
        <v>675</v>
      </c>
      <c r="G39" s="8" t="s">
        <v>16</v>
      </c>
      <c r="H39" s="8">
        <f t="shared" si="71"/>
        <v>2238.8059701492539</v>
      </c>
      <c r="I39" s="8">
        <f t="shared" si="72"/>
        <v>0</v>
      </c>
      <c r="J39" s="3">
        <f t="shared" si="73"/>
        <v>2238.8059701492539</v>
      </c>
    </row>
    <row r="40" spans="1:10" ht="17.25" customHeight="1" x14ac:dyDescent="0.25">
      <c r="A40" s="4">
        <v>43276</v>
      </c>
      <c r="B40" s="5" t="s">
        <v>18</v>
      </c>
      <c r="C40" s="6">
        <f t="shared" si="70"/>
        <v>854.70085470085473</v>
      </c>
      <c r="D40" s="7" t="s">
        <v>15</v>
      </c>
      <c r="E40" s="8">
        <v>351</v>
      </c>
      <c r="F40" s="8">
        <v>356</v>
      </c>
      <c r="G40" s="8" t="s">
        <v>16</v>
      </c>
      <c r="H40" s="8">
        <f t="shared" si="71"/>
        <v>4273.5042735042734</v>
      </c>
      <c r="I40" s="8">
        <f t="shared" si="72"/>
        <v>0</v>
      </c>
      <c r="J40" s="3">
        <f t="shared" si="73"/>
        <v>4273.5042735042734</v>
      </c>
    </row>
    <row r="41" spans="1:10" ht="17.25" customHeight="1" x14ac:dyDescent="0.25">
      <c r="A41" s="4">
        <v>43276</v>
      </c>
      <c r="B41" s="5" t="s">
        <v>10</v>
      </c>
      <c r="C41" s="6">
        <f t="shared" si="70"/>
        <v>248.75621890547265</v>
      </c>
      <c r="D41" s="7" t="s">
        <v>15</v>
      </c>
      <c r="E41" s="8">
        <v>1206</v>
      </c>
      <c r="F41" s="8">
        <v>1220</v>
      </c>
      <c r="G41" s="8" t="s">
        <v>16</v>
      </c>
      <c r="H41" s="8">
        <f t="shared" si="71"/>
        <v>3482.587064676617</v>
      </c>
      <c r="I41" s="8">
        <f t="shared" si="72"/>
        <v>0</v>
      </c>
      <c r="J41" s="3">
        <f t="shared" si="73"/>
        <v>3482.587064676617</v>
      </c>
    </row>
    <row r="42" spans="1:10" ht="17.25" customHeight="1" x14ac:dyDescent="0.25">
      <c r="A42" s="4">
        <v>43273</v>
      </c>
      <c r="B42" s="5" t="s">
        <v>19</v>
      </c>
      <c r="C42" s="6">
        <f t="shared" si="70"/>
        <v>724.63768115942025</v>
      </c>
      <c r="D42" s="7" t="s">
        <v>15</v>
      </c>
      <c r="E42" s="8">
        <v>414</v>
      </c>
      <c r="F42" s="8">
        <v>409</v>
      </c>
      <c r="G42" s="8" t="s">
        <v>16</v>
      </c>
      <c r="H42" s="8">
        <f t="shared" si="71"/>
        <v>-3623.188405797101</v>
      </c>
      <c r="I42" s="8">
        <f t="shared" si="72"/>
        <v>0</v>
      </c>
      <c r="J42" s="3">
        <f t="shared" si="73"/>
        <v>-3623.188405797101</v>
      </c>
    </row>
    <row r="43" spans="1:10" ht="17.25" customHeight="1" x14ac:dyDescent="0.25">
      <c r="A43" s="4">
        <v>43272</v>
      </c>
      <c r="B43" s="5" t="s">
        <v>20</v>
      </c>
      <c r="C43" s="6">
        <f t="shared" si="70"/>
        <v>1107.0110701107012</v>
      </c>
      <c r="D43" s="7" t="s">
        <v>15</v>
      </c>
      <c r="E43" s="8">
        <v>271</v>
      </c>
      <c r="F43" s="8">
        <v>274.5</v>
      </c>
      <c r="G43" s="8" t="s">
        <v>16</v>
      </c>
      <c r="H43" s="8">
        <f t="shared" si="71"/>
        <v>3874.5387453874541</v>
      </c>
      <c r="I43" s="8">
        <f t="shared" si="72"/>
        <v>0</v>
      </c>
      <c r="J43" s="3">
        <f t="shared" si="73"/>
        <v>3874.5387453874541</v>
      </c>
    </row>
    <row r="44" spans="1:10" ht="17.25" customHeight="1" x14ac:dyDescent="0.25">
      <c r="A44" s="4">
        <v>43271</v>
      </c>
      <c r="B44" s="5" t="s">
        <v>21</v>
      </c>
      <c r="C44" s="6">
        <f t="shared" si="70"/>
        <v>580.27079303675043</v>
      </c>
      <c r="D44" s="7" t="s">
        <v>15</v>
      </c>
      <c r="E44" s="8">
        <v>517</v>
      </c>
      <c r="F44" s="8">
        <v>520</v>
      </c>
      <c r="G44" s="8" t="s">
        <v>16</v>
      </c>
      <c r="H44" s="8">
        <f t="shared" si="71"/>
        <v>1740.8123791102512</v>
      </c>
      <c r="I44" s="8">
        <f t="shared" si="72"/>
        <v>0</v>
      </c>
      <c r="J44" s="3">
        <f t="shared" si="73"/>
        <v>1740.8123791102512</v>
      </c>
    </row>
    <row r="45" spans="1:10" ht="17.25" customHeight="1" x14ac:dyDescent="0.25">
      <c r="A45" s="4">
        <v>43270</v>
      </c>
      <c r="B45" s="5" t="s">
        <v>11</v>
      </c>
      <c r="C45" s="6">
        <f t="shared" si="70"/>
        <v>1369.8630136986301</v>
      </c>
      <c r="D45" s="7" t="s">
        <v>15</v>
      </c>
      <c r="E45" s="8">
        <v>219</v>
      </c>
      <c r="F45" s="8">
        <v>215</v>
      </c>
      <c r="G45" s="8" t="s">
        <v>16</v>
      </c>
      <c r="H45" s="8">
        <f t="shared" si="71"/>
        <v>-5479.4520547945203</v>
      </c>
      <c r="I45" s="8">
        <f t="shared" si="72"/>
        <v>0</v>
      </c>
      <c r="J45" s="3">
        <f t="shared" si="73"/>
        <v>-5479.4520547945203</v>
      </c>
    </row>
    <row r="46" spans="1:10" ht="17.25" customHeight="1" x14ac:dyDescent="0.25">
      <c r="A46" s="4">
        <v>43269</v>
      </c>
      <c r="B46" s="5" t="s">
        <v>22</v>
      </c>
      <c r="C46" s="6">
        <f t="shared" si="70"/>
        <v>495.04950495049508</v>
      </c>
      <c r="D46" s="7" t="s">
        <v>15</v>
      </c>
      <c r="E46" s="8">
        <v>606</v>
      </c>
      <c r="F46" s="8">
        <v>592</v>
      </c>
      <c r="G46" s="8" t="s">
        <v>16</v>
      </c>
      <c r="H46" s="8">
        <f t="shared" si="71"/>
        <v>-6930.6930693069307</v>
      </c>
      <c r="I46" s="8">
        <f t="shared" si="72"/>
        <v>0</v>
      </c>
      <c r="J46" s="3">
        <f t="shared" si="73"/>
        <v>-6930.6930693069307</v>
      </c>
    </row>
    <row r="47" spans="1:10" ht="17.25" customHeight="1" x14ac:dyDescent="0.25">
      <c r="A47" s="4">
        <v>43266</v>
      </c>
      <c r="B47" s="5" t="s">
        <v>23</v>
      </c>
      <c r="C47" s="6">
        <f t="shared" si="70"/>
        <v>232.55813953488371</v>
      </c>
      <c r="D47" s="7" t="s">
        <v>15</v>
      </c>
      <c r="E47" s="8">
        <v>1290</v>
      </c>
      <c r="F47" s="8">
        <v>1298</v>
      </c>
      <c r="G47" s="8" t="s">
        <v>16</v>
      </c>
      <c r="H47" s="8">
        <f t="shared" si="71"/>
        <v>1860.4651162790697</v>
      </c>
      <c r="I47" s="8">
        <f t="shared" si="72"/>
        <v>0</v>
      </c>
      <c r="J47" s="3">
        <f t="shared" si="73"/>
        <v>1860.4651162790697</v>
      </c>
    </row>
    <row r="48" spans="1:10" ht="17.25" customHeight="1" x14ac:dyDescent="0.25">
      <c r="A48" s="4">
        <v>43265</v>
      </c>
      <c r="B48" s="5" t="s">
        <v>14</v>
      </c>
      <c r="C48" s="6">
        <f t="shared" si="70"/>
        <v>1090.909090909091</v>
      </c>
      <c r="D48" s="7" t="s">
        <v>15</v>
      </c>
      <c r="E48" s="8">
        <v>275</v>
      </c>
      <c r="F48" s="8">
        <v>280</v>
      </c>
      <c r="G48" s="8" t="s">
        <v>16</v>
      </c>
      <c r="H48" s="8">
        <f t="shared" si="71"/>
        <v>5454.545454545455</v>
      </c>
      <c r="I48" s="8">
        <f t="shared" si="72"/>
        <v>0</v>
      </c>
      <c r="J48" s="3">
        <f t="shared" si="73"/>
        <v>5454.545454545455</v>
      </c>
    </row>
    <row r="49" spans="1:10" ht="17.25" customHeight="1" x14ac:dyDescent="0.25">
      <c r="A49" s="4">
        <v>43264</v>
      </c>
      <c r="B49" s="5" t="s">
        <v>30</v>
      </c>
      <c r="C49" s="6">
        <f t="shared" si="70"/>
        <v>530.97345132743362</v>
      </c>
      <c r="D49" s="7" t="s">
        <v>15</v>
      </c>
      <c r="E49" s="8">
        <v>565</v>
      </c>
      <c r="F49" s="8">
        <v>565</v>
      </c>
      <c r="G49" s="8" t="s">
        <v>16</v>
      </c>
      <c r="H49" s="8">
        <f t="shared" si="71"/>
        <v>0</v>
      </c>
      <c r="I49" s="8">
        <f t="shared" si="72"/>
        <v>0</v>
      </c>
      <c r="J49" s="3">
        <f t="shared" si="73"/>
        <v>0</v>
      </c>
    </row>
    <row r="50" spans="1:10" ht="17.25" customHeight="1" x14ac:dyDescent="0.25">
      <c r="A50" s="4">
        <v>43263</v>
      </c>
      <c r="B50" s="5" t="s">
        <v>24</v>
      </c>
      <c r="C50" s="6">
        <f t="shared" si="70"/>
        <v>595.23809523809518</v>
      </c>
      <c r="D50" s="7" t="s">
        <v>15</v>
      </c>
      <c r="E50" s="8">
        <v>504</v>
      </c>
      <c r="F50" s="8">
        <v>502</v>
      </c>
      <c r="G50" s="8" t="s">
        <v>16</v>
      </c>
      <c r="H50" s="8">
        <f t="shared" si="71"/>
        <v>-1190.4761904761904</v>
      </c>
      <c r="I50" s="8">
        <f t="shared" si="72"/>
        <v>0</v>
      </c>
      <c r="J50" s="3">
        <f t="shared" si="73"/>
        <v>-1190.4761904761904</v>
      </c>
    </row>
    <row r="51" spans="1:10" ht="17.25" customHeight="1" x14ac:dyDescent="0.25">
      <c r="A51" s="4">
        <v>43262</v>
      </c>
      <c r="B51" s="5" t="s">
        <v>12</v>
      </c>
      <c r="C51" s="6">
        <f t="shared" si="70"/>
        <v>710.90047393364932</v>
      </c>
      <c r="D51" s="7" t="s">
        <v>15</v>
      </c>
      <c r="E51" s="8">
        <v>422</v>
      </c>
      <c r="F51" s="8">
        <v>421</v>
      </c>
      <c r="G51" s="8" t="s">
        <v>16</v>
      </c>
      <c r="H51" s="8">
        <f t="shared" si="71"/>
        <v>-710.90047393364932</v>
      </c>
      <c r="I51" s="8">
        <f t="shared" si="72"/>
        <v>0</v>
      </c>
      <c r="J51" s="3">
        <f t="shared" si="73"/>
        <v>-710.90047393364932</v>
      </c>
    </row>
    <row r="52" spans="1:10" ht="17.25" customHeight="1" x14ac:dyDescent="0.25">
      <c r="A52" s="4">
        <v>43259</v>
      </c>
      <c r="B52" s="5" t="s">
        <v>12</v>
      </c>
      <c r="C52" s="6">
        <f t="shared" si="70"/>
        <v>775.19379844961236</v>
      </c>
      <c r="D52" s="7" t="s">
        <v>15</v>
      </c>
      <c r="E52" s="8">
        <v>387</v>
      </c>
      <c r="F52" s="8">
        <v>393</v>
      </c>
      <c r="G52" s="8">
        <v>405</v>
      </c>
      <c r="H52" s="8">
        <f t="shared" si="71"/>
        <v>4651.1627906976737</v>
      </c>
      <c r="I52" s="8">
        <f t="shared" si="72"/>
        <v>9302.3255813953474</v>
      </c>
      <c r="J52" s="3">
        <f t="shared" si="73"/>
        <v>13953.488372093021</v>
      </c>
    </row>
    <row r="53" spans="1:10" ht="17.25" customHeight="1" x14ac:dyDescent="0.25">
      <c r="A53" s="4">
        <v>43258</v>
      </c>
      <c r="B53" s="5" t="s">
        <v>25</v>
      </c>
      <c r="C53" s="6">
        <f t="shared" si="70"/>
        <v>646.55172413793105</v>
      </c>
      <c r="D53" s="7" t="s">
        <v>15</v>
      </c>
      <c r="E53" s="8">
        <v>464</v>
      </c>
      <c r="F53" s="8">
        <v>469</v>
      </c>
      <c r="G53" s="8" t="s">
        <v>16</v>
      </c>
      <c r="H53" s="8">
        <f t="shared" si="71"/>
        <v>3232.7586206896553</v>
      </c>
      <c r="I53" s="8">
        <f t="shared" si="72"/>
        <v>0</v>
      </c>
      <c r="J53" s="3">
        <f t="shared" si="73"/>
        <v>3232.7586206896553</v>
      </c>
    </row>
    <row r="54" spans="1:10" ht="17.25" customHeight="1" x14ac:dyDescent="0.25">
      <c r="A54" s="4">
        <v>43257</v>
      </c>
      <c r="B54" s="5" t="s">
        <v>26</v>
      </c>
      <c r="C54" s="6">
        <f t="shared" si="70"/>
        <v>845.07042253521126</v>
      </c>
      <c r="D54" s="7" t="s">
        <v>15</v>
      </c>
      <c r="E54" s="8">
        <v>355</v>
      </c>
      <c r="F54" s="8">
        <v>360</v>
      </c>
      <c r="G54" s="8">
        <v>365</v>
      </c>
      <c r="H54" s="8">
        <f t="shared" si="71"/>
        <v>4225.3521126760561</v>
      </c>
      <c r="I54" s="8">
        <f t="shared" si="72"/>
        <v>4225.3521126760561</v>
      </c>
      <c r="J54" s="3">
        <f t="shared" si="73"/>
        <v>8450.7042253521122</v>
      </c>
    </row>
    <row r="55" spans="1:10" ht="17.25" customHeight="1" x14ac:dyDescent="0.25">
      <c r="A55" s="4">
        <v>43257</v>
      </c>
      <c r="B55" s="5" t="s">
        <v>31</v>
      </c>
      <c r="C55" s="6">
        <f t="shared" si="70"/>
        <v>961.53846153846155</v>
      </c>
      <c r="D55" s="7" t="s">
        <v>15</v>
      </c>
      <c r="E55" s="8">
        <v>312</v>
      </c>
      <c r="F55" s="8">
        <v>318</v>
      </c>
      <c r="G55" s="8" t="s">
        <v>16</v>
      </c>
      <c r="H55" s="8">
        <f t="shared" si="71"/>
        <v>5769.2307692307695</v>
      </c>
      <c r="I55" s="8">
        <f t="shared" si="72"/>
        <v>0</v>
      </c>
      <c r="J55" s="3">
        <f t="shared" si="73"/>
        <v>5769.2307692307695</v>
      </c>
    </row>
    <row r="56" spans="1:10" ht="17.25" customHeight="1" x14ac:dyDescent="0.25">
      <c r="A56" s="4">
        <v>43256</v>
      </c>
      <c r="B56" s="5" t="s">
        <v>27</v>
      </c>
      <c r="C56" s="6">
        <f t="shared" si="70"/>
        <v>1612.9032258064517</v>
      </c>
      <c r="D56" s="7" t="s">
        <v>15</v>
      </c>
      <c r="E56" s="8">
        <v>186</v>
      </c>
      <c r="F56" s="8">
        <v>184</v>
      </c>
      <c r="G56" s="8" t="s">
        <v>16</v>
      </c>
      <c r="H56" s="8">
        <f t="shared" si="71"/>
        <v>-3225.8064516129034</v>
      </c>
      <c r="I56" s="8">
        <f t="shared" si="72"/>
        <v>0</v>
      </c>
      <c r="J56" s="3">
        <f t="shared" si="73"/>
        <v>-3225.8064516129034</v>
      </c>
    </row>
    <row r="57" spans="1:10" ht="17.25" customHeight="1" x14ac:dyDescent="0.25">
      <c r="A57" s="4">
        <v>43256</v>
      </c>
      <c r="B57" s="5" t="s">
        <v>32</v>
      </c>
      <c r="C57" s="6">
        <f t="shared" si="70"/>
        <v>1369.8630136986301</v>
      </c>
      <c r="D57" s="7" t="s">
        <v>28</v>
      </c>
      <c r="E57" s="8">
        <v>219</v>
      </c>
      <c r="F57" s="8">
        <v>216</v>
      </c>
      <c r="G57" s="8" t="s">
        <v>16</v>
      </c>
      <c r="H57" s="8">
        <f t="shared" si="71"/>
        <v>4109.58904109589</v>
      </c>
      <c r="I57" s="8">
        <f t="shared" si="72"/>
        <v>0</v>
      </c>
      <c r="J57" s="3">
        <f t="shared" si="73"/>
        <v>4109.58904109589</v>
      </c>
    </row>
    <row r="58" spans="1:10" ht="17.25" customHeight="1" x14ac:dyDescent="0.25">
      <c r="A58" s="4">
        <v>43252</v>
      </c>
      <c r="B58" s="5" t="s">
        <v>33</v>
      </c>
      <c r="C58" s="6">
        <f t="shared" si="70"/>
        <v>348.02784222737819</v>
      </c>
      <c r="D58" s="7" t="s">
        <v>15</v>
      </c>
      <c r="E58" s="8">
        <v>862</v>
      </c>
      <c r="F58" s="8">
        <v>873</v>
      </c>
      <c r="G58" s="8" t="s">
        <v>16</v>
      </c>
      <c r="H58" s="8">
        <f t="shared" si="71"/>
        <v>3828.3062645011601</v>
      </c>
      <c r="I58" s="8">
        <f t="shared" si="72"/>
        <v>0</v>
      </c>
      <c r="J58" s="3">
        <f t="shared" si="73"/>
        <v>3828.3062645011601</v>
      </c>
    </row>
    <row r="59" spans="1:10" ht="17.25" customHeight="1" x14ac:dyDescent="0.25">
      <c r="A59" s="9"/>
      <c r="B59" s="10"/>
      <c r="C59" s="11"/>
      <c r="D59" s="12"/>
      <c r="E59" s="13"/>
      <c r="F59" s="13"/>
      <c r="G59" s="13"/>
      <c r="H59" s="13"/>
      <c r="I59" s="13"/>
      <c r="J59" s="14"/>
    </row>
  </sheetData>
  <mergeCells count="2">
    <mergeCell ref="A1:J1"/>
    <mergeCell ref="A2:J2"/>
  </mergeCells>
  <conditionalFormatting sqref="H37:I59">
    <cfRule type="cellIs" dxfId="242" priority="189" operator="lessThan">
      <formula>0</formula>
    </cfRule>
  </conditionalFormatting>
  <conditionalFormatting sqref="H35:I35">
    <cfRule type="cellIs" dxfId="241" priority="188" operator="lessThan">
      <formula>0</formula>
    </cfRule>
  </conditionalFormatting>
  <conditionalFormatting sqref="H34:I34">
    <cfRule type="cellIs" dxfId="240" priority="187" operator="lessThan">
      <formula>0</formula>
    </cfRule>
  </conditionalFormatting>
  <conditionalFormatting sqref="H33:I33">
    <cfRule type="cellIs" dxfId="239" priority="186" operator="lessThan">
      <formula>0</formula>
    </cfRule>
  </conditionalFormatting>
  <conditionalFormatting sqref="H32:I32">
    <cfRule type="cellIs" dxfId="238" priority="185" operator="lessThan">
      <formula>0</formula>
    </cfRule>
  </conditionalFormatting>
  <conditionalFormatting sqref="H30:I30">
    <cfRule type="cellIs" dxfId="237" priority="179" operator="lessThan">
      <formula>0</formula>
    </cfRule>
  </conditionalFormatting>
  <conditionalFormatting sqref="H29:I29">
    <cfRule type="cellIs" dxfId="236" priority="178" operator="lessThan">
      <formula>0</formula>
    </cfRule>
  </conditionalFormatting>
  <conditionalFormatting sqref="H28:I28">
    <cfRule type="cellIs" dxfId="235" priority="177" operator="lessThan">
      <formula>0</formula>
    </cfRule>
  </conditionalFormatting>
  <conditionalFormatting sqref="H27:I27">
    <cfRule type="cellIs" dxfId="234" priority="176" operator="lessThan">
      <formula>0</formula>
    </cfRule>
  </conditionalFormatting>
  <conditionalFormatting sqref="H31:I31">
    <cfRule type="cellIs" dxfId="233" priority="180" operator="lessThan">
      <formula>0</formula>
    </cfRule>
  </conditionalFormatting>
  <conditionalFormatting sqref="H23:I26">
    <cfRule type="cellIs" dxfId="232" priority="175" operator="lessThan">
      <formula>0</formula>
    </cfRule>
  </conditionalFormatting>
  <conditionalFormatting sqref="H26:I26">
    <cfRule type="cellIs" dxfId="231" priority="174" operator="lessThan">
      <formula>0</formula>
    </cfRule>
  </conditionalFormatting>
  <conditionalFormatting sqref="I25">
    <cfRule type="cellIs" dxfId="230" priority="173" operator="lessThan">
      <formula>0</formula>
    </cfRule>
  </conditionalFormatting>
  <conditionalFormatting sqref="H22:I22">
    <cfRule type="cellIs" dxfId="229" priority="172" operator="lessThan">
      <formula>0</formula>
    </cfRule>
  </conditionalFormatting>
  <conditionalFormatting sqref="H21:I21">
    <cfRule type="cellIs" dxfId="228" priority="171" operator="lessThan">
      <formula>0</formula>
    </cfRule>
  </conditionalFormatting>
  <conditionalFormatting sqref="H20:I20">
    <cfRule type="cellIs" dxfId="227" priority="170" operator="lessThan">
      <formula>0</formula>
    </cfRule>
  </conditionalFormatting>
  <conditionalFormatting sqref="H19:I19">
    <cfRule type="cellIs" dxfId="226" priority="169" operator="lessThan">
      <formula>0</formula>
    </cfRule>
  </conditionalFormatting>
  <conditionalFormatting sqref="H18:I18">
    <cfRule type="cellIs" dxfId="225" priority="168" operator="lessThan">
      <formula>0</formula>
    </cfRule>
  </conditionalFormatting>
  <conditionalFormatting sqref="H17:I17">
    <cfRule type="cellIs" dxfId="224" priority="167" operator="lessThan">
      <formula>0</formula>
    </cfRule>
  </conditionalFormatting>
  <conditionalFormatting sqref="H17">
    <cfRule type="cellIs" dxfId="223" priority="162" operator="lessThan">
      <formula>0</formula>
    </cfRule>
  </conditionalFormatting>
  <conditionalFormatting sqref="I17">
    <cfRule type="cellIs" dxfId="222" priority="161" operator="lessThan">
      <formula>0</formula>
    </cfRule>
  </conditionalFormatting>
  <conditionalFormatting sqref="I17">
    <cfRule type="cellIs" dxfId="221" priority="160" operator="lessThan">
      <formula>0</formula>
    </cfRule>
  </conditionalFormatting>
  <conditionalFormatting sqref="H16:I16">
    <cfRule type="cellIs" dxfId="220" priority="159" operator="lessThan">
      <formula>0</formula>
    </cfRule>
  </conditionalFormatting>
  <conditionalFormatting sqref="H16">
    <cfRule type="cellIs" dxfId="219" priority="158" operator="lessThan">
      <formula>0</formula>
    </cfRule>
  </conditionalFormatting>
  <conditionalFormatting sqref="I16">
    <cfRule type="cellIs" dxfId="218" priority="157" operator="lessThan">
      <formula>0</formula>
    </cfRule>
  </conditionalFormatting>
  <conditionalFormatting sqref="I16">
    <cfRule type="cellIs" dxfId="217" priority="156" operator="lessThan">
      <formula>0</formula>
    </cfRule>
  </conditionalFormatting>
  <conditionalFormatting sqref="H15:I15">
    <cfRule type="cellIs" dxfId="216" priority="155" operator="lessThan">
      <formula>0</formula>
    </cfRule>
  </conditionalFormatting>
  <conditionalFormatting sqref="H15">
    <cfRule type="cellIs" dxfId="215" priority="154" operator="lessThan">
      <formula>0</formula>
    </cfRule>
  </conditionalFormatting>
  <conditionalFormatting sqref="I15">
    <cfRule type="cellIs" dxfId="214" priority="153" operator="lessThan">
      <formula>0</formula>
    </cfRule>
  </conditionalFormatting>
  <conditionalFormatting sqref="I15">
    <cfRule type="cellIs" dxfId="213" priority="152" operator="lessThan">
      <formula>0</formula>
    </cfRule>
  </conditionalFormatting>
  <conditionalFormatting sqref="H14:I14">
    <cfRule type="cellIs" dxfId="212" priority="151" operator="lessThan">
      <formula>0</formula>
    </cfRule>
  </conditionalFormatting>
  <conditionalFormatting sqref="H14">
    <cfRule type="cellIs" dxfId="211" priority="150" operator="lessThan">
      <formula>0</formula>
    </cfRule>
  </conditionalFormatting>
  <conditionalFormatting sqref="I14">
    <cfRule type="cellIs" dxfId="210" priority="149" operator="lessThan">
      <formula>0</formula>
    </cfRule>
  </conditionalFormatting>
  <conditionalFormatting sqref="I14">
    <cfRule type="cellIs" dxfId="209" priority="148" operator="lessThan">
      <formula>0</formula>
    </cfRule>
  </conditionalFormatting>
  <conditionalFormatting sqref="H15">
    <cfRule type="cellIs" dxfId="208" priority="147" operator="lessThan">
      <formula>0</formula>
    </cfRule>
  </conditionalFormatting>
  <conditionalFormatting sqref="H15">
    <cfRule type="cellIs" dxfId="207" priority="146" operator="lessThan">
      <formula>0</formula>
    </cfRule>
  </conditionalFormatting>
  <conditionalFormatting sqref="H15">
    <cfRule type="cellIs" dxfId="206" priority="145" operator="lessThan">
      <formula>0</formula>
    </cfRule>
  </conditionalFormatting>
  <conditionalFormatting sqref="H14">
    <cfRule type="cellIs" dxfId="205" priority="144" operator="lessThan">
      <formula>0</formula>
    </cfRule>
  </conditionalFormatting>
  <conditionalFormatting sqref="H14">
    <cfRule type="cellIs" dxfId="204" priority="143" operator="lessThan">
      <formula>0</formula>
    </cfRule>
  </conditionalFormatting>
  <conditionalFormatting sqref="H14">
    <cfRule type="cellIs" dxfId="203" priority="142" operator="lessThan">
      <formula>0</formula>
    </cfRule>
  </conditionalFormatting>
  <conditionalFormatting sqref="H14">
    <cfRule type="cellIs" dxfId="202" priority="141" operator="lessThan">
      <formula>0</formula>
    </cfRule>
  </conditionalFormatting>
  <conditionalFormatting sqref="H14">
    <cfRule type="cellIs" dxfId="201" priority="140" operator="lessThan">
      <formula>0</formula>
    </cfRule>
  </conditionalFormatting>
  <conditionalFormatting sqref="H14">
    <cfRule type="cellIs" dxfId="200" priority="139" operator="lessThan">
      <formula>0</formula>
    </cfRule>
  </conditionalFormatting>
  <conditionalFormatting sqref="H14">
    <cfRule type="cellIs" dxfId="199" priority="138" operator="lessThan">
      <formula>0</formula>
    </cfRule>
  </conditionalFormatting>
  <conditionalFormatting sqref="H13:I13">
    <cfRule type="cellIs" dxfId="198" priority="137" operator="lessThan">
      <formula>0</formula>
    </cfRule>
  </conditionalFormatting>
  <conditionalFormatting sqref="H13">
    <cfRule type="cellIs" dxfId="197" priority="136" operator="lessThan">
      <formula>0</formula>
    </cfRule>
  </conditionalFormatting>
  <conditionalFormatting sqref="I13">
    <cfRule type="cellIs" dxfId="196" priority="135" operator="lessThan">
      <formula>0</formula>
    </cfRule>
  </conditionalFormatting>
  <conditionalFormatting sqref="I13">
    <cfRule type="cellIs" dxfId="195" priority="134" operator="lessThan">
      <formula>0</formula>
    </cfRule>
  </conditionalFormatting>
  <conditionalFormatting sqref="H13">
    <cfRule type="cellIs" dxfId="194" priority="133" operator="lessThan">
      <formula>0</formula>
    </cfRule>
  </conditionalFormatting>
  <conditionalFormatting sqref="H13">
    <cfRule type="cellIs" dxfId="193" priority="132" operator="lessThan">
      <formula>0</formula>
    </cfRule>
  </conditionalFormatting>
  <conditionalFormatting sqref="H13">
    <cfRule type="cellIs" dxfId="192" priority="131" operator="lessThan">
      <formula>0</formula>
    </cfRule>
  </conditionalFormatting>
  <conditionalFormatting sqref="H13">
    <cfRule type="cellIs" dxfId="191" priority="130" operator="lessThan">
      <formula>0</formula>
    </cfRule>
  </conditionalFormatting>
  <conditionalFormatting sqref="H13">
    <cfRule type="cellIs" dxfId="190" priority="129" operator="lessThan">
      <formula>0</formula>
    </cfRule>
  </conditionalFormatting>
  <conditionalFormatting sqref="H13">
    <cfRule type="cellIs" dxfId="189" priority="128" operator="lessThan">
      <formula>0</formula>
    </cfRule>
  </conditionalFormatting>
  <conditionalFormatting sqref="H13">
    <cfRule type="cellIs" dxfId="188" priority="127" operator="lessThan">
      <formula>0</formula>
    </cfRule>
  </conditionalFormatting>
  <conditionalFormatting sqref="H11:I12">
    <cfRule type="cellIs" dxfId="187" priority="126" operator="lessThan">
      <formula>0</formula>
    </cfRule>
  </conditionalFormatting>
  <conditionalFormatting sqref="H11:H12">
    <cfRule type="cellIs" dxfId="186" priority="125" operator="lessThan">
      <formula>0</formula>
    </cfRule>
  </conditionalFormatting>
  <conditionalFormatting sqref="I11:I12">
    <cfRule type="cellIs" dxfId="185" priority="124" operator="lessThan">
      <formula>0</formula>
    </cfRule>
  </conditionalFormatting>
  <conditionalFormatting sqref="I11:I12">
    <cfRule type="cellIs" dxfId="184" priority="123" operator="lessThan">
      <formula>0</formula>
    </cfRule>
  </conditionalFormatting>
  <conditionalFormatting sqref="H11:H12">
    <cfRule type="cellIs" dxfId="183" priority="122" operator="lessThan">
      <formula>0</formula>
    </cfRule>
  </conditionalFormatting>
  <conditionalFormatting sqref="H11:H12">
    <cfRule type="cellIs" dxfId="182" priority="121" operator="lessThan">
      <formula>0</formula>
    </cfRule>
  </conditionalFormatting>
  <conditionalFormatting sqref="H11:H12">
    <cfRule type="cellIs" dxfId="181" priority="120" operator="lessThan">
      <formula>0</formula>
    </cfRule>
  </conditionalFormatting>
  <conditionalFormatting sqref="H11:H12">
    <cfRule type="cellIs" dxfId="180" priority="119" operator="lessThan">
      <formula>0</formula>
    </cfRule>
  </conditionalFormatting>
  <conditionalFormatting sqref="H11:H12">
    <cfRule type="cellIs" dxfId="179" priority="118" operator="lessThan">
      <formula>0</formula>
    </cfRule>
  </conditionalFormatting>
  <conditionalFormatting sqref="H11:H12">
    <cfRule type="cellIs" dxfId="178" priority="117" operator="lessThan">
      <formula>0</formula>
    </cfRule>
  </conditionalFormatting>
  <conditionalFormatting sqref="H11:H12">
    <cfRule type="cellIs" dxfId="177" priority="116" operator="lessThan">
      <formula>0</formula>
    </cfRule>
  </conditionalFormatting>
  <conditionalFormatting sqref="H10:I10">
    <cfRule type="cellIs" dxfId="176" priority="115" operator="lessThan">
      <formula>0</formula>
    </cfRule>
  </conditionalFormatting>
  <conditionalFormatting sqref="H10">
    <cfRule type="cellIs" dxfId="175" priority="114" operator="lessThan">
      <formula>0</formula>
    </cfRule>
  </conditionalFormatting>
  <conditionalFormatting sqref="I10">
    <cfRule type="cellIs" dxfId="174" priority="113" operator="lessThan">
      <formula>0</formula>
    </cfRule>
  </conditionalFormatting>
  <conditionalFormatting sqref="I10">
    <cfRule type="cellIs" dxfId="173" priority="112" operator="lessThan">
      <formula>0</formula>
    </cfRule>
  </conditionalFormatting>
  <conditionalFormatting sqref="H10">
    <cfRule type="cellIs" dxfId="172" priority="111" operator="lessThan">
      <formula>0</formula>
    </cfRule>
  </conditionalFormatting>
  <conditionalFormatting sqref="H10">
    <cfRule type="cellIs" dxfId="171" priority="110" operator="lessThan">
      <formula>0</formula>
    </cfRule>
  </conditionalFormatting>
  <conditionalFormatting sqref="H10">
    <cfRule type="cellIs" dxfId="170" priority="109" operator="lessThan">
      <formula>0</formula>
    </cfRule>
  </conditionalFormatting>
  <conditionalFormatting sqref="H10">
    <cfRule type="cellIs" dxfId="169" priority="108" operator="lessThan">
      <formula>0</formula>
    </cfRule>
  </conditionalFormatting>
  <conditionalFormatting sqref="H10">
    <cfRule type="cellIs" dxfId="168" priority="107" operator="lessThan">
      <formula>0</formula>
    </cfRule>
  </conditionalFormatting>
  <conditionalFormatting sqref="H10">
    <cfRule type="cellIs" dxfId="167" priority="106" operator="lessThan">
      <formula>0</formula>
    </cfRule>
  </conditionalFormatting>
  <conditionalFormatting sqref="H10">
    <cfRule type="cellIs" dxfId="166" priority="105" operator="lessThan">
      <formula>0</formula>
    </cfRule>
  </conditionalFormatting>
  <conditionalFormatting sqref="H10">
    <cfRule type="cellIs" dxfId="165" priority="104" operator="lessThan">
      <formula>0</formula>
    </cfRule>
  </conditionalFormatting>
  <conditionalFormatting sqref="H10">
    <cfRule type="cellIs" dxfId="164" priority="103" operator="lessThan">
      <formula>0</formula>
    </cfRule>
  </conditionalFormatting>
  <conditionalFormatting sqref="H9:I9">
    <cfRule type="cellIs" dxfId="163" priority="102" operator="lessThan">
      <formula>0</formula>
    </cfRule>
  </conditionalFormatting>
  <conditionalFormatting sqref="H9">
    <cfRule type="cellIs" dxfId="162" priority="101" operator="lessThan">
      <formula>0</formula>
    </cfRule>
  </conditionalFormatting>
  <conditionalFormatting sqref="I9">
    <cfRule type="cellIs" dxfId="161" priority="100" operator="lessThan">
      <formula>0</formula>
    </cfRule>
  </conditionalFormatting>
  <conditionalFormatting sqref="I9">
    <cfRule type="cellIs" dxfId="160" priority="99" operator="lessThan">
      <formula>0</formula>
    </cfRule>
  </conditionalFormatting>
  <conditionalFormatting sqref="H9">
    <cfRule type="cellIs" dxfId="159" priority="98" operator="lessThan">
      <formula>0</formula>
    </cfRule>
  </conditionalFormatting>
  <conditionalFormatting sqref="H9">
    <cfRule type="cellIs" dxfId="158" priority="97" operator="lessThan">
      <formula>0</formula>
    </cfRule>
  </conditionalFormatting>
  <conditionalFormatting sqref="H9">
    <cfRule type="cellIs" dxfId="157" priority="96" operator="lessThan">
      <formula>0</formula>
    </cfRule>
  </conditionalFormatting>
  <conditionalFormatting sqref="H9">
    <cfRule type="cellIs" dxfId="156" priority="95" operator="lessThan">
      <formula>0</formula>
    </cfRule>
  </conditionalFormatting>
  <conditionalFormatting sqref="H9">
    <cfRule type="cellIs" dxfId="155" priority="94" operator="lessThan">
      <formula>0</formula>
    </cfRule>
  </conditionalFormatting>
  <conditionalFormatting sqref="H9">
    <cfRule type="cellIs" dxfId="154" priority="93" operator="lessThan">
      <formula>0</formula>
    </cfRule>
  </conditionalFormatting>
  <conditionalFormatting sqref="H9">
    <cfRule type="cellIs" dxfId="153" priority="92" operator="lessThan">
      <formula>0</formula>
    </cfRule>
  </conditionalFormatting>
  <conditionalFormatting sqref="H9">
    <cfRule type="cellIs" dxfId="152" priority="91" operator="lessThan">
      <formula>0</formula>
    </cfRule>
  </conditionalFormatting>
  <conditionalFormatting sqref="H9">
    <cfRule type="cellIs" dxfId="151" priority="90" operator="lessThan">
      <formula>0</formula>
    </cfRule>
  </conditionalFormatting>
  <conditionalFormatting sqref="H9:I9">
    <cfRule type="cellIs" dxfId="150" priority="89" operator="lessThan">
      <formula>0</formula>
    </cfRule>
  </conditionalFormatting>
  <conditionalFormatting sqref="H9">
    <cfRule type="cellIs" dxfId="149" priority="88" operator="lessThan">
      <formula>0</formula>
    </cfRule>
  </conditionalFormatting>
  <conditionalFormatting sqref="I9">
    <cfRule type="cellIs" dxfId="148" priority="87" operator="lessThan">
      <formula>0</formula>
    </cfRule>
  </conditionalFormatting>
  <conditionalFormatting sqref="I9">
    <cfRule type="cellIs" dxfId="147" priority="86" operator="lessThan">
      <formula>0</formula>
    </cfRule>
  </conditionalFormatting>
  <conditionalFormatting sqref="H9">
    <cfRule type="cellIs" dxfId="146" priority="85" operator="lessThan">
      <formula>0</formula>
    </cfRule>
  </conditionalFormatting>
  <conditionalFormatting sqref="H9">
    <cfRule type="cellIs" dxfId="145" priority="84" operator="lessThan">
      <formula>0</formula>
    </cfRule>
  </conditionalFormatting>
  <conditionalFormatting sqref="H9">
    <cfRule type="cellIs" dxfId="144" priority="83" operator="lessThan">
      <formula>0</formula>
    </cfRule>
  </conditionalFormatting>
  <conditionalFormatting sqref="H8:I8">
    <cfRule type="cellIs" dxfId="143" priority="82" operator="lessThan">
      <formula>0</formula>
    </cfRule>
  </conditionalFormatting>
  <conditionalFormatting sqref="H8">
    <cfRule type="cellIs" dxfId="142" priority="81" operator="lessThan">
      <formula>0</formula>
    </cfRule>
  </conditionalFormatting>
  <conditionalFormatting sqref="I8">
    <cfRule type="cellIs" dxfId="141" priority="80" operator="lessThan">
      <formula>0</formula>
    </cfRule>
  </conditionalFormatting>
  <conditionalFormatting sqref="I8">
    <cfRule type="cellIs" dxfId="140" priority="79" operator="lessThan">
      <formula>0</formula>
    </cfRule>
  </conditionalFormatting>
  <conditionalFormatting sqref="H8">
    <cfRule type="cellIs" dxfId="139" priority="78" operator="lessThan">
      <formula>0</formula>
    </cfRule>
  </conditionalFormatting>
  <conditionalFormatting sqref="H8">
    <cfRule type="cellIs" dxfId="138" priority="77" operator="lessThan">
      <formula>0</formula>
    </cfRule>
  </conditionalFormatting>
  <conditionalFormatting sqref="H8">
    <cfRule type="cellIs" dxfId="137" priority="76" operator="lessThan">
      <formula>0</formula>
    </cfRule>
  </conditionalFormatting>
  <conditionalFormatting sqref="H8">
    <cfRule type="cellIs" dxfId="136" priority="75" operator="lessThan">
      <formula>0</formula>
    </cfRule>
  </conditionalFormatting>
  <conditionalFormatting sqref="H8">
    <cfRule type="cellIs" dxfId="135" priority="74" operator="lessThan">
      <formula>0</formula>
    </cfRule>
  </conditionalFormatting>
  <conditionalFormatting sqref="H8">
    <cfRule type="cellIs" dxfId="134" priority="73" operator="lessThan">
      <formula>0</formula>
    </cfRule>
  </conditionalFormatting>
  <conditionalFormatting sqref="H8">
    <cfRule type="cellIs" dxfId="133" priority="72" operator="lessThan">
      <formula>0</formula>
    </cfRule>
  </conditionalFormatting>
  <conditionalFormatting sqref="H8">
    <cfRule type="cellIs" dxfId="132" priority="71" operator="lessThan">
      <formula>0</formula>
    </cfRule>
  </conditionalFormatting>
  <conditionalFormatting sqref="H8">
    <cfRule type="cellIs" dxfId="131" priority="70" operator="lessThan">
      <formula>0</formula>
    </cfRule>
  </conditionalFormatting>
  <conditionalFormatting sqref="H8:I8">
    <cfRule type="cellIs" dxfId="130" priority="69" operator="lessThan">
      <formula>0</formula>
    </cfRule>
  </conditionalFormatting>
  <conditionalFormatting sqref="H8">
    <cfRule type="cellIs" dxfId="129" priority="68" operator="lessThan">
      <formula>0</formula>
    </cfRule>
  </conditionalFormatting>
  <conditionalFormatting sqref="I8">
    <cfRule type="cellIs" dxfId="128" priority="67" operator="lessThan">
      <formula>0</formula>
    </cfRule>
  </conditionalFormatting>
  <conditionalFormatting sqref="I8">
    <cfRule type="cellIs" dxfId="127" priority="66" operator="lessThan">
      <formula>0</formula>
    </cfRule>
  </conditionalFormatting>
  <conditionalFormatting sqref="H8">
    <cfRule type="cellIs" dxfId="126" priority="65" operator="lessThan">
      <formula>0</formula>
    </cfRule>
  </conditionalFormatting>
  <conditionalFormatting sqref="H8">
    <cfRule type="cellIs" dxfId="125" priority="64" operator="lessThan">
      <formula>0</formula>
    </cfRule>
  </conditionalFormatting>
  <conditionalFormatting sqref="H8">
    <cfRule type="cellIs" dxfId="124" priority="63" operator="lessThan">
      <formula>0</formula>
    </cfRule>
  </conditionalFormatting>
  <conditionalFormatting sqref="H5:I7">
    <cfRule type="cellIs" dxfId="123" priority="62" operator="lessThan">
      <formula>0</formula>
    </cfRule>
  </conditionalFormatting>
  <conditionalFormatting sqref="H5:H7">
    <cfRule type="cellIs" dxfId="121" priority="61" operator="lessThan">
      <formula>0</formula>
    </cfRule>
  </conditionalFormatting>
  <conditionalFormatting sqref="I5:I7">
    <cfRule type="cellIs" dxfId="119" priority="60" operator="lessThan">
      <formula>0</formula>
    </cfRule>
  </conditionalFormatting>
  <conditionalFormatting sqref="I5:I7">
    <cfRule type="cellIs" dxfId="117" priority="59" operator="lessThan">
      <formula>0</formula>
    </cfRule>
  </conditionalFormatting>
  <conditionalFormatting sqref="H5:H7">
    <cfRule type="cellIs" dxfId="115" priority="58" operator="lessThan">
      <formula>0</formula>
    </cfRule>
  </conditionalFormatting>
  <conditionalFormatting sqref="H5:H7">
    <cfRule type="cellIs" dxfId="113" priority="57" operator="lessThan">
      <formula>0</formula>
    </cfRule>
  </conditionalFormatting>
  <conditionalFormatting sqref="H5:H7">
    <cfRule type="cellIs" dxfId="111" priority="56" operator="lessThan">
      <formula>0</formula>
    </cfRule>
  </conditionalFormatting>
  <conditionalFormatting sqref="H5:H7">
    <cfRule type="cellIs" dxfId="109" priority="55" operator="lessThan">
      <formula>0</formula>
    </cfRule>
  </conditionalFormatting>
  <conditionalFormatting sqref="H5:H7">
    <cfRule type="cellIs" dxfId="107" priority="54" operator="lessThan">
      <formula>0</formula>
    </cfRule>
  </conditionalFormatting>
  <conditionalFormatting sqref="H5:H7">
    <cfRule type="cellIs" dxfId="105" priority="53" operator="lessThan">
      <formula>0</formula>
    </cfRule>
  </conditionalFormatting>
  <conditionalFormatting sqref="H5:H7">
    <cfRule type="cellIs" dxfId="103" priority="52" operator="lessThan">
      <formula>0</formula>
    </cfRule>
  </conditionalFormatting>
  <conditionalFormatting sqref="H5:H7">
    <cfRule type="cellIs" dxfId="101" priority="51" operator="lessThan">
      <formula>0</formula>
    </cfRule>
  </conditionalFormatting>
  <conditionalFormatting sqref="H5:H7">
    <cfRule type="cellIs" dxfId="99" priority="50" operator="lessThan">
      <formula>0</formula>
    </cfRule>
  </conditionalFormatting>
  <conditionalFormatting sqref="H5:I7">
    <cfRule type="cellIs" dxfId="97" priority="49" operator="lessThan">
      <formula>0</formula>
    </cfRule>
  </conditionalFormatting>
  <conditionalFormatting sqref="H5:H7">
    <cfRule type="cellIs" dxfId="95" priority="48" operator="lessThan">
      <formula>0</formula>
    </cfRule>
  </conditionalFormatting>
  <conditionalFormatting sqref="I5:I7">
    <cfRule type="cellIs" dxfId="93" priority="47" operator="lessThan">
      <formula>0</formula>
    </cfRule>
  </conditionalFormatting>
  <conditionalFormatting sqref="I5:I7">
    <cfRule type="cellIs" dxfId="91" priority="46" operator="lessThan">
      <formula>0</formula>
    </cfRule>
  </conditionalFormatting>
  <conditionalFormatting sqref="H5:H7">
    <cfRule type="cellIs" dxfId="89" priority="45" operator="lessThan">
      <formula>0</formula>
    </cfRule>
  </conditionalFormatting>
  <conditionalFormatting sqref="H5:H7">
    <cfRule type="cellIs" dxfId="87" priority="44" operator="lessThan">
      <formula>0</formula>
    </cfRule>
  </conditionalFormatting>
  <conditionalFormatting sqref="H5:H7">
    <cfRule type="cellIs" dxfId="85" priority="43" operator="lessThan">
      <formula>0</formula>
    </cfRule>
  </conditionalFormatting>
  <conditionalFormatting sqref="H5:H7">
    <cfRule type="cellIs" dxfId="83" priority="42" operator="lessThan">
      <formula>0</formula>
    </cfRule>
  </conditionalFormatting>
  <conditionalFormatting sqref="H5:H7">
    <cfRule type="cellIs" dxfId="81" priority="41" operator="lessThan">
      <formula>0</formula>
    </cfRule>
  </conditionalFormatting>
  <conditionalFormatting sqref="H5:H7">
    <cfRule type="cellIs" dxfId="79" priority="40" operator="lessThan">
      <formula>0</formula>
    </cfRule>
  </conditionalFormatting>
  <conditionalFormatting sqref="H5:H7">
    <cfRule type="cellIs" dxfId="77" priority="39" operator="lessThan">
      <formula>0</formula>
    </cfRule>
  </conditionalFormatting>
  <conditionalFormatting sqref="H5:H7">
    <cfRule type="cellIs" dxfId="75" priority="38" operator="lessThan">
      <formula>0</formula>
    </cfRule>
  </conditionalFormatting>
  <conditionalFormatting sqref="H5:H7">
    <cfRule type="cellIs" dxfId="73" priority="37" operator="lessThan">
      <formula>0</formula>
    </cfRule>
  </conditionalFormatting>
  <conditionalFormatting sqref="H5:H7">
    <cfRule type="cellIs" dxfId="71" priority="36" operator="lessThan">
      <formula>0</formula>
    </cfRule>
  </conditionalFormatting>
  <conditionalFormatting sqref="H5:H7">
    <cfRule type="cellIs" dxfId="69" priority="35" operator="lessThan">
      <formula>0</formula>
    </cfRule>
  </conditionalFormatting>
  <conditionalFormatting sqref="H5:H7">
    <cfRule type="cellIs" dxfId="67" priority="34" operator="lessThan">
      <formula>0</formula>
    </cfRule>
  </conditionalFormatting>
  <conditionalFormatting sqref="H5:H7">
    <cfRule type="cellIs" dxfId="65" priority="33" operator="lessThan">
      <formula>0</formula>
    </cfRule>
  </conditionalFormatting>
  <conditionalFormatting sqref="H5:H7">
    <cfRule type="cellIs" dxfId="63" priority="32" operator="lessThan">
      <formula>0</formula>
    </cfRule>
  </conditionalFormatting>
  <conditionalFormatting sqref="H6:I7">
    <cfRule type="cellIs" dxfId="61" priority="31" operator="lessThan">
      <formula>0</formula>
    </cfRule>
  </conditionalFormatting>
  <conditionalFormatting sqref="H6:H7">
    <cfRule type="cellIs" dxfId="59" priority="30" operator="lessThan">
      <formula>0</formula>
    </cfRule>
  </conditionalFormatting>
  <conditionalFormatting sqref="I6:I7">
    <cfRule type="cellIs" dxfId="57" priority="29" operator="lessThan">
      <formula>0</formula>
    </cfRule>
  </conditionalFormatting>
  <conditionalFormatting sqref="I6:I7">
    <cfRule type="cellIs" dxfId="55" priority="28" operator="lessThan">
      <formula>0</formula>
    </cfRule>
  </conditionalFormatting>
  <conditionalFormatting sqref="H6:H7">
    <cfRule type="cellIs" dxfId="53" priority="27" operator="lessThan">
      <formula>0</formula>
    </cfRule>
  </conditionalFormatting>
  <conditionalFormatting sqref="H6:H7">
    <cfRule type="cellIs" dxfId="51" priority="26" operator="lessThan">
      <formula>0</formula>
    </cfRule>
  </conditionalFormatting>
  <conditionalFormatting sqref="H6:H7">
    <cfRule type="cellIs" dxfId="49" priority="25" operator="lessThan">
      <formula>0</formula>
    </cfRule>
  </conditionalFormatting>
  <conditionalFormatting sqref="H6:H7">
    <cfRule type="cellIs" dxfId="47" priority="24" operator="lessThan">
      <formula>0</formula>
    </cfRule>
  </conditionalFormatting>
  <conditionalFormatting sqref="H6:H7">
    <cfRule type="cellIs" dxfId="45" priority="23" operator="lessThan">
      <formula>0</formula>
    </cfRule>
  </conditionalFormatting>
  <conditionalFormatting sqref="H6:H7">
    <cfRule type="cellIs" dxfId="43" priority="22" operator="lessThan">
      <formula>0</formula>
    </cfRule>
  </conditionalFormatting>
  <conditionalFormatting sqref="H6:H7">
    <cfRule type="cellIs" dxfId="41" priority="21" operator="lessThan">
      <formula>0</formula>
    </cfRule>
  </conditionalFormatting>
  <conditionalFormatting sqref="H6:H7">
    <cfRule type="cellIs" dxfId="39" priority="20" operator="lessThan">
      <formula>0</formula>
    </cfRule>
  </conditionalFormatting>
  <conditionalFormatting sqref="H6:H7">
    <cfRule type="cellIs" dxfId="37" priority="19" operator="lessThan">
      <formula>0</formula>
    </cfRule>
  </conditionalFormatting>
  <conditionalFormatting sqref="H6:I7">
    <cfRule type="cellIs" dxfId="35" priority="18" operator="lessThan">
      <formula>0</formula>
    </cfRule>
  </conditionalFormatting>
  <conditionalFormatting sqref="H6:H7">
    <cfRule type="cellIs" dxfId="33" priority="17" operator="lessThan">
      <formula>0</formula>
    </cfRule>
  </conditionalFormatting>
  <conditionalFormatting sqref="I6:I7">
    <cfRule type="cellIs" dxfId="31" priority="16" operator="lessThan">
      <formula>0</formula>
    </cfRule>
  </conditionalFormatting>
  <conditionalFormatting sqref="I6:I7">
    <cfRule type="cellIs" dxfId="29" priority="15" operator="lessThan">
      <formula>0</formula>
    </cfRule>
  </conditionalFormatting>
  <conditionalFormatting sqref="H6:H7">
    <cfRule type="cellIs" dxfId="27" priority="14" operator="lessThan">
      <formula>0</formula>
    </cfRule>
  </conditionalFormatting>
  <conditionalFormatting sqref="H6:H7">
    <cfRule type="cellIs" dxfId="25" priority="13" operator="lessThan">
      <formula>0</formula>
    </cfRule>
  </conditionalFormatting>
  <conditionalFormatting sqref="H6:H7">
    <cfRule type="cellIs" dxfId="23" priority="12" operator="lessThan">
      <formula>0</formula>
    </cfRule>
  </conditionalFormatting>
  <conditionalFormatting sqref="H7">
    <cfRule type="cellIs" dxfId="21" priority="11" operator="lessThan">
      <formula>0</formula>
    </cfRule>
  </conditionalFormatting>
  <conditionalFormatting sqref="H7">
    <cfRule type="cellIs" dxfId="19" priority="10" operator="lessThan">
      <formula>0</formula>
    </cfRule>
  </conditionalFormatting>
  <conditionalFormatting sqref="H7">
    <cfRule type="cellIs" dxfId="17" priority="9" operator="lessThan">
      <formula>0</formula>
    </cfRule>
  </conditionalFormatting>
  <conditionalFormatting sqref="H7">
    <cfRule type="cellIs" dxfId="15" priority="8" operator="lessThan">
      <formula>0</formula>
    </cfRule>
  </conditionalFormatting>
  <conditionalFormatting sqref="H7">
    <cfRule type="cellIs" dxfId="13" priority="7" operator="lessThan">
      <formula>0</formula>
    </cfRule>
  </conditionalFormatting>
  <conditionalFormatting sqref="H7">
    <cfRule type="cellIs" dxfId="11" priority="6" operator="lessThan">
      <formula>0</formula>
    </cfRule>
  </conditionalFormatting>
  <conditionalFormatting sqref="H7">
    <cfRule type="cellIs" dxfId="9" priority="5" operator="lessThan">
      <formula>0</formula>
    </cfRule>
  </conditionalFormatting>
  <conditionalFormatting sqref="H7">
    <cfRule type="cellIs" dxfId="7" priority="4" operator="lessThan">
      <formula>0</formula>
    </cfRule>
  </conditionalFormatting>
  <conditionalFormatting sqref="H7">
    <cfRule type="cellIs" dxfId="5" priority="3" operator="lessThan">
      <formula>0</formula>
    </cfRule>
  </conditionalFormatting>
  <conditionalFormatting sqref="H7">
    <cfRule type="cellIs" dxfId="3" priority="2" operator="lessThan">
      <formula>0</formula>
    </cfRule>
  </conditionalFormatting>
  <conditionalFormatting sqref="H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2.5" customHeight="1" x14ac:dyDescent="0.4">
      <c r="A2" s="85" t="s">
        <v>65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43360</v>
      </c>
      <c r="B5" s="60" t="s">
        <v>105</v>
      </c>
      <c r="C5" s="60">
        <v>2600</v>
      </c>
      <c r="D5" s="38" t="s">
        <v>35</v>
      </c>
      <c r="E5" s="39">
        <v>350.5</v>
      </c>
      <c r="F5" s="39">
        <v>353</v>
      </c>
      <c r="G5" s="39" t="s">
        <v>16</v>
      </c>
      <c r="H5" s="29">
        <f t="shared" ref="H5:H8" si="0">(F5-E5)*C5</f>
        <v>6500</v>
      </c>
      <c r="I5" s="29">
        <v>0</v>
      </c>
      <c r="J5" s="3">
        <f t="shared" ref="J5:J9" si="1">+I5+H5</f>
        <v>6500</v>
      </c>
    </row>
    <row r="6" spans="1:10" x14ac:dyDescent="0.25">
      <c r="A6" s="37">
        <v>43360</v>
      </c>
      <c r="B6" s="60" t="s">
        <v>135</v>
      </c>
      <c r="C6" s="60">
        <v>800</v>
      </c>
      <c r="D6" s="38" t="s">
        <v>35</v>
      </c>
      <c r="E6" s="39">
        <v>1068</v>
      </c>
      <c r="F6" s="39">
        <v>1074</v>
      </c>
      <c r="G6" s="39">
        <v>1096</v>
      </c>
      <c r="H6" s="29">
        <f t="shared" si="0"/>
        <v>4800</v>
      </c>
      <c r="I6" s="29">
        <f>(G6-F6)*C6</f>
        <v>17600</v>
      </c>
      <c r="J6" s="3">
        <f t="shared" si="1"/>
        <v>22400</v>
      </c>
    </row>
    <row r="7" spans="1:10" x14ac:dyDescent="0.25">
      <c r="A7" s="37">
        <v>43357</v>
      </c>
      <c r="B7" s="60" t="s">
        <v>69</v>
      </c>
      <c r="C7" s="60">
        <v>1200</v>
      </c>
      <c r="D7" s="38" t="s">
        <v>35</v>
      </c>
      <c r="E7" s="39">
        <v>732</v>
      </c>
      <c r="F7" s="39">
        <v>736</v>
      </c>
      <c r="G7" s="39">
        <v>740</v>
      </c>
      <c r="H7" s="29">
        <f t="shared" si="0"/>
        <v>4800</v>
      </c>
      <c r="I7" s="29">
        <f>(G7-F7)*C7</f>
        <v>4800</v>
      </c>
      <c r="J7" s="3">
        <f t="shared" si="1"/>
        <v>9600</v>
      </c>
    </row>
    <row r="8" spans="1:10" x14ac:dyDescent="0.25">
      <c r="A8" s="37">
        <v>43355</v>
      </c>
      <c r="B8" s="60" t="s">
        <v>49</v>
      </c>
      <c r="C8" s="60">
        <v>1200</v>
      </c>
      <c r="D8" s="38" t="s">
        <v>35</v>
      </c>
      <c r="E8" s="39">
        <v>1172</v>
      </c>
      <c r="F8" s="39">
        <v>1175</v>
      </c>
      <c r="G8" s="39" t="s">
        <v>16</v>
      </c>
      <c r="H8" s="29">
        <f t="shared" si="0"/>
        <v>3600</v>
      </c>
      <c r="I8" s="3">
        <v>0</v>
      </c>
      <c r="J8" s="3">
        <f t="shared" si="1"/>
        <v>3600</v>
      </c>
    </row>
    <row r="9" spans="1:10" x14ac:dyDescent="0.25">
      <c r="A9" s="37">
        <v>43354</v>
      </c>
      <c r="B9" s="60" t="s">
        <v>141</v>
      </c>
      <c r="C9" s="60">
        <v>1200</v>
      </c>
      <c r="D9" s="38" t="s">
        <v>36</v>
      </c>
      <c r="E9" s="39">
        <v>758</v>
      </c>
      <c r="F9" s="39">
        <v>754</v>
      </c>
      <c r="G9" s="39">
        <v>748</v>
      </c>
      <c r="H9" s="29">
        <f>(E9-F9)*C9</f>
        <v>4800</v>
      </c>
      <c r="I9" s="3">
        <f>(F9-G9)*C9</f>
        <v>7200</v>
      </c>
      <c r="J9" s="3">
        <f t="shared" si="1"/>
        <v>12000</v>
      </c>
    </row>
    <row r="10" spans="1:10" x14ac:dyDescent="0.25">
      <c r="A10" s="37">
        <v>43353</v>
      </c>
      <c r="B10" s="60" t="s">
        <v>121</v>
      </c>
      <c r="C10" s="60">
        <v>1000</v>
      </c>
      <c r="D10" s="38" t="s">
        <v>36</v>
      </c>
      <c r="E10" s="39">
        <v>655</v>
      </c>
      <c r="F10" s="39">
        <v>650</v>
      </c>
      <c r="G10" s="39">
        <v>644</v>
      </c>
      <c r="H10" s="29">
        <f>(E10-F10)*C10</f>
        <v>5000</v>
      </c>
      <c r="I10" s="3">
        <f>(F10-G10)*C10</f>
        <v>6000</v>
      </c>
      <c r="J10" s="3">
        <f t="shared" ref="J10" si="2">+I10+H10</f>
        <v>11000</v>
      </c>
    </row>
    <row r="11" spans="1:10" x14ac:dyDescent="0.25">
      <c r="A11" s="37">
        <v>43349</v>
      </c>
      <c r="B11" s="60" t="s">
        <v>134</v>
      </c>
      <c r="C11" s="60">
        <v>2500</v>
      </c>
      <c r="D11" s="38" t="s">
        <v>35</v>
      </c>
      <c r="E11" s="39">
        <v>359</v>
      </c>
      <c r="F11" s="39">
        <v>361</v>
      </c>
      <c r="G11" s="39">
        <v>365</v>
      </c>
      <c r="H11" s="29">
        <f t="shared" ref="H11" si="3">(F11-E11)*C11</f>
        <v>5000</v>
      </c>
      <c r="I11" s="29">
        <f>(G11-F11)*C11</f>
        <v>10000</v>
      </c>
      <c r="J11" s="3">
        <f t="shared" ref="J11" si="4">+I11+H11</f>
        <v>15000</v>
      </c>
    </row>
    <row r="12" spans="1:10" x14ac:dyDescent="0.25">
      <c r="A12" s="37">
        <v>43348</v>
      </c>
      <c r="B12" s="60" t="s">
        <v>132</v>
      </c>
      <c r="C12" s="60">
        <v>200</v>
      </c>
      <c r="D12" s="38" t="s">
        <v>36</v>
      </c>
      <c r="E12" s="39">
        <v>3665</v>
      </c>
      <c r="F12" s="39">
        <v>3640</v>
      </c>
      <c r="G12" s="39">
        <v>3600</v>
      </c>
      <c r="H12" s="29">
        <f>(E12-F12)*C12</f>
        <v>5000</v>
      </c>
      <c r="I12" s="3">
        <f>(F12-G12)*C12</f>
        <v>8000</v>
      </c>
      <c r="J12" s="3">
        <f t="shared" ref="J12" si="5">+I12+H12</f>
        <v>13000</v>
      </c>
    </row>
    <row r="13" spans="1:10" x14ac:dyDescent="0.25">
      <c r="A13" s="37">
        <v>43347</v>
      </c>
      <c r="B13" s="60" t="s">
        <v>105</v>
      </c>
      <c r="C13" s="60">
        <v>2600</v>
      </c>
      <c r="D13" s="38" t="s">
        <v>36</v>
      </c>
      <c r="E13" s="39">
        <v>357</v>
      </c>
      <c r="F13" s="39">
        <v>355</v>
      </c>
      <c r="G13" s="39" t="s">
        <v>16</v>
      </c>
      <c r="H13" s="29">
        <f>(E13-F13)*C13</f>
        <v>5200</v>
      </c>
      <c r="I13" s="29">
        <v>0</v>
      </c>
      <c r="J13" s="3">
        <f t="shared" ref="J13" si="6">+I13+H13</f>
        <v>5200</v>
      </c>
    </row>
    <row r="14" spans="1:10" x14ac:dyDescent="0.25">
      <c r="A14" s="37">
        <v>43346</v>
      </c>
      <c r="B14" s="60" t="s">
        <v>91</v>
      </c>
      <c r="C14" s="60">
        <v>1000</v>
      </c>
      <c r="D14" s="38" t="s">
        <v>35</v>
      </c>
      <c r="E14" s="39">
        <v>723</v>
      </c>
      <c r="F14" s="39">
        <v>728</v>
      </c>
      <c r="G14" s="39">
        <v>730</v>
      </c>
      <c r="H14" s="29">
        <f t="shared" ref="H14" si="7">(F14-E14)*C14</f>
        <v>5000</v>
      </c>
      <c r="I14" s="29">
        <f>(G14-F14)*C14</f>
        <v>2000</v>
      </c>
      <c r="J14" s="3">
        <f t="shared" ref="J14" si="8">+I14+H14</f>
        <v>7000</v>
      </c>
    </row>
    <row r="15" spans="1:10" x14ac:dyDescent="0.25">
      <c r="A15" s="70"/>
      <c r="B15" s="71"/>
      <c r="C15" s="71"/>
      <c r="D15" s="72"/>
      <c r="E15" s="73"/>
      <c r="F15" s="73"/>
      <c r="G15" s="73"/>
      <c r="H15" s="66"/>
      <c r="I15" s="66"/>
      <c r="J15" s="74"/>
    </row>
    <row r="16" spans="1:10" x14ac:dyDescent="0.25">
      <c r="A16" s="37">
        <v>43343</v>
      </c>
      <c r="B16" s="60" t="s">
        <v>129</v>
      </c>
      <c r="C16" s="60">
        <v>2400</v>
      </c>
      <c r="D16" s="38" t="s">
        <v>35</v>
      </c>
      <c r="E16" s="39">
        <v>322.5</v>
      </c>
      <c r="F16" s="39">
        <v>321</v>
      </c>
      <c r="G16" s="39" t="s">
        <v>16</v>
      </c>
      <c r="H16" s="29">
        <f t="shared" ref="H16" si="9">(F16-E16)*C16</f>
        <v>-3600</v>
      </c>
      <c r="I16" s="29">
        <v>0</v>
      </c>
      <c r="J16" s="3">
        <f t="shared" ref="J16" si="10">+I16+H16</f>
        <v>-3600</v>
      </c>
    </row>
    <row r="17" spans="1:10" x14ac:dyDescent="0.25">
      <c r="A17" s="37">
        <v>43342</v>
      </c>
      <c r="B17" s="60" t="s">
        <v>76</v>
      </c>
      <c r="C17" s="60">
        <v>2250</v>
      </c>
      <c r="D17" s="38" t="s">
        <v>35</v>
      </c>
      <c r="E17" s="39">
        <v>219.5</v>
      </c>
      <c r="F17" s="39">
        <v>221.5</v>
      </c>
      <c r="G17" s="39">
        <v>225</v>
      </c>
      <c r="H17" s="29">
        <f t="shared" ref="H17" si="11">(F17-E17)*C17</f>
        <v>4500</v>
      </c>
      <c r="I17" s="29">
        <f>(G17-F17)*C17</f>
        <v>7875</v>
      </c>
      <c r="J17" s="3">
        <f t="shared" ref="J17" si="12">+I17+H17</f>
        <v>12375</v>
      </c>
    </row>
    <row r="18" spans="1:10" x14ac:dyDescent="0.25">
      <c r="A18" s="37">
        <v>43340</v>
      </c>
      <c r="B18" s="60" t="s">
        <v>121</v>
      </c>
      <c r="C18" s="60">
        <v>1000</v>
      </c>
      <c r="D18" s="38" t="s">
        <v>35</v>
      </c>
      <c r="E18" s="39">
        <v>716</v>
      </c>
      <c r="F18" s="39">
        <v>721</v>
      </c>
      <c r="G18" s="39" t="s">
        <v>16</v>
      </c>
      <c r="H18" s="29">
        <f t="shared" ref="H18" si="13">(F18-E18)*C18</f>
        <v>5000</v>
      </c>
      <c r="I18" s="29">
        <v>0</v>
      </c>
      <c r="J18" s="3">
        <f t="shared" ref="J18" si="14">+I18+H18</f>
        <v>5000</v>
      </c>
    </row>
    <row r="19" spans="1:10" x14ac:dyDescent="0.25">
      <c r="A19" s="37">
        <v>43339</v>
      </c>
      <c r="B19" s="60" t="s">
        <v>121</v>
      </c>
      <c r="C19" s="60">
        <v>1000</v>
      </c>
      <c r="D19" s="38" t="s">
        <v>35</v>
      </c>
      <c r="E19" s="39">
        <v>716</v>
      </c>
      <c r="F19" s="39">
        <v>721</v>
      </c>
      <c r="G19" s="39" t="s">
        <v>16</v>
      </c>
      <c r="H19" s="29">
        <f t="shared" ref="H19" si="15">(F19-E19)*C19</f>
        <v>5000</v>
      </c>
      <c r="I19" s="29">
        <v>0</v>
      </c>
      <c r="J19" s="3">
        <f t="shared" ref="J19" si="16">+I19+H19</f>
        <v>5000</v>
      </c>
    </row>
    <row r="20" spans="1:10" x14ac:dyDescent="0.25">
      <c r="A20" s="37">
        <v>43336</v>
      </c>
      <c r="B20" s="60" t="s">
        <v>69</v>
      </c>
      <c r="C20" s="60">
        <v>1200</v>
      </c>
      <c r="D20" s="38" t="s">
        <v>35</v>
      </c>
      <c r="E20" s="39">
        <v>669.5</v>
      </c>
      <c r="F20" s="39">
        <v>673.5</v>
      </c>
      <c r="G20" s="39" t="s">
        <v>16</v>
      </c>
      <c r="H20" s="29">
        <f t="shared" ref="H20:H23" si="17">(F20-E20)*C20</f>
        <v>4800</v>
      </c>
      <c r="I20" s="29">
        <v>0</v>
      </c>
      <c r="J20" s="3">
        <f t="shared" ref="J20:J23" si="18">+I20+H20</f>
        <v>4800</v>
      </c>
    </row>
    <row r="21" spans="1:10" x14ac:dyDescent="0.25">
      <c r="A21" s="37">
        <v>43335</v>
      </c>
      <c r="B21" s="60" t="s">
        <v>121</v>
      </c>
      <c r="C21" s="60">
        <v>1000</v>
      </c>
      <c r="D21" s="38" t="s">
        <v>35</v>
      </c>
      <c r="E21" s="39">
        <v>701</v>
      </c>
      <c r="F21" s="39">
        <v>706</v>
      </c>
      <c r="G21" s="39">
        <v>711</v>
      </c>
      <c r="H21" s="29">
        <f t="shared" si="17"/>
        <v>5000</v>
      </c>
      <c r="I21" s="29">
        <f>(G21-F21)*C21</f>
        <v>5000</v>
      </c>
      <c r="J21" s="3">
        <f t="shared" si="18"/>
        <v>10000</v>
      </c>
    </row>
    <row r="22" spans="1:10" x14ac:dyDescent="0.25">
      <c r="A22" s="37">
        <v>43333</v>
      </c>
      <c r="B22" s="60" t="s">
        <v>120</v>
      </c>
      <c r="C22" s="60">
        <v>750</v>
      </c>
      <c r="D22" s="38" t="s">
        <v>35</v>
      </c>
      <c r="E22" s="39">
        <v>1344</v>
      </c>
      <c r="F22" s="39">
        <v>1351</v>
      </c>
      <c r="G22" s="39">
        <v>1365</v>
      </c>
      <c r="H22" s="29">
        <f t="shared" si="17"/>
        <v>5250</v>
      </c>
      <c r="I22" s="29">
        <f>(G22-F22)*C22</f>
        <v>10500</v>
      </c>
      <c r="J22" s="3">
        <f t="shared" si="18"/>
        <v>15750</v>
      </c>
    </row>
    <row r="23" spans="1:10" x14ac:dyDescent="0.25">
      <c r="A23" s="37">
        <v>43332</v>
      </c>
      <c r="B23" s="60" t="s">
        <v>119</v>
      </c>
      <c r="C23" s="60">
        <v>2500</v>
      </c>
      <c r="D23" s="38" t="s">
        <v>35</v>
      </c>
      <c r="E23" s="39">
        <v>215</v>
      </c>
      <c r="F23" s="39">
        <v>213</v>
      </c>
      <c r="G23" s="39" t="s">
        <v>16</v>
      </c>
      <c r="H23" s="29">
        <f t="shared" si="17"/>
        <v>-5000</v>
      </c>
      <c r="I23" s="29">
        <v>0</v>
      </c>
      <c r="J23" s="3">
        <f t="shared" si="18"/>
        <v>-5000</v>
      </c>
    </row>
    <row r="24" spans="1:10" x14ac:dyDescent="0.25">
      <c r="A24" s="37">
        <v>43329</v>
      </c>
      <c r="B24" s="60" t="s">
        <v>105</v>
      </c>
      <c r="C24" s="60">
        <v>2600</v>
      </c>
      <c r="D24" s="38" t="s">
        <v>35</v>
      </c>
      <c r="E24" s="39">
        <v>368</v>
      </c>
      <c r="F24" s="39">
        <v>370</v>
      </c>
      <c r="G24" s="39">
        <v>372</v>
      </c>
      <c r="H24" s="29">
        <f t="shared" ref="H24" si="19">(F24-E24)*C24</f>
        <v>5200</v>
      </c>
      <c r="I24" s="29">
        <f>(G24-F24)*C24</f>
        <v>5200</v>
      </c>
      <c r="J24" s="3">
        <f t="shared" ref="J24" si="20">+I24+H24</f>
        <v>10400</v>
      </c>
    </row>
    <row r="25" spans="1:10" x14ac:dyDescent="0.25">
      <c r="A25" s="37">
        <v>43328</v>
      </c>
      <c r="B25" s="60" t="s">
        <v>80</v>
      </c>
      <c r="C25" s="60">
        <v>2667</v>
      </c>
      <c r="D25" s="38" t="s">
        <v>35</v>
      </c>
      <c r="E25" s="39">
        <v>396</v>
      </c>
      <c r="F25" s="39">
        <v>398</v>
      </c>
      <c r="G25" s="39" t="s">
        <v>16</v>
      </c>
      <c r="H25" s="29">
        <f t="shared" ref="H25" si="21">(F25-E25)*C25</f>
        <v>5334</v>
      </c>
      <c r="I25" s="29">
        <v>0</v>
      </c>
      <c r="J25" s="3">
        <f t="shared" ref="J25" si="22">+I25+H25</f>
        <v>5334</v>
      </c>
    </row>
    <row r="26" spans="1:10" x14ac:dyDescent="0.25">
      <c r="A26" s="37">
        <v>43326</v>
      </c>
      <c r="B26" s="60" t="s">
        <v>115</v>
      </c>
      <c r="C26" s="60">
        <v>1250</v>
      </c>
      <c r="D26" s="38" t="s">
        <v>35</v>
      </c>
      <c r="E26" s="39">
        <v>621</v>
      </c>
      <c r="F26" s="39">
        <v>625</v>
      </c>
      <c r="G26" s="39">
        <v>630</v>
      </c>
      <c r="H26" s="29">
        <f t="shared" ref="H26" si="23">(F26-E26)*C26</f>
        <v>5000</v>
      </c>
      <c r="I26" s="29">
        <f>(G26-F26)*C26</f>
        <v>6250</v>
      </c>
      <c r="J26" s="3">
        <f t="shared" ref="J26" si="24">+I26+H26</f>
        <v>11250</v>
      </c>
    </row>
    <row r="27" spans="1:10" x14ac:dyDescent="0.25">
      <c r="A27" s="37">
        <v>43325</v>
      </c>
      <c r="B27" s="60" t="s">
        <v>112</v>
      </c>
      <c r="C27" s="60">
        <v>700</v>
      </c>
      <c r="D27" s="38" t="s">
        <v>35</v>
      </c>
      <c r="E27" s="39">
        <v>1263</v>
      </c>
      <c r="F27" s="39">
        <v>1270</v>
      </c>
      <c r="G27" s="39">
        <v>1290</v>
      </c>
      <c r="H27" s="29">
        <f t="shared" ref="H27" si="25">(F27-E27)*C27</f>
        <v>4900</v>
      </c>
      <c r="I27" s="29">
        <f>(G27-F27)*C27</f>
        <v>14000</v>
      </c>
      <c r="J27" s="3">
        <f t="shared" ref="J27" si="26">+I27+H27</f>
        <v>18900</v>
      </c>
    </row>
    <row r="28" spans="1:10" ht="15.75" customHeight="1" x14ac:dyDescent="0.25">
      <c r="A28" s="37">
        <v>43319</v>
      </c>
      <c r="B28" s="60" t="s">
        <v>77</v>
      </c>
      <c r="C28" s="60">
        <v>1100</v>
      </c>
      <c r="D28" s="38" t="s">
        <v>35</v>
      </c>
      <c r="E28" s="39">
        <v>554</v>
      </c>
      <c r="F28" s="39">
        <v>558</v>
      </c>
      <c r="G28" s="39">
        <v>562</v>
      </c>
      <c r="H28" s="29">
        <f t="shared" ref="H28:H33" si="27">(F28-E28)*C28</f>
        <v>4400</v>
      </c>
      <c r="I28" s="3">
        <f>(G28-F28)*C28</f>
        <v>4400</v>
      </c>
      <c r="J28" s="3">
        <f t="shared" ref="J28:J33" si="28">+I28+H28</f>
        <v>8800</v>
      </c>
    </row>
    <row r="29" spans="1:10" x14ac:dyDescent="0.25">
      <c r="A29" s="37">
        <v>43318</v>
      </c>
      <c r="B29" s="60" t="s">
        <v>105</v>
      </c>
      <c r="C29" s="60">
        <v>2600</v>
      </c>
      <c r="D29" s="38" t="s">
        <v>35</v>
      </c>
      <c r="E29" s="39">
        <v>360</v>
      </c>
      <c r="F29" s="39">
        <v>362</v>
      </c>
      <c r="G29" s="39">
        <v>364</v>
      </c>
      <c r="H29" s="29">
        <f t="shared" si="27"/>
        <v>5200</v>
      </c>
      <c r="I29" s="3">
        <f>(G29-F29)*C29</f>
        <v>5200</v>
      </c>
      <c r="J29" s="3">
        <f t="shared" si="28"/>
        <v>10400</v>
      </c>
    </row>
    <row r="30" spans="1:10" x14ac:dyDescent="0.25">
      <c r="A30" s="37">
        <v>43315</v>
      </c>
      <c r="B30" s="60" t="s">
        <v>106</v>
      </c>
      <c r="C30" s="60">
        <v>700</v>
      </c>
      <c r="D30" s="38" t="s">
        <v>35</v>
      </c>
      <c r="E30" s="39">
        <v>694</v>
      </c>
      <c r="F30" s="39">
        <v>702</v>
      </c>
      <c r="G30" s="39">
        <v>712</v>
      </c>
      <c r="H30" s="29">
        <f t="shared" ref="H30" si="29">(F30-E30)*C30</f>
        <v>5600</v>
      </c>
      <c r="I30" s="29">
        <v>6000</v>
      </c>
      <c r="J30" s="3">
        <f t="shared" ref="J30" si="30">+I30+H30</f>
        <v>11600</v>
      </c>
    </row>
    <row r="31" spans="1:10" x14ac:dyDescent="0.25">
      <c r="A31" s="37">
        <v>43314</v>
      </c>
      <c r="B31" s="60" t="s">
        <v>103</v>
      </c>
      <c r="C31" s="60">
        <v>302</v>
      </c>
      <c r="D31" s="38" t="s">
        <v>35</v>
      </c>
      <c r="E31" s="39">
        <v>2910</v>
      </c>
      <c r="F31" s="39">
        <v>2925</v>
      </c>
      <c r="G31" s="39">
        <v>2960</v>
      </c>
      <c r="H31" s="29">
        <f t="shared" si="27"/>
        <v>4530</v>
      </c>
      <c r="I31" s="29">
        <v>6000</v>
      </c>
      <c r="J31" s="3">
        <f t="shared" si="28"/>
        <v>10530</v>
      </c>
    </row>
    <row r="32" spans="1:10" x14ac:dyDescent="0.25">
      <c r="A32" s="37">
        <v>43313</v>
      </c>
      <c r="B32" s="60" t="s">
        <v>104</v>
      </c>
      <c r="C32" s="60">
        <v>900</v>
      </c>
      <c r="D32" s="38" t="s">
        <v>35</v>
      </c>
      <c r="E32" s="39">
        <v>591</v>
      </c>
      <c r="F32" s="39">
        <v>585</v>
      </c>
      <c r="G32" s="39" t="s">
        <v>16</v>
      </c>
      <c r="H32" s="29">
        <f t="shared" si="27"/>
        <v>-5400</v>
      </c>
      <c r="I32" s="29">
        <v>0</v>
      </c>
      <c r="J32" s="3">
        <f t="shared" si="28"/>
        <v>-5400</v>
      </c>
    </row>
    <row r="33" spans="1:10" x14ac:dyDescent="0.25">
      <c r="A33" s="37">
        <v>43311</v>
      </c>
      <c r="B33" s="60" t="s">
        <v>47</v>
      </c>
      <c r="C33" s="60">
        <v>2750</v>
      </c>
      <c r="D33" s="38" t="s">
        <v>35</v>
      </c>
      <c r="E33" s="39">
        <v>299</v>
      </c>
      <c r="F33" s="39">
        <v>301.5</v>
      </c>
      <c r="G33" s="39" t="s">
        <v>16</v>
      </c>
      <c r="H33" s="29">
        <f t="shared" si="27"/>
        <v>6875</v>
      </c>
      <c r="I33" s="29">
        <v>0</v>
      </c>
      <c r="J33" s="3">
        <f t="shared" si="28"/>
        <v>6875</v>
      </c>
    </row>
    <row r="34" spans="1:10" x14ac:dyDescent="0.25">
      <c r="A34" s="37">
        <v>43307</v>
      </c>
      <c r="B34" s="60" t="s">
        <v>92</v>
      </c>
      <c r="C34" s="60">
        <v>3000</v>
      </c>
      <c r="D34" s="38" t="s">
        <v>35</v>
      </c>
      <c r="E34" s="39">
        <v>230</v>
      </c>
      <c r="F34" s="39">
        <v>231.5</v>
      </c>
      <c r="G34" s="39">
        <v>234</v>
      </c>
      <c r="H34" s="29">
        <f t="shared" ref="H34:H36" si="31">(F34-E34)*C34</f>
        <v>4500</v>
      </c>
      <c r="I34" s="3">
        <f>(G34-F34)*C34</f>
        <v>7500</v>
      </c>
      <c r="J34" s="3">
        <f t="shared" ref="J34:J35" si="32">+I34+H34</f>
        <v>12000</v>
      </c>
    </row>
    <row r="35" spans="1:10" x14ac:dyDescent="0.25">
      <c r="A35" s="37">
        <v>43306</v>
      </c>
      <c r="B35" s="60" t="s">
        <v>51</v>
      </c>
      <c r="C35" s="60">
        <v>800</v>
      </c>
      <c r="D35" s="38" t="s">
        <v>35</v>
      </c>
      <c r="E35" s="39">
        <v>1073</v>
      </c>
      <c r="F35" s="39">
        <v>1077.9000000000001</v>
      </c>
      <c r="G35" s="39" t="s">
        <v>16</v>
      </c>
      <c r="H35" s="29">
        <f t="shared" si="31"/>
        <v>3920.0000000000728</v>
      </c>
      <c r="I35" s="3">
        <v>0</v>
      </c>
      <c r="J35" s="3">
        <f t="shared" si="32"/>
        <v>3920.0000000000728</v>
      </c>
    </row>
    <row r="36" spans="1:10" x14ac:dyDescent="0.25">
      <c r="A36" s="37">
        <v>43305</v>
      </c>
      <c r="B36" s="60" t="s">
        <v>93</v>
      </c>
      <c r="C36" s="60">
        <v>1250</v>
      </c>
      <c r="D36" s="38" t="s">
        <v>35</v>
      </c>
      <c r="E36" s="39">
        <v>484</v>
      </c>
      <c r="F36" s="39">
        <v>486.4</v>
      </c>
      <c r="G36" s="39" t="s">
        <v>16</v>
      </c>
      <c r="H36" s="29">
        <f t="shared" si="31"/>
        <v>2999.9999999999718</v>
      </c>
      <c r="I36" s="3">
        <v>0</v>
      </c>
      <c r="J36" s="3">
        <f>+I36+H36</f>
        <v>2999.9999999999718</v>
      </c>
    </row>
    <row r="37" spans="1:10" x14ac:dyDescent="0.25">
      <c r="A37" s="37">
        <v>43299</v>
      </c>
      <c r="B37" s="60" t="s">
        <v>86</v>
      </c>
      <c r="C37" s="60">
        <v>500</v>
      </c>
      <c r="D37" s="38" t="s">
        <v>36</v>
      </c>
      <c r="E37" s="39">
        <v>1602</v>
      </c>
      <c r="F37" s="39">
        <v>1592</v>
      </c>
      <c r="G37" s="39">
        <v>1585</v>
      </c>
      <c r="H37" s="29">
        <f>(E37-F37)*C37</f>
        <v>5000</v>
      </c>
      <c r="I37" s="3">
        <f>(F37-G37)*C37</f>
        <v>3500</v>
      </c>
      <c r="J37" s="3">
        <f>+I37+H37</f>
        <v>8500</v>
      </c>
    </row>
    <row r="38" spans="1:10" x14ac:dyDescent="0.25">
      <c r="A38" s="37">
        <v>43297</v>
      </c>
      <c r="B38" s="60" t="s">
        <v>87</v>
      </c>
      <c r="C38" s="60">
        <v>1000</v>
      </c>
      <c r="D38" s="38" t="s">
        <v>36</v>
      </c>
      <c r="E38" s="39">
        <v>541</v>
      </c>
      <c r="F38" s="39">
        <v>536</v>
      </c>
      <c r="G38" s="39">
        <v>530</v>
      </c>
      <c r="H38" s="29">
        <f>(E38-F38)*C38</f>
        <v>5000</v>
      </c>
      <c r="I38" s="3">
        <f>(F38-G38)*C38</f>
        <v>6000</v>
      </c>
      <c r="J38" s="3">
        <f>+I38+H38</f>
        <v>11000</v>
      </c>
    </row>
    <row r="39" spans="1:10" x14ac:dyDescent="0.25">
      <c r="A39" s="25">
        <v>43293</v>
      </c>
      <c r="B39" s="26" t="s">
        <v>39</v>
      </c>
      <c r="C39" s="26">
        <v>500</v>
      </c>
      <c r="D39" s="26" t="s">
        <v>35</v>
      </c>
      <c r="E39" s="27">
        <v>2414</v>
      </c>
      <c r="F39" s="27">
        <v>2424</v>
      </c>
      <c r="G39" s="28">
        <v>2438</v>
      </c>
      <c r="H39" s="29">
        <f t="shared" ref="H39:H44" si="33">(F39-E39)*C39</f>
        <v>5000</v>
      </c>
      <c r="I39" s="3">
        <f>(G28-F28)*C28</f>
        <v>4400</v>
      </c>
      <c r="J39" s="3">
        <f>+I45+H39</f>
        <v>12000</v>
      </c>
    </row>
    <row r="40" spans="1:10" x14ac:dyDescent="0.25">
      <c r="A40" s="25">
        <v>43292</v>
      </c>
      <c r="B40" s="26" t="s">
        <v>40</v>
      </c>
      <c r="C40" s="26">
        <v>2750</v>
      </c>
      <c r="D40" s="26" t="s">
        <v>36</v>
      </c>
      <c r="E40" s="27">
        <v>267.5</v>
      </c>
      <c r="F40" s="27">
        <v>267.5</v>
      </c>
      <c r="G40" s="28">
        <v>0</v>
      </c>
      <c r="H40" s="29">
        <f t="shared" si="33"/>
        <v>0</v>
      </c>
      <c r="I40" s="29">
        <v>0</v>
      </c>
      <c r="J40" s="3">
        <f t="shared" ref="J40:J44" si="34">+I40+H40</f>
        <v>0</v>
      </c>
    </row>
    <row r="41" spans="1:10" x14ac:dyDescent="0.25">
      <c r="A41" s="25">
        <v>43290</v>
      </c>
      <c r="B41" s="26" t="s">
        <v>41</v>
      </c>
      <c r="C41" s="26">
        <v>1400</v>
      </c>
      <c r="D41" s="26" t="s">
        <v>35</v>
      </c>
      <c r="E41" s="27">
        <v>598</v>
      </c>
      <c r="F41" s="27">
        <v>603</v>
      </c>
      <c r="G41" s="28">
        <v>0</v>
      </c>
      <c r="H41" s="29">
        <f t="shared" si="33"/>
        <v>7000</v>
      </c>
      <c r="I41" s="29">
        <v>0</v>
      </c>
      <c r="J41" s="3">
        <f t="shared" si="34"/>
        <v>7000</v>
      </c>
    </row>
    <row r="42" spans="1:10" x14ac:dyDescent="0.25">
      <c r="A42" s="25">
        <v>43287</v>
      </c>
      <c r="B42" s="26" t="s">
        <v>42</v>
      </c>
      <c r="C42" s="26">
        <v>1250</v>
      </c>
      <c r="D42" s="26" t="s">
        <v>35</v>
      </c>
      <c r="E42" s="27">
        <v>658</v>
      </c>
      <c r="F42" s="27">
        <v>663.5</v>
      </c>
      <c r="G42" s="28">
        <v>0</v>
      </c>
      <c r="H42" s="29">
        <f t="shared" si="33"/>
        <v>6875</v>
      </c>
      <c r="I42" s="29">
        <v>0</v>
      </c>
      <c r="J42" s="3">
        <f t="shared" si="34"/>
        <v>6875</v>
      </c>
    </row>
    <row r="43" spans="1:10" x14ac:dyDescent="0.25">
      <c r="A43" s="25">
        <v>43286</v>
      </c>
      <c r="B43" s="26" t="s">
        <v>43</v>
      </c>
      <c r="C43" s="26">
        <v>600</v>
      </c>
      <c r="D43" s="26" t="s">
        <v>35</v>
      </c>
      <c r="E43" s="27">
        <v>1320</v>
      </c>
      <c r="F43" s="27">
        <v>1330</v>
      </c>
      <c r="G43" s="28">
        <v>0</v>
      </c>
      <c r="H43" s="29">
        <f t="shared" si="33"/>
        <v>6000</v>
      </c>
      <c r="I43" s="29">
        <v>0</v>
      </c>
      <c r="J43" s="3">
        <f t="shared" si="34"/>
        <v>6000</v>
      </c>
    </row>
    <row r="44" spans="1:10" x14ac:dyDescent="0.25">
      <c r="A44" s="25">
        <v>43285</v>
      </c>
      <c r="B44" s="26" t="s">
        <v>44</v>
      </c>
      <c r="C44" s="26">
        <v>12000</v>
      </c>
      <c r="D44" s="26" t="s">
        <v>35</v>
      </c>
      <c r="E44" s="27">
        <v>57.25</v>
      </c>
      <c r="F44" s="27">
        <v>58.25</v>
      </c>
      <c r="G44" s="28">
        <v>0</v>
      </c>
      <c r="H44" s="29">
        <f t="shared" si="33"/>
        <v>12000</v>
      </c>
      <c r="I44" s="29">
        <v>0</v>
      </c>
      <c r="J44" s="3">
        <f t="shared" si="34"/>
        <v>12000</v>
      </c>
    </row>
    <row r="45" spans="1:10" x14ac:dyDescent="0.25">
      <c r="A45" s="25">
        <v>43285</v>
      </c>
      <c r="B45" s="30" t="s">
        <v>45</v>
      </c>
      <c r="C45" s="31">
        <v>250</v>
      </c>
      <c r="D45" s="30" t="s">
        <v>35</v>
      </c>
      <c r="E45" s="32">
        <v>2885</v>
      </c>
      <c r="F45" s="32">
        <v>2910</v>
      </c>
      <c r="G45" s="32">
        <v>2930</v>
      </c>
      <c r="H45" s="29">
        <v>6250</v>
      </c>
      <c r="I45" s="3">
        <f>(G39-F39)*C39</f>
        <v>7000</v>
      </c>
      <c r="J45" s="3" t="e">
        <f>+#REF!+H45</f>
        <v>#REF!</v>
      </c>
    </row>
    <row r="46" spans="1:10" x14ac:dyDescent="0.25">
      <c r="A46" s="25">
        <v>43284</v>
      </c>
      <c r="B46" s="30" t="s">
        <v>47</v>
      </c>
      <c r="C46" s="31">
        <v>2750</v>
      </c>
      <c r="D46" s="30" t="s">
        <v>35</v>
      </c>
      <c r="E46" s="32">
        <v>260.5</v>
      </c>
      <c r="F46" s="32">
        <v>262.5</v>
      </c>
      <c r="G46" s="32">
        <v>0</v>
      </c>
      <c r="H46" s="29">
        <v>5500</v>
      </c>
      <c r="I46" s="29">
        <v>0</v>
      </c>
      <c r="J46" s="3">
        <v>5500</v>
      </c>
    </row>
    <row r="47" spans="1:10" x14ac:dyDescent="0.25">
      <c r="A47" s="25">
        <v>43284</v>
      </c>
      <c r="B47" s="31" t="s">
        <v>48</v>
      </c>
      <c r="C47" s="31">
        <v>10000</v>
      </c>
      <c r="D47" s="31" t="s">
        <v>36</v>
      </c>
      <c r="E47" s="32">
        <v>53.75</v>
      </c>
      <c r="F47" s="32">
        <v>52.5</v>
      </c>
      <c r="G47" s="32">
        <v>0</v>
      </c>
      <c r="H47" s="29">
        <f>(E47-F47)*C47</f>
        <v>12500</v>
      </c>
      <c r="I47" s="29">
        <v>0</v>
      </c>
      <c r="J47" s="3">
        <f t="shared" ref="J47:J48" si="35">+I47+H47</f>
        <v>12500</v>
      </c>
    </row>
    <row r="48" spans="1:10" x14ac:dyDescent="0.25">
      <c r="A48" s="25">
        <v>43283</v>
      </c>
      <c r="B48" s="26" t="s">
        <v>48</v>
      </c>
      <c r="C48" s="26">
        <v>10000</v>
      </c>
      <c r="D48" s="26" t="s">
        <v>35</v>
      </c>
      <c r="E48" s="27">
        <v>56.25</v>
      </c>
      <c r="F48" s="27">
        <v>57.5</v>
      </c>
      <c r="G48" s="28">
        <v>0</v>
      </c>
      <c r="H48" s="29">
        <f t="shared" ref="H48" si="36">(F48-E48)*C48</f>
        <v>12500</v>
      </c>
      <c r="I48" s="29">
        <v>0</v>
      </c>
      <c r="J48" s="3">
        <f t="shared" si="35"/>
        <v>12500</v>
      </c>
    </row>
    <row r="49" spans="1:10" x14ac:dyDescent="0.25">
      <c r="A49" s="33"/>
      <c r="B49" s="34"/>
      <c r="C49" s="34"/>
      <c r="D49" s="34"/>
      <c r="E49" s="35"/>
      <c r="F49" s="35"/>
      <c r="G49" s="35"/>
      <c r="H49" s="36"/>
      <c r="I49" s="36"/>
      <c r="J49" s="16"/>
    </row>
    <row r="50" spans="1:10" x14ac:dyDescent="0.25">
      <c r="A50" s="25">
        <v>43280</v>
      </c>
      <c r="B50" s="26" t="s">
        <v>49</v>
      </c>
      <c r="C50" s="26">
        <v>1200</v>
      </c>
      <c r="D50" s="26" t="s">
        <v>35</v>
      </c>
      <c r="E50" s="27">
        <v>972</v>
      </c>
      <c r="F50" s="27">
        <v>987</v>
      </c>
      <c r="G50" s="28">
        <v>0</v>
      </c>
      <c r="H50" s="29">
        <f t="shared" ref="H50:H52" si="37">(F50-E50)*C50</f>
        <v>18000</v>
      </c>
      <c r="I50" s="29">
        <v>0</v>
      </c>
      <c r="J50" s="3">
        <f t="shared" ref="J50:J71" si="38">+I50+H50</f>
        <v>18000</v>
      </c>
    </row>
    <row r="51" spans="1:10" x14ac:dyDescent="0.25">
      <c r="A51" s="25">
        <v>43279</v>
      </c>
      <c r="B51" s="26" t="s">
        <v>50</v>
      </c>
      <c r="C51" s="26">
        <v>28000</v>
      </c>
      <c r="D51" s="26" t="s">
        <v>35</v>
      </c>
      <c r="E51" s="27">
        <v>13.75</v>
      </c>
      <c r="F51" s="27">
        <v>14.4</v>
      </c>
      <c r="G51" s="28">
        <v>0</v>
      </c>
      <c r="H51" s="29">
        <f t="shared" si="37"/>
        <v>18200.000000000011</v>
      </c>
      <c r="I51" s="29">
        <v>0</v>
      </c>
      <c r="J51" s="3">
        <f t="shared" si="38"/>
        <v>18200.000000000011</v>
      </c>
    </row>
    <row r="52" spans="1:10" x14ac:dyDescent="0.25">
      <c r="A52" s="25">
        <v>43279</v>
      </c>
      <c r="B52" s="26" t="s">
        <v>51</v>
      </c>
      <c r="C52" s="26">
        <v>800</v>
      </c>
      <c r="D52" s="26" t="s">
        <v>35</v>
      </c>
      <c r="E52" s="27">
        <v>1124</v>
      </c>
      <c r="F52" s="27">
        <v>1132</v>
      </c>
      <c r="G52" s="28">
        <v>0</v>
      </c>
      <c r="H52" s="29">
        <f t="shared" si="37"/>
        <v>6400</v>
      </c>
      <c r="I52" s="29">
        <v>0</v>
      </c>
      <c r="J52" s="3">
        <f t="shared" si="38"/>
        <v>6400</v>
      </c>
    </row>
    <row r="53" spans="1:10" x14ac:dyDescent="0.25">
      <c r="A53" s="37">
        <v>43277</v>
      </c>
      <c r="B53" s="31" t="s">
        <v>46</v>
      </c>
      <c r="C53" s="31">
        <v>12000</v>
      </c>
      <c r="D53" s="31" t="s">
        <v>36</v>
      </c>
      <c r="E53" s="32">
        <v>82.25</v>
      </c>
      <c r="F53" s="32">
        <v>80.5</v>
      </c>
      <c r="G53" s="32">
        <v>0</v>
      </c>
      <c r="H53" s="29">
        <f>(E53-F53)*C53</f>
        <v>21000</v>
      </c>
      <c r="I53" s="29">
        <v>0</v>
      </c>
      <c r="J53" s="3">
        <f t="shared" si="38"/>
        <v>21000</v>
      </c>
    </row>
    <row r="54" spans="1:10" x14ac:dyDescent="0.25">
      <c r="A54" s="37">
        <v>43276</v>
      </c>
      <c r="B54" s="38" t="s">
        <v>52</v>
      </c>
      <c r="C54" s="38">
        <v>500</v>
      </c>
      <c r="D54" s="38" t="s">
        <v>35</v>
      </c>
      <c r="E54" s="39">
        <v>1615</v>
      </c>
      <c r="F54" s="39">
        <v>1637</v>
      </c>
      <c r="G54" s="28">
        <v>0</v>
      </c>
      <c r="H54" s="29">
        <f t="shared" ref="H54" si="39">(F54-E54)*C54</f>
        <v>11000</v>
      </c>
      <c r="I54" s="29">
        <v>0</v>
      </c>
      <c r="J54" s="3">
        <f t="shared" si="38"/>
        <v>11000</v>
      </c>
    </row>
    <row r="55" spans="1:10" x14ac:dyDescent="0.25">
      <c r="A55" s="37">
        <v>43273</v>
      </c>
      <c r="B55" s="31" t="s">
        <v>49</v>
      </c>
      <c r="C55" s="31">
        <v>1200</v>
      </c>
      <c r="D55" s="31" t="s">
        <v>36</v>
      </c>
      <c r="E55" s="32">
        <v>985</v>
      </c>
      <c r="F55" s="32">
        <v>980</v>
      </c>
      <c r="G55" s="32">
        <v>0</v>
      </c>
      <c r="H55" s="29">
        <f>(E55-F55)*C55</f>
        <v>6000</v>
      </c>
      <c r="I55" s="29">
        <v>0</v>
      </c>
      <c r="J55" s="3">
        <f t="shared" si="38"/>
        <v>6000</v>
      </c>
    </row>
    <row r="56" spans="1:10" x14ac:dyDescent="0.25">
      <c r="A56" s="37">
        <v>43272</v>
      </c>
      <c r="B56" s="31" t="s">
        <v>52</v>
      </c>
      <c r="C56" s="31">
        <v>500</v>
      </c>
      <c r="D56" s="31" t="s">
        <v>36</v>
      </c>
      <c r="E56" s="32">
        <v>1640</v>
      </c>
      <c r="F56" s="32">
        <v>1615</v>
      </c>
      <c r="G56" s="32">
        <v>0</v>
      </c>
      <c r="H56" s="29">
        <f>(E56-F56)*C56</f>
        <v>12500</v>
      </c>
      <c r="I56" s="29">
        <v>0</v>
      </c>
      <c r="J56" s="3">
        <f t="shared" si="38"/>
        <v>12500</v>
      </c>
    </row>
    <row r="57" spans="1:10" x14ac:dyDescent="0.25">
      <c r="A57" s="37">
        <v>43271</v>
      </c>
      <c r="B57" s="38" t="s">
        <v>53</v>
      </c>
      <c r="C57" s="38">
        <v>7000</v>
      </c>
      <c r="D57" s="38" t="s">
        <v>35</v>
      </c>
      <c r="E57" s="39">
        <v>137</v>
      </c>
      <c r="F57" s="39">
        <v>138</v>
      </c>
      <c r="G57" s="28">
        <v>0</v>
      </c>
      <c r="H57" s="29">
        <f t="shared" ref="H57:H59" si="40">(F57-E57)*C57</f>
        <v>7000</v>
      </c>
      <c r="I57" s="29">
        <v>0</v>
      </c>
      <c r="J57" s="3">
        <f t="shared" si="38"/>
        <v>7000</v>
      </c>
    </row>
    <row r="58" spans="1:10" x14ac:dyDescent="0.25">
      <c r="A58" s="37">
        <v>43269</v>
      </c>
      <c r="B58" s="38" t="s">
        <v>49</v>
      </c>
      <c r="C58" s="38">
        <v>1200</v>
      </c>
      <c r="D58" s="38" t="s">
        <v>35</v>
      </c>
      <c r="E58" s="39">
        <v>1000</v>
      </c>
      <c r="F58" s="39">
        <v>1012</v>
      </c>
      <c r="G58" s="39">
        <v>0</v>
      </c>
      <c r="H58" s="3">
        <f t="shared" si="40"/>
        <v>14400</v>
      </c>
      <c r="I58" s="3">
        <v>0</v>
      </c>
      <c r="J58" s="3">
        <f t="shared" si="38"/>
        <v>14400</v>
      </c>
    </row>
    <row r="59" spans="1:10" x14ac:dyDescent="0.25">
      <c r="A59" s="37">
        <v>43269</v>
      </c>
      <c r="B59" s="38" t="s">
        <v>53</v>
      </c>
      <c r="C59" s="38">
        <v>7000</v>
      </c>
      <c r="D59" s="38" t="s">
        <v>35</v>
      </c>
      <c r="E59" s="39">
        <v>140</v>
      </c>
      <c r="F59" s="39">
        <v>140.5</v>
      </c>
      <c r="G59" s="39">
        <v>0</v>
      </c>
      <c r="H59" s="3">
        <f t="shared" si="40"/>
        <v>3500</v>
      </c>
      <c r="I59" s="3">
        <v>0</v>
      </c>
      <c r="J59" s="3">
        <f t="shared" si="38"/>
        <v>3500</v>
      </c>
    </row>
    <row r="60" spans="1:10" x14ac:dyDescent="0.25">
      <c r="A60" s="37">
        <v>43266</v>
      </c>
      <c r="B60" s="38" t="s">
        <v>54</v>
      </c>
      <c r="C60" s="38">
        <v>12000</v>
      </c>
      <c r="D60" s="38" t="s">
        <v>36</v>
      </c>
      <c r="E60" s="39">
        <v>87</v>
      </c>
      <c r="F60" s="39">
        <v>85</v>
      </c>
      <c r="G60" s="39">
        <v>84.25</v>
      </c>
      <c r="H60" s="3">
        <f>(E60-F60)*C60</f>
        <v>24000</v>
      </c>
      <c r="I60" s="3">
        <f>(F60-G60)*C60</f>
        <v>9000</v>
      </c>
      <c r="J60" s="3">
        <f t="shared" si="38"/>
        <v>33000</v>
      </c>
    </row>
    <row r="61" spans="1:10" x14ac:dyDescent="0.25">
      <c r="A61" s="37">
        <v>43266</v>
      </c>
      <c r="B61" s="38" t="s">
        <v>55</v>
      </c>
      <c r="C61" s="38">
        <v>1000</v>
      </c>
      <c r="D61" s="38" t="s">
        <v>36</v>
      </c>
      <c r="E61" s="39">
        <v>1087</v>
      </c>
      <c r="F61" s="39">
        <v>1075</v>
      </c>
      <c r="G61" s="39">
        <v>0</v>
      </c>
      <c r="H61" s="3">
        <f t="shared" ref="H61" si="41">(E61-F61)*C61</f>
        <v>12000</v>
      </c>
      <c r="I61" s="3">
        <v>0</v>
      </c>
      <c r="J61" s="3">
        <f t="shared" si="38"/>
        <v>12000</v>
      </c>
    </row>
    <row r="62" spans="1:10" x14ac:dyDescent="0.25">
      <c r="A62" s="37">
        <v>43265</v>
      </c>
      <c r="B62" s="38" t="s">
        <v>50</v>
      </c>
      <c r="C62" s="38">
        <v>28000</v>
      </c>
      <c r="D62" s="38" t="s">
        <v>35</v>
      </c>
      <c r="E62" s="39">
        <v>16</v>
      </c>
      <c r="F62" s="39">
        <v>15.4</v>
      </c>
      <c r="G62" s="39">
        <v>0</v>
      </c>
      <c r="H62" s="3">
        <f t="shared" ref="H62" si="42">(F62-E62)*C62</f>
        <v>-16799.999999999989</v>
      </c>
      <c r="I62" s="3">
        <v>0</v>
      </c>
      <c r="J62" s="40">
        <f t="shared" si="38"/>
        <v>-16799.999999999989</v>
      </c>
    </row>
    <row r="63" spans="1:10" x14ac:dyDescent="0.25">
      <c r="A63" s="37">
        <v>43265</v>
      </c>
      <c r="B63" s="38" t="s">
        <v>53</v>
      </c>
      <c r="C63" s="38">
        <v>7000</v>
      </c>
      <c r="D63" s="38" t="s">
        <v>35</v>
      </c>
      <c r="E63" s="39">
        <v>143.75</v>
      </c>
      <c r="F63" s="39">
        <v>145.75</v>
      </c>
      <c r="G63" s="39">
        <v>146.25</v>
      </c>
      <c r="H63" s="3">
        <f>(F63-E63)*C63</f>
        <v>14000</v>
      </c>
      <c r="I63" s="3">
        <f>(G63-F63)*C63</f>
        <v>3500</v>
      </c>
      <c r="J63" s="3">
        <f t="shared" si="38"/>
        <v>17500</v>
      </c>
    </row>
    <row r="64" spans="1:10" x14ac:dyDescent="0.25">
      <c r="A64" s="41">
        <v>43264</v>
      </c>
      <c r="B64" s="31" t="s">
        <v>49</v>
      </c>
      <c r="C64" s="31">
        <v>1200</v>
      </c>
      <c r="D64" s="31" t="s">
        <v>36</v>
      </c>
      <c r="E64" s="32">
        <v>1045</v>
      </c>
      <c r="F64" s="32">
        <v>1032</v>
      </c>
      <c r="G64" s="32">
        <v>0</v>
      </c>
      <c r="H64" s="29">
        <f t="shared" ref="H64" si="43">(E64-F64)*C64</f>
        <v>15600</v>
      </c>
      <c r="I64" s="29">
        <v>0</v>
      </c>
      <c r="J64" s="3">
        <f t="shared" si="38"/>
        <v>15600</v>
      </c>
    </row>
    <row r="65" spans="1:10" x14ac:dyDescent="0.25">
      <c r="A65" s="37">
        <v>43263</v>
      </c>
      <c r="B65" s="38" t="s">
        <v>56</v>
      </c>
      <c r="C65" s="38">
        <v>1000</v>
      </c>
      <c r="D65" s="38" t="s">
        <v>35</v>
      </c>
      <c r="E65" s="39">
        <v>1061</v>
      </c>
      <c r="F65" s="39">
        <v>1076</v>
      </c>
      <c r="G65" s="39">
        <v>1096</v>
      </c>
      <c r="H65" s="3">
        <f>(F65-E65)*C65</f>
        <v>15000</v>
      </c>
      <c r="I65" s="3">
        <v>0</v>
      </c>
      <c r="J65" s="3">
        <f t="shared" si="38"/>
        <v>15000</v>
      </c>
    </row>
    <row r="66" spans="1:10" x14ac:dyDescent="0.25">
      <c r="A66" s="37">
        <v>43262</v>
      </c>
      <c r="B66" s="38" t="s">
        <v>57</v>
      </c>
      <c r="C66" s="38">
        <v>4500</v>
      </c>
      <c r="D66" s="38" t="s">
        <v>35</v>
      </c>
      <c r="E66" s="39">
        <v>273</v>
      </c>
      <c r="F66" s="39">
        <v>275.75</v>
      </c>
      <c r="G66" s="39">
        <v>0</v>
      </c>
      <c r="H66" s="3">
        <f>(F66-E66)*C66</f>
        <v>12375</v>
      </c>
      <c r="I66" s="3">
        <v>0</v>
      </c>
      <c r="J66" s="3">
        <f t="shared" si="38"/>
        <v>12375</v>
      </c>
    </row>
    <row r="67" spans="1:10" x14ac:dyDescent="0.25">
      <c r="A67" s="37">
        <v>43259</v>
      </c>
      <c r="B67" s="38" t="s">
        <v>49</v>
      </c>
      <c r="C67" s="38">
        <v>1200</v>
      </c>
      <c r="D67" s="38" t="s">
        <v>35</v>
      </c>
      <c r="E67" s="39">
        <v>1021</v>
      </c>
      <c r="F67" s="39">
        <v>1036</v>
      </c>
      <c r="G67" s="39">
        <v>1041</v>
      </c>
      <c r="H67" s="3">
        <f>(F67-E67)*C67</f>
        <v>18000</v>
      </c>
      <c r="I67" s="3">
        <f>(G67-F67)*C67</f>
        <v>6000</v>
      </c>
      <c r="J67" s="3">
        <f t="shared" si="38"/>
        <v>24000</v>
      </c>
    </row>
    <row r="68" spans="1:10" x14ac:dyDescent="0.25">
      <c r="A68" s="37">
        <v>43259</v>
      </c>
      <c r="B68" s="38" t="s">
        <v>58</v>
      </c>
      <c r="C68" s="38">
        <v>4000</v>
      </c>
      <c r="D68" s="38" t="s">
        <v>35</v>
      </c>
      <c r="E68" s="39">
        <v>132.75</v>
      </c>
      <c r="F68" s="39">
        <v>135.75</v>
      </c>
      <c r="G68" s="39">
        <v>0</v>
      </c>
      <c r="H68" s="3">
        <f>(F68-E68)*C68</f>
        <v>12000</v>
      </c>
      <c r="I68" s="3">
        <v>0</v>
      </c>
      <c r="J68" s="3">
        <f t="shared" si="38"/>
        <v>12000</v>
      </c>
    </row>
    <row r="69" spans="1:10" x14ac:dyDescent="0.25">
      <c r="A69" s="37">
        <v>43259</v>
      </c>
      <c r="B69" s="38" t="s">
        <v>59</v>
      </c>
      <c r="C69" s="38">
        <v>1400</v>
      </c>
      <c r="D69" s="38" t="s">
        <v>35</v>
      </c>
      <c r="E69" s="39">
        <v>565</v>
      </c>
      <c r="F69" s="39">
        <v>575</v>
      </c>
      <c r="G69" s="39">
        <v>587</v>
      </c>
      <c r="H69" s="3">
        <f>(F69-E69)*C69</f>
        <v>14000</v>
      </c>
      <c r="I69" s="3">
        <f>(G69-F69)*C69</f>
        <v>16800</v>
      </c>
      <c r="J69" s="3">
        <f t="shared" si="38"/>
        <v>30800</v>
      </c>
    </row>
    <row r="70" spans="1:10" x14ac:dyDescent="0.25">
      <c r="A70" s="37">
        <v>43258</v>
      </c>
      <c r="B70" s="38" t="s">
        <v>53</v>
      </c>
      <c r="C70" s="38">
        <v>7000</v>
      </c>
      <c r="D70" s="38" t="s">
        <v>35</v>
      </c>
      <c r="E70" s="39">
        <v>149</v>
      </c>
      <c r="F70" s="39">
        <v>147</v>
      </c>
      <c r="G70" s="39">
        <v>0</v>
      </c>
      <c r="H70" s="3">
        <f t="shared" ref="H70:H71" si="44">(F70-E70)*C70</f>
        <v>-14000</v>
      </c>
      <c r="I70" s="3">
        <v>0</v>
      </c>
      <c r="J70" s="40">
        <f t="shared" si="38"/>
        <v>-14000</v>
      </c>
    </row>
    <row r="71" spans="1:10" x14ac:dyDescent="0.25">
      <c r="A71" s="37">
        <v>43258</v>
      </c>
      <c r="B71" s="42" t="s">
        <v>60</v>
      </c>
      <c r="C71" s="42">
        <v>28000</v>
      </c>
      <c r="D71" s="42" t="s">
        <v>35</v>
      </c>
      <c r="E71" s="43">
        <v>16</v>
      </c>
      <c r="F71" s="39">
        <v>15.5</v>
      </c>
      <c r="G71" s="43">
        <v>0</v>
      </c>
      <c r="H71" s="3">
        <f t="shared" si="44"/>
        <v>-14000</v>
      </c>
      <c r="I71" s="3">
        <v>0</v>
      </c>
      <c r="J71" s="40">
        <f t="shared" si="38"/>
        <v>-14000</v>
      </c>
    </row>
    <row r="72" spans="1:10" x14ac:dyDescent="0.25">
      <c r="A72" s="37">
        <v>43257</v>
      </c>
      <c r="B72" s="38" t="s">
        <v>61</v>
      </c>
      <c r="C72" s="38">
        <v>1100</v>
      </c>
      <c r="D72" s="38" t="s">
        <v>35</v>
      </c>
      <c r="E72" s="39">
        <v>899</v>
      </c>
      <c r="F72" s="39">
        <v>905</v>
      </c>
      <c r="G72" s="39">
        <v>0</v>
      </c>
      <c r="H72" s="3">
        <f>(F72-E72)*C72</f>
        <v>6600</v>
      </c>
      <c r="I72" s="3">
        <v>0</v>
      </c>
      <c r="J72" s="3">
        <f>+I72+H72</f>
        <v>6600</v>
      </c>
    </row>
    <row r="73" spans="1:10" x14ac:dyDescent="0.25">
      <c r="A73" s="37">
        <v>43256</v>
      </c>
      <c r="B73" s="38" t="s">
        <v>62</v>
      </c>
      <c r="C73" s="38">
        <v>8000</v>
      </c>
      <c r="D73" s="38" t="s">
        <v>35</v>
      </c>
      <c r="E73" s="39">
        <v>109</v>
      </c>
      <c r="F73" s="39">
        <v>110.9</v>
      </c>
      <c r="G73" s="39">
        <v>0</v>
      </c>
      <c r="H73" s="3">
        <f>(F73-E73)*C73</f>
        <v>15200.000000000045</v>
      </c>
      <c r="I73" s="3">
        <v>0</v>
      </c>
      <c r="J73" s="3">
        <f t="shared" ref="J73:J77" si="45">+I73+H73</f>
        <v>15200.000000000045</v>
      </c>
    </row>
    <row r="74" spans="1:10" x14ac:dyDescent="0.25">
      <c r="A74" s="37">
        <v>43255</v>
      </c>
      <c r="B74" s="38" t="s">
        <v>52</v>
      </c>
      <c r="C74" s="38">
        <v>500</v>
      </c>
      <c r="D74" s="38" t="s">
        <v>36</v>
      </c>
      <c r="E74" s="39">
        <v>1590</v>
      </c>
      <c r="F74" s="39">
        <v>1570</v>
      </c>
      <c r="G74" s="39">
        <v>0</v>
      </c>
      <c r="H74" s="3">
        <f>(E74-F74)*C74</f>
        <v>10000</v>
      </c>
      <c r="I74" s="3">
        <v>0</v>
      </c>
      <c r="J74" s="3">
        <f t="shared" si="45"/>
        <v>10000</v>
      </c>
    </row>
    <row r="75" spans="1:10" x14ac:dyDescent="0.25">
      <c r="A75" s="37">
        <v>43255</v>
      </c>
      <c r="B75" s="38" t="s">
        <v>63</v>
      </c>
      <c r="C75" s="38">
        <v>1000</v>
      </c>
      <c r="D75" s="38" t="s">
        <v>35</v>
      </c>
      <c r="E75" s="39">
        <v>923</v>
      </c>
      <c r="F75" s="39">
        <v>928</v>
      </c>
      <c r="G75" s="39">
        <v>0</v>
      </c>
      <c r="H75" s="3">
        <f>(F75-E75)*C75</f>
        <v>5000</v>
      </c>
      <c r="I75" s="3">
        <v>0</v>
      </c>
      <c r="J75" s="3">
        <f t="shared" si="45"/>
        <v>5000</v>
      </c>
    </row>
    <row r="76" spans="1:10" x14ac:dyDescent="0.25">
      <c r="A76" s="37">
        <v>43252</v>
      </c>
      <c r="B76" s="38" t="s">
        <v>62</v>
      </c>
      <c r="C76" s="38">
        <v>8000</v>
      </c>
      <c r="D76" s="38" t="s">
        <v>36</v>
      </c>
      <c r="E76" s="39">
        <v>122.5</v>
      </c>
      <c r="F76" s="39">
        <v>120.5</v>
      </c>
      <c r="G76" s="39">
        <v>0</v>
      </c>
      <c r="H76" s="3">
        <f>(E76-F76)*C76</f>
        <v>16000</v>
      </c>
      <c r="I76" s="3">
        <v>0</v>
      </c>
      <c r="J76" s="3">
        <f t="shared" si="45"/>
        <v>16000</v>
      </c>
    </row>
    <row r="77" spans="1:10" x14ac:dyDescent="0.25">
      <c r="A77" s="37">
        <v>43252</v>
      </c>
      <c r="B77" s="38" t="s">
        <v>64</v>
      </c>
      <c r="C77" s="38">
        <v>500</v>
      </c>
      <c r="D77" s="38" t="s">
        <v>35</v>
      </c>
      <c r="E77" s="39">
        <v>760</v>
      </c>
      <c r="F77" s="39">
        <v>735</v>
      </c>
      <c r="G77" s="39">
        <v>0</v>
      </c>
      <c r="H77" s="3">
        <f>(F77-E77)*C77</f>
        <v>-12500</v>
      </c>
      <c r="I77" s="3">
        <v>0</v>
      </c>
      <c r="J77" s="40">
        <f t="shared" si="45"/>
        <v>-12500</v>
      </c>
    </row>
    <row r="78" spans="1:10" x14ac:dyDescent="0.25">
      <c r="A78" s="33"/>
      <c r="B78" s="34"/>
      <c r="C78" s="34"/>
      <c r="D78" s="34"/>
      <c r="E78" s="35"/>
      <c r="F78" s="35"/>
      <c r="G78" s="35"/>
      <c r="H78" s="36"/>
      <c r="I78" s="36"/>
      <c r="J78" s="16"/>
    </row>
  </sheetData>
  <mergeCells count="2">
    <mergeCell ref="A1:J1"/>
    <mergeCell ref="A2:J2"/>
  </mergeCells>
  <pageMargins left="0.7" right="0.7" top="0.75" bottom="0.75" header="0.3" footer="0.3"/>
  <ignoredErrors>
    <ignoredError sqref="H11:I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 x14ac:dyDescent="0.4">
      <c r="A2" s="87" t="s">
        <v>83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43361</v>
      </c>
      <c r="B5" s="44" t="s">
        <v>138</v>
      </c>
      <c r="C5" s="46">
        <v>1640</v>
      </c>
      <c r="D5" s="46" t="s">
        <v>72</v>
      </c>
      <c r="E5" s="29">
        <v>600</v>
      </c>
      <c r="F5" s="29">
        <v>32</v>
      </c>
      <c r="G5" s="29">
        <v>37</v>
      </c>
      <c r="H5" s="29">
        <v>42</v>
      </c>
      <c r="I5" s="51">
        <f t="shared" ref="I5:I9" si="0">(G5-F5)*E5</f>
        <v>3000</v>
      </c>
      <c r="J5" s="49">
        <f t="shared" ref="J5:J7" si="1">(H5-G5)*E5</f>
        <v>3000</v>
      </c>
      <c r="K5" s="61">
        <f t="shared" ref="K5:K9" si="2">(I5+J5)</f>
        <v>6000</v>
      </c>
    </row>
    <row r="6" spans="1:11" x14ac:dyDescent="0.25">
      <c r="A6" s="25">
        <v>43360</v>
      </c>
      <c r="B6" s="44" t="s">
        <v>73</v>
      </c>
      <c r="C6" s="46">
        <v>115</v>
      </c>
      <c r="D6" s="46" t="s">
        <v>72</v>
      </c>
      <c r="E6" s="29">
        <v>6000</v>
      </c>
      <c r="F6" s="29">
        <v>3.6</v>
      </c>
      <c r="G6" s="29">
        <v>4.0999999999999996</v>
      </c>
      <c r="H6" s="29">
        <v>4.7</v>
      </c>
      <c r="I6" s="51">
        <f t="shared" si="0"/>
        <v>2999.9999999999973</v>
      </c>
      <c r="J6" s="49">
        <f t="shared" si="1"/>
        <v>3600.0000000000032</v>
      </c>
      <c r="K6" s="61">
        <f t="shared" si="2"/>
        <v>6600</v>
      </c>
    </row>
    <row r="7" spans="1:11" x14ac:dyDescent="0.25">
      <c r="A7" s="25">
        <v>43357</v>
      </c>
      <c r="B7" s="44" t="s">
        <v>43</v>
      </c>
      <c r="C7" s="46">
        <v>1320</v>
      </c>
      <c r="D7" s="46" t="s">
        <v>72</v>
      </c>
      <c r="E7" s="29">
        <v>600</v>
      </c>
      <c r="F7" s="29">
        <v>24.5</v>
      </c>
      <c r="G7" s="29">
        <v>29.5</v>
      </c>
      <c r="H7" s="29">
        <v>32</v>
      </c>
      <c r="I7" s="51">
        <f t="shared" si="0"/>
        <v>3000</v>
      </c>
      <c r="J7" s="49">
        <f t="shared" si="1"/>
        <v>1500</v>
      </c>
      <c r="K7" s="61">
        <f t="shared" si="2"/>
        <v>4500</v>
      </c>
    </row>
    <row r="8" spans="1:11" x14ac:dyDescent="0.25">
      <c r="A8" s="25">
        <v>43355</v>
      </c>
      <c r="B8" s="44" t="s">
        <v>139</v>
      </c>
      <c r="C8" s="46">
        <v>720</v>
      </c>
      <c r="D8" s="46" t="s">
        <v>140</v>
      </c>
      <c r="E8" s="29">
        <v>750</v>
      </c>
      <c r="F8" s="29">
        <v>21.25</v>
      </c>
      <c r="G8" s="29">
        <v>17.25</v>
      </c>
      <c r="H8" s="29" t="s">
        <v>16</v>
      </c>
      <c r="I8" s="51">
        <f t="shared" si="0"/>
        <v>-3000</v>
      </c>
      <c r="J8" s="49">
        <v>0</v>
      </c>
      <c r="K8" s="61">
        <f t="shared" si="2"/>
        <v>-3000</v>
      </c>
    </row>
    <row r="9" spans="1:11" x14ac:dyDescent="0.25">
      <c r="A9" s="25">
        <v>43354</v>
      </c>
      <c r="B9" s="44" t="s">
        <v>129</v>
      </c>
      <c r="C9" s="46">
        <v>300</v>
      </c>
      <c r="D9" s="46" t="s">
        <v>72</v>
      </c>
      <c r="E9" s="29">
        <v>2400</v>
      </c>
      <c r="F9" s="29">
        <v>6.35</v>
      </c>
      <c r="G9" s="29">
        <v>7.3</v>
      </c>
      <c r="H9" s="29" t="s">
        <v>16</v>
      </c>
      <c r="I9" s="51">
        <f t="shared" si="0"/>
        <v>2280.0000000000005</v>
      </c>
      <c r="J9" s="49">
        <v>0</v>
      </c>
      <c r="K9" s="61">
        <f t="shared" si="2"/>
        <v>2280.0000000000005</v>
      </c>
    </row>
    <row r="10" spans="1:11" x14ac:dyDescent="0.25">
      <c r="A10" s="25">
        <v>43350</v>
      </c>
      <c r="B10" s="44" t="s">
        <v>104</v>
      </c>
      <c r="C10" s="46">
        <v>680</v>
      </c>
      <c r="D10" s="46" t="s">
        <v>72</v>
      </c>
      <c r="E10" s="29">
        <v>900</v>
      </c>
      <c r="F10" s="29">
        <v>19</v>
      </c>
      <c r="G10" s="29">
        <v>22</v>
      </c>
      <c r="H10" s="29">
        <v>25</v>
      </c>
      <c r="I10" s="51">
        <f t="shared" ref="I10" si="3">(G10-F10)*E10</f>
        <v>2700</v>
      </c>
      <c r="J10" s="49">
        <f t="shared" ref="J10:J12" si="4">(H10-G10)*E10</f>
        <v>2700</v>
      </c>
      <c r="K10" s="61">
        <f t="shared" ref="K10" si="5">(I10+J10)</f>
        <v>5400</v>
      </c>
    </row>
    <row r="11" spans="1:11" x14ac:dyDescent="0.25">
      <c r="A11" s="25">
        <v>43349</v>
      </c>
      <c r="B11" s="44" t="s">
        <v>135</v>
      </c>
      <c r="C11" s="46">
        <v>1360</v>
      </c>
      <c r="D11" s="46" t="s">
        <v>72</v>
      </c>
      <c r="E11" s="29">
        <v>800</v>
      </c>
      <c r="F11" s="29">
        <v>34</v>
      </c>
      <c r="G11" s="29">
        <v>36.5</v>
      </c>
      <c r="H11" s="29" t="s">
        <v>16</v>
      </c>
      <c r="I11" s="51">
        <f t="shared" ref="I11" si="6">(G11-F11)*E11</f>
        <v>2000</v>
      </c>
      <c r="J11" s="49">
        <v>0</v>
      </c>
      <c r="K11" s="61">
        <f t="shared" ref="K11" si="7">(I11+J11)</f>
        <v>2000</v>
      </c>
    </row>
    <row r="12" spans="1:11" x14ac:dyDescent="0.25">
      <c r="A12" s="25">
        <v>43348</v>
      </c>
      <c r="B12" s="44" t="s">
        <v>133</v>
      </c>
      <c r="C12" s="46">
        <v>225</v>
      </c>
      <c r="D12" s="46" t="s">
        <v>70</v>
      </c>
      <c r="E12" s="29">
        <v>2500</v>
      </c>
      <c r="F12" s="29">
        <v>7.6</v>
      </c>
      <c r="G12" s="29">
        <v>8.5</v>
      </c>
      <c r="H12" s="29">
        <v>9.1999999999999993</v>
      </c>
      <c r="I12" s="51">
        <f t="shared" ref="I12:I13" si="8">(G12-F12)*E12</f>
        <v>2250.0000000000009</v>
      </c>
      <c r="J12" s="49">
        <f t="shared" si="4"/>
        <v>1749.9999999999982</v>
      </c>
      <c r="K12" s="61">
        <f t="shared" ref="K12:K13" si="9">(I12+J12)</f>
        <v>3999.9999999999991</v>
      </c>
    </row>
    <row r="13" spans="1:11" x14ac:dyDescent="0.25">
      <c r="A13" s="25">
        <v>43347</v>
      </c>
      <c r="B13" s="44" t="s">
        <v>39</v>
      </c>
      <c r="C13" s="46">
        <v>2600</v>
      </c>
      <c r="D13" s="46" t="s">
        <v>70</v>
      </c>
      <c r="E13" s="29">
        <v>500</v>
      </c>
      <c r="F13" s="29">
        <v>38.5</v>
      </c>
      <c r="G13" s="29">
        <v>43</v>
      </c>
      <c r="H13" s="29" t="s">
        <v>16</v>
      </c>
      <c r="I13" s="51">
        <f t="shared" si="8"/>
        <v>2250</v>
      </c>
      <c r="J13" s="49">
        <v>0</v>
      </c>
      <c r="K13" s="61">
        <f t="shared" si="9"/>
        <v>2250</v>
      </c>
    </row>
    <row r="14" spans="1:11" x14ac:dyDescent="0.25">
      <c r="A14" s="63"/>
      <c r="B14" s="64"/>
      <c r="C14" s="65"/>
      <c r="D14" s="65"/>
      <c r="E14" s="66"/>
      <c r="F14" s="66"/>
      <c r="G14" s="66"/>
      <c r="H14" s="66"/>
      <c r="I14" s="67"/>
      <c r="J14" s="68"/>
      <c r="K14" s="69"/>
    </row>
    <row r="15" spans="1:11" x14ac:dyDescent="0.25">
      <c r="A15" s="25">
        <v>43343</v>
      </c>
      <c r="B15" s="44" t="s">
        <v>130</v>
      </c>
      <c r="C15" s="46">
        <v>360</v>
      </c>
      <c r="D15" s="46" t="s">
        <v>72</v>
      </c>
      <c r="E15" s="29">
        <v>1800</v>
      </c>
      <c r="F15" s="29">
        <v>12.4</v>
      </c>
      <c r="G15" s="29">
        <v>11</v>
      </c>
      <c r="H15" s="29" t="s">
        <v>16</v>
      </c>
      <c r="I15" s="51">
        <f t="shared" ref="I15" si="10">(G15-F15)*E15</f>
        <v>-2520.0000000000005</v>
      </c>
      <c r="J15" s="49">
        <v>0</v>
      </c>
      <c r="K15" s="61">
        <f t="shared" ref="K15" si="11">(I15+J15)</f>
        <v>-2520.0000000000005</v>
      </c>
    </row>
    <row r="16" spans="1:11" x14ac:dyDescent="0.25">
      <c r="A16" s="25">
        <v>43342</v>
      </c>
      <c r="B16" s="44" t="s">
        <v>118</v>
      </c>
      <c r="C16" s="46">
        <v>400</v>
      </c>
      <c r="D16" s="46" t="s">
        <v>72</v>
      </c>
      <c r="E16" s="29">
        <v>3000</v>
      </c>
      <c r="F16" s="29">
        <v>4.25</v>
      </c>
      <c r="G16" s="29">
        <v>5.25</v>
      </c>
      <c r="H16" s="29">
        <v>6.5</v>
      </c>
      <c r="I16" s="51">
        <f t="shared" ref="I16" si="12">(G16-F16)*E16</f>
        <v>3000</v>
      </c>
      <c r="J16" s="49">
        <f t="shared" ref="J16" si="13">(H16-G16)*E16</f>
        <v>3750</v>
      </c>
      <c r="K16" s="61">
        <f t="shared" ref="K16" si="14">(I16+J16)</f>
        <v>6750</v>
      </c>
    </row>
    <row r="17" spans="1:11" x14ac:dyDescent="0.25">
      <c r="A17" s="25">
        <v>43341</v>
      </c>
      <c r="B17" s="44" t="s">
        <v>126</v>
      </c>
      <c r="C17" s="46">
        <v>180</v>
      </c>
      <c r="D17" s="46" t="s">
        <v>72</v>
      </c>
      <c r="E17" s="29">
        <v>4500</v>
      </c>
      <c r="F17" s="29">
        <v>4.25</v>
      </c>
      <c r="G17" s="29">
        <v>5</v>
      </c>
      <c r="H17" s="29">
        <v>5.5</v>
      </c>
      <c r="I17" s="51">
        <f t="shared" ref="I17:I18" si="15">(G17-F17)*E17</f>
        <v>3375</v>
      </c>
      <c r="J17" s="49">
        <f t="shared" ref="J17:J18" si="16">(H17-G17)*E17</f>
        <v>2250</v>
      </c>
      <c r="K17" s="61">
        <f t="shared" ref="K17:K18" si="17">(I17+J17)</f>
        <v>5625</v>
      </c>
    </row>
    <row r="18" spans="1:11" x14ac:dyDescent="0.25">
      <c r="A18" s="25">
        <v>43340</v>
      </c>
      <c r="B18" s="44" t="s">
        <v>126</v>
      </c>
      <c r="C18" s="46">
        <v>180</v>
      </c>
      <c r="D18" s="46" t="s">
        <v>72</v>
      </c>
      <c r="E18" s="29">
        <v>4500</v>
      </c>
      <c r="F18" s="29">
        <v>4.5</v>
      </c>
      <c r="G18" s="29">
        <v>5.3</v>
      </c>
      <c r="H18" s="29">
        <v>5.5</v>
      </c>
      <c r="I18" s="51">
        <f t="shared" si="15"/>
        <v>3599.9999999999991</v>
      </c>
      <c r="J18" s="49">
        <f t="shared" si="16"/>
        <v>900.0000000000008</v>
      </c>
      <c r="K18" s="61">
        <f t="shared" si="17"/>
        <v>4500</v>
      </c>
    </row>
    <row r="19" spans="1:11" x14ac:dyDescent="0.25">
      <c r="A19" s="25">
        <v>43339</v>
      </c>
      <c r="B19" s="44" t="s">
        <v>124</v>
      </c>
      <c r="C19" s="46">
        <v>280</v>
      </c>
      <c r="D19" s="46" t="s">
        <v>72</v>
      </c>
      <c r="E19" s="29">
        <v>2000</v>
      </c>
      <c r="F19" s="29">
        <v>7</v>
      </c>
      <c r="G19" s="29">
        <v>8.1999999999999993</v>
      </c>
      <c r="H19" s="29">
        <v>10</v>
      </c>
      <c r="I19" s="51">
        <f t="shared" ref="I19" si="18">(G19-F19)*E19</f>
        <v>2399.9999999999986</v>
      </c>
      <c r="J19" s="49">
        <f t="shared" ref="J19" si="19">(H19-G19)*E19</f>
        <v>3600.0000000000014</v>
      </c>
      <c r="K19" s="61">
        <f t="shared" ref="K19" si="20">(I19+J19)</f>
        <v>6000</v>
      </c>
    </row>
    <row r="20" spans="1:11" x14ac:dyDescent="0.25">
      <c r="A20" s="25">
        <v>43336</v>
      </c>
      <c r="B20" s="44" t="s">
        <v>77</v>
      </c>
      <c r="C20" s="46">
        <v>570</v>
      </c>
      <c r="D20" s="46" t="s">
        <v>72</v>
      </c>
      <c r="E20" s="29">
        <v>1100</v>
      </c>
      <c r="F20" s="29">
        <v>16</v>
      </c>
      <c r="G20" s="29">
        <v>17.7</v>
      </c>
      <c r="H20" s="29">
        <v>20</v>
      </c>
      <c r="I20" s="51">
        <f t="shared" ref="I20" si="21">(G20-F20)*E20</f>
        <v>1869.9999999999993</v>
      </c>
      <c r="J20" s="49">
        <f t="shared" ref="J20" si="22">(H20-G20)*E20</f>
        <v>2530.0000000000009</v>
      </c>
      <c r="K20" s="61">
        <f t="shared" ref="K20" si="23">(I20+J20)</f>
        <v>4400</v>
      </c>
    </row>
    <row r="21" spans="1:11" x14ac:dyDescent="0.25">
      <c r="A21" s="25">
        <v>43333</v>
      </c>
      <c r="B21" s="44" t="s">
        <v>82</v>
      </c>
      <c r="C21" s="46">
        <v>120</v>
      </c>
      <c r="D21" s="46" t="s">
        <v>72</v>
      </c>
      <c r="E21" s="29">
        <v>3500</v>
      </c>
      <c r="F21" s="29">
        <v>5</v>
      </c>
      <c r="G21" s="29">
        <v>5.6</v>
      </c>
      <c r="H21" s="29">
        <v>5.9</v>
      </c>
      <c r="I21" s="51">
        <f t="shared" ref="I21" si="24">(G21-F21)*E21</f>
        <v>2099.9999999999986</v>
      </c>
      <c r="J21" s="49">
        <f t="shared" ref="J21" si="25">(H21-G21)*E21</f>
        <v>1050.0000000000025</v>
      </c>
      <c r="K21" s="61">
        <f t="shared" ref="K21" si="26">(I21+J21)</f>
        <v>3150.0000000000009</v>
      </c>
    </row>
    <row r="22" spans="1:11" x14ac:dyDescent="0.25">
      <c r="A22" s="25">
        <v>43329</v>
      </c>
      <c r="B22" s="44" t="s">
        <v>118</v>
      </c>
      <c r="C22" s="46">
        <v>340</v>
      </c>
      <c r="D22" s="46" t="s">
        <v>72</v>
      </c>
      <c r="E22" s="29">
        <v>3000</v>
      </c>
      <c r="F22" s="29">
        <v>5</v>
      </c>
      <c r="G22" s="29">
        <v>5.9</v>
      </c>
      <c r="H22" s="29" t="s">
        <v>16</v>
      </c>
      <c r="I22" s="51">
        <f t="shared" ref="I22:I23" si="27">(G22-F22)*E22</f>
        <v>2700.0000000000009</v>
      </c>
      <c r="J22" s="49">
        <v>0</v>
      </c>
      <c r="K22" s="61">
        <f t="shared" ref="K22:K23" si="28">(I22+J22)</f>
        <v>2700.0000000000009</v>
      </c>
    </row>
    <row r="23" spans="1:11" x14ac:dyDescent="0.25">
      <c r="A23" s="25">
        <v>43328</v>
      </c>
      <c r="B23" s="44" t="s">
        <v>107</v>
      </c>
      <c r="C23" s="46">
        <v>90</v>
      </c>
      <c r="D23" s="46" t="s">
        <v>72</v>
      </c>
      <c r="E23" s="29">
        <v>6000</v>
      </c>
      <c r="F23" s="29">
        <v>4</v>
      </c>
      <c r="G23" s="29">
        <v>4.5</v>
      </c>
      <c r="H23" s="29" t="s">
        <v>16</v>
      </c>
      <c r="I23" s="51">
        <f t="shared" si="27"/>
        <v>3000</v>
      </c>
      <c r="J23" s="49">
        <v>0</v>
      </c>
      <c r="K23" s="61">
        <f t="shared" si="28"/>
        <v>3000</v>
      </c>
    </row>
    <row r="24" spans="1:11" x14ac:dyDescent="0.25">
      <c r="A24" s="25">
        <v>43326</v>
      </c>
      <c r="B24" s="44" t="s">
        <v>107</v>
      </c>
      <c r="C24" s="46">
        <v>90</v>
      </c>
      <c r="D24" s="46" t="s">
        <v>70</v>
      </c>
      <c r="E24" s="29">
        <v>6000</v>
      </c>
      <c r="F24" s="29">
        <v>3.5</v>
      </c>
      <c r="G24" s="29">
        <v>3.9</v>
      </c>
      <c r="H24" s="29">
        <v>4.2</v>
      </c>
      <c r="I24" s="51">
        <f t="shared" ref="I24" si="29">(G24-F24)*E24</f>
        <v>2399.9999999999995</v>
      </c>
      <c r="J24" s="49">
        <f t="shared" ref="J24" si="30">(H24-G24)*E24</f>
        <v>1800.0000000000016</v>
      </c>
      <c r="K24" s="61">
        <f t="shared" ref="K24" si="31">(I24+J24)</f>
        <v>4200.0000000000009</v>
      </c>
    </row>
    <row r="25" spans="1:11" x14ac:dyDescent="0.25">
      <c r="A25" s="25">
        <v>43325</v>
      </c>
      <c r="B25" s="44" t="s">
        <v>114</v>
      </c>
      <c r="C25" s="46">
        <v>145</v>
      </c>
      <c r="D25" s="46" t="s">
        <v>70</v>
      </c>
      <c r="E25" s="29">
        <v>4000</v>
      </c>
      <c r="F25" s="29">
        <v>4</v>
      </c>
      <c r="G25" s="29">
        <v>4.7</v>
      </c>
      <c r="H25" s="29">
        <v>5</v>
      </c>
      <c r="I25" s="51">
        <f t="shared" ref="I25" si="32">(G25-F25)*E25</f>
        <v>2800.0000000000009</v>
      </c>
      <c r="J25" s="49">
        <f t="shared" ref="J25" si="33">(H25-G25)*E25</f>
        <v>1199.9999999999993</v>
      </c>
      <c r="K25" s="61">
        <f t="shared" ref="K25" si="34">(I25+J25)</f>
        <v>4000</v>
      </c>
    </row>
    <row r="26" spans="1:11" x14ac:dyDescent="0.25">
      <c r="A26" s="25">
        <v>43321</v>
      </c>
      <c r="B26" s="44" t="s">
        <v>75</v>
      </c>
      <c r="C26" s="46">
        <v>450</v>
      </c>
      <c r="D26" s="46" t="s">
        <v>72</v>
      </c>
      <c r="E26" s="29">
        <v>1500</v>
      </c>
      <c r="F26" s="29">
        <v>16.5</v>
      </c>
      <c r="G26" s="29">
        <v>17.8</v>
      </c>
      <c r="H26" s="29">
        <v>20</v>
      </c>
      <c r="I26" s="51">
        <f t="shared" ref="I26" si="35">(G26-F26)*E26</f>
        <v>1950.0000000000011</v>
      </c>
      <c r="J26" s="49">
        <f t="shared" ref="J26" si="36">(H26-G26)*E26</f>
        <v>3299.9999999999991</v>
      </c>
      <c r="K26" s="61">
        <f t="shared" ref="K26" si="37">(I26+J26)</f>
        <v>5250</v>
      </c>
    </row>
    <row r="27" spans="1:11" x14ac:dyDescent="0.25">
      <c r="A27" s="25">
        <v>43318</v>
      </c>
      <c r="B27" s="44" t="s">
        <v>110</v>
      </c>
      <c r="C27" s="46">
        <v>280</v>
      </c>
      <c r="D27" s="46" t="s">
        <v>72</v>
      </c>
      <c r="E27" s="29">
        <v>2200</v>
      </c>
      <c r="F27" s="29">
        <v>11</v>
      </c>
      <c r="G27" s="29">
        <v>12</v>
      </c>
      <c r="H27" s="29" t="s">
        <v>16</v>
      </c>
      <c r="I27" s="51">
        <f t="shared" ref="I27:I28" si="38">(G27-F27)*E27</f>
        <v>2200</v>
      </c>
      <c r="J27" s="61">
        <v>0</v>
      </c>
      <c r="K27" s="61">
        <f t="shared" ref="K27:K28" si="39">(I27+J27)</f>
        <v>2200</v>
      </c>
    </row>
    <row r="28" spans="1:11" x14ac:dyDescent="0.25">
      <c r="A28" s="25">
        <v>43315</v>
      </c>
      <c r="B28" s="44" t="s">
        <v>109</v>
      </c>
      <c r="C28" s="46">
        <v>430</v>
      </c>
      <c r="D28" s="46" t="s">
        <v>72</v>
      </c>
      <c r="E28" s="29">
        <v>2000</v>
      </c>
      <c r="F28" s="29">
        <v>13.25</v>
      </c>
      <c r="G28" s="29">
        <v>14.25</v>
      </c>
      <c r="H28" s="29" t="s">
        <v>16</v>
      </c>
      <c r="I28" s="51">
        <f t="shared" si="38"/>
        <v>2000</v>
      </c>
      <c r="J28" s="61">
        <v>0</v>
      </c>
      <c r="K28" s="61">
        <f t="shared" si="39"/>
        <v>2000</v>
      </c>
    </row>
    <row r="29" spans="1:11" x14ac:dyDescent="0.25">
      <c r="A29" s="25">
        <v>43314</v>
      </c>
      <c r="B29" s="44" t="s">
        <v>107</v>
      </c>
      <c r="C29" s="46">
        <v>100</v>
      </c>
      <c r="D29" s="46" t="s">
        <v>72</v>
      </c>
      <c r="E29" s="29">
        <v>6000</v>
      </c>
      <c r="F29" s="29">
        <v>2.75</v>
      </c>
      <c r="G29" s="29">
        <v>3.2</v>
      </c>
      <c r="H29" s="29" t="s">
        <v>16</v>
      </c>
      <c r="I29" s="51">
        <f t="shared" ref="I29:I30" si="40">(G29-F29)*E29</f>
        <v>2700.0000000000009</v>
      </c>
      <c r="J29" s="61">
        <v>0</v>
      </c>
      <c r="K29" s="61">
        <f t="shared" ref="K29:K30" si="41">(I29+J29)</f>
        <v>2700.0000000000009</v>
      </c>
    </row>
    <row r="30" spans="1:11" x14ac:dyDescent="0.25">
      <c r="A30" s="25">
        <v>43313</v>
      </c>
      <c r="B30" s="44" t="s">
        <v>108</v>
      </c>
      <c r="C30" s="46">
        <v>880</v>
      </c>
      <c r="D30" s="46" t="s">
        <v>72</v>
      </c>
      <c r="E30" s="29">
        <v>700</v>
      </c>
      <c r="F30" s="29">
        <v>21</v>
      </c>
      <c r="G30" s="29">
        <v>22</v>
      </c>
      <c r="H30" s="29" t="s">
        <v>16</v>
      </c>
      <c r="I30" s="51">
        <f t="shared" si="40"/>
        <v>700</v>
      </c>
      <c r="J30" s="61">
        <v>0</v>
      </c>
      <c r="K30" s="61">
        <f t="shared" si="41"/>
        <v>700</v>
      </c>
    </row>
    <row r="31" spans="1:11" x14ac:dyDescent="0.25">
      <c r="A31" s="25">
        <v>43308</v>
      </c>
      <c r="B31" s="44" t="s">
        <v>89</v>
      </c>
      <c r="C31" s="46">
        <v>270</v>
      </c>
      <c r="D31" s="46" t="s">
        <v>72</v>
      </c>
      <c r="E31" s="29">
        <v>1500</v>
      </c>
      <c r="F31" s="29">
        <v>12</v>
      </c>
      <c r="G31" s="29">
        <v>13.5</v>
      </c>
      <c r="H31" s="29" t="s">
        <v>16</v>
      </c>
      <c r="I31" s="51">
        <f t="shared" ref="I31:I34" si="42">(G31-F31)*E31</f>
        <v>2250</v>
      </c>
      <c r="J31" s="61">
        <v>0</v>
      </c>
      <c r="K31" s="61">
        <f t="shared" ref="K31:K34" si="43">(I31+J31)</f>
        <v>2250</v>
      </c>
    </row>
    <row r="32" spans="1:11" x14ac:dyDescent="0.25">
      <c r="A32" s="25">
        <v>43306</v>
      </c>
      <c r="B32" s="44" t="s">
        <v>90</v>
      </c>
      <c r="C32" s="46">
        <v>400</v>
      </c>
      <c r="D32" s="46" t="s">
        <v>72</v>
      </c>
      <c r="E32" s="29">
        <v>2500</v>
      </c>
      <c r="F32" s="29">
        <v>4</v>
      </c>
      <c r="G32" s="29">
        <v>4.8</v>
      </c>
      <c r="H32" s="29" t="s">
        <v>16</v>
      </c>
      <c r="I32" s="51">
        <f t="shared" si="42"/>
        <v>1999.9999999999995</v>
      </c>
      <c r="J32" s="61">
        <v>0</v>
      </c>
      <c r="K32" s="61">
        <f t="shared" si="43"/>
        <v>1999.9999999999995</v>
      </c>
    </row>
    <row r="33" spans="1:11" x14ac:dyDescent="0.25">
      <c r="A33" s="25">
        <v>43305</v>
      </c>
      <c r="B33" s="44" t="s">
        <v>75</v>
      </c>
      <c r="C33" s="46">
        <v>370</v>
      </c>
      <c r="D33" s="46" t="s">
        <v>72</v>
      </c>
      <c r="E33" s="29">
        <v>1500</v>
      </c>
      <c r="F33" s="29">
        <v>10</v>
      </c>
      <c r="G33" s="29">
        <v>11.5</v>
      </c>
      <c r="H33" s="29">
        <v>13</v>
      </c>
      <c r="I33" s="51">
        <f t="shared" si="42"/>
        <v>2250</v>
      </c>
      <c r="J33" s="49">
        <f t="shared" ref="J33" si="44">(H33-G33)*E33</f>
        <v>2250</v>
      </c>
      <c r="K33" s="61">
        <f t="shared" si="43"/>
        <v>4500</v>
      </c>
    </row>
    <row r="34" spans="1:11" x14ac:dyDescent="0.25">
      <c r="A34" s="25">
        <v>43301</v>
      </c>
      <c r="B34" s="44" t="s">
        <v>91</v>
      </c>
      <c r="C34" s="46">
        <v>580</v>
      </c>
      <c r="D34" s="46" t="s">
        <v>72</v>
      </c>
      <c r="E34" s="29">
        <v>1000</v>
      </c>
      <c r="F34" s="29">
        <v>13</v>
      </c>
      <c r="G34" s="29">
        <v>15</v>
      </c>
      <c r="H34" s="29">
        <v>16.899999999999999</v>
      </c>
      <c r="I34" s="51">
        <f t="shared" si="42"/>
        <v>2000</v>
      </c>
      <c r="J34" s="61">
        <f>(H34-G34)*E34</f>
        <v>1899.9999999999986</v>
      </c>
      <c r="K34" s="61">
        <f t="shared" si="43"/>
        <v>3899.9999999999986</v>
      </c>
    </row>
    <row r="35" spans="1:11" x14ac:dyDescent="0.25">
      <c r="A35" s="25">
        <v>43299</v>
      </c>
      <c r="B35" s="44" t="s">
        <v>81</v>
      </c>
      <c r="C35" s="46">
        <v>760</v>
      </c>
      <c r="D35" s="46" t="s">
        <v>70</v>
      </c>
      <c r="E35" s="29">
        <v>1000</v>
      </c>
      <c r="F35" s="29">
        <v>24</v>
      </c>
      <c r="G35" s="29">
        <v>26.5</v>
      </c>
      <c r="H35" s="29" t="s">
        <v>16</v>
      </c>
      <c r="I35" s="51">
        <f t="shared" ref="I35:I37" si="45">(G35-F35)*E35</f>
        <v>2500</v>
      </c>
      <c r="J35" s="49">
        <v>0</v>
      </c>
      <c r="K35" s="49">
        <f t="shared" ref="K35:K37" si="46">(I35+J35)</f>
        <v>2500</v>
      </c>
    </row>
    <row r="36" spans="1:11" x14ac:dyDescent="0.25">
      <c r="A36" s="25">
        <v>43298</v>
      </c>
      <c r="B36" s="44" t="s">
        <v>88</v>
      </c>
      <c r="C36" s="46">
        <v>270</v>
      </c>
      <c r="D36" s="46" t="s">
        <v>72</v>
      </c>
      <c r="E36" s="29">
        <v>1575</v>
      </c>
      <c r="F36" s="29">
        <v>14.75</v>
      </c>
      <c r="G36" s="29">
        <v>16.75</v>
      </c>
      <c r="H36" s="29" t="s">
        <v>16</v>
      </c>
      <c r="I36" s="51">
        <f t="shared" si="45"/>
        <v>3150</v>
      </c>
      <c r="J36" s="49">
        <v>0</v>
      </c>
      <c r="K36" s="49">
        <f t="shared" si="46"/>
        <v>3150</v>
      </c>
    </row>
    <row r="37" spans="1:11" x14ac:dyDescent="0.25">
      <c r="A37" s="25">
        <v>43297</v>
      </c>
      <c r="B37" s="44" t="s">
        <v>82</v>
      </c>
      <c r="C37" s="46">
        <v>105</v>
      </c>
      <c r="D37" s="46" t="s">
        <v>70</v>
      </c>
      <c r="E37" s="29">
        <v>3500</v>
      </c>
      <c r="F37" s="29">
        <v>4.75</v>
      </c>
      <c r="G37" s="29">
        <v>5.5</v>
      </c>
      <c r="H37" s="29">
        <v>6.5</v>
      </c>
      <c r="I37" s="51">
        <f t="shared" si="45"/>
        <v>2625</v>
      </c>
      <c r="J37" s="49">
        <f t="shared" ref="J37" si="47">(H37-G37)*E37</f>
        <v>3500</v>
      </c>
      <c r="K37" s="49">
        <f t="shared" si="46"/>
        <v>6125</v>
      </c>
    </row>
    <row r="38" spans="1:11" x14ac:dyDescent="0.25">
      <c r="A38" s="25">
        <v>43294</v>
      </c>
      <c r="B38" s="44" t="s">
        <v>69</v>
      </c>
      <c r="C38" s="46">
        <v>540</v>
      </c>
      <c r="D38" s="46" t="s">
        <v>70</v>
      </c>
      <c r="E38" s="29">
        <v>1200</v>
      </c>
      <c r="F38" s="29">
        <v>14.5</v>
      </c>
      <c r="G38" s="29">
        <v>16.5</v>
      </c>
      <c r="H38" s="29" t="s">
        <v>16</v>
      </c>
      <c r="I38" s="51">
        <f t="shared" ref="I38:I53" si="48">(G38-F38)*E38</f>
        <v>2400</v>
      </c>
      <c r="J38" s="49">
        <v>0</v>
      </c>
      <c r="K38" s="49">
        <f t="shared" ref="K38:K53" si="49">(I38+J38)</f>
        <v>2400</v>
      </c>
    </row>
    <row r="39" spans="1:11" x14ac:dyDescent="0.25">
      <c r="A39" s="25">
        <v>43293</v>
      </c>
      <c r="B39" s="44" t="s">
        <v>71</v>
      </c>
      <c r="C39" s="46">
        <v>380</v>
      </c>
      <c r="D39" s="46" t="s">
        <v>72</v>
      </c>
      <c r="E39" s="29">
        <v>1750</v>
      </c>
      <c r="F39" s="29">
        <v>11.5</v>
      </c>
      <c r="G39" s="29">
        <v>13</v>
      </c>
      <c r="H39" s="29">
        <v>15</v>
      </c>
      <c r="I39" s="51">
        <f t="shared" si="48"/>
        <v>2625</v>
      </c>
      <c r="J39" s="49">
        <f t="shared" ref="J39" si="50">(H39-G39)*E39</f>
        <v>3500</v>
      </c>
      <c r="K39" s="49">
        <f t="shared" si="49"/>
        <v>6125</v>
      </c>
    </row>
    <row r="40" spans="1:11" x14ac:dyDescent="0.25">
      <c r="A40" s="25">
        <v>43292</v>
      </c>
      <c r="B40" s="44" t="s">
        <v>73</v>
      </c>
      <c r="C40" s="46">
        <v>102.5</v>
      </c>
      <c r="D40" s="46" t="s">
        <v>70</v>
      </c>
      <c r="E40" s="29">
        <v>6000</v>
      </c>
      <c r="F40" s="29">
        <v>3.9</v>
      </c>
      <c r="G40" s="29">
        <v>4.1500000000000004</v>
      </c>
      <c r="H40" s="29" t="s">
        <v>16</v>
      </c>
      <c r="I40" s="51">
        <f t="shared" si="48"/>
        <v>1500.0000000000027</v>
      </c>
      <c r="J40" s="49">
        <v>0</v>
      </c>
      <c r="K40" s="49">
        <f t="shared" si="49"/>
        <v>1500.0000000000027</v>
      </c>
    </row>
    <row r="41" spans="1:11" x14ac:dyDescent="0.25">
      <c r="A41" s="25">
        <v>43292</v>
      </c>
      <c r="B41" s="44" t="s">
        <v>73</v>
      </c>
      <c r="C41" s="46">
        <v>102.5</v>
      </c>
      <c r="D41" s="46" t="s">
        <v>70</v>
      </c>
      <c r="E41" s="29">
        <v>6000</v>
      </c>
      <c r="F41" s="29">
        <v>3.9</v>
      </c>
      <c r="G41" s="29">
        <v>4.1500000000000004</v>
      </c>
      <c r="H41" s="29" t="s">
        <v>16</v>
      </c>
      <c r="I41" s="51">
        <f t="shared" si="48"/>
        <v>1500.0000000000027</v>
      </c>
      <c r="J41" s="49">
        <v>0</v>
      </c>
      <c r="K41" s="49">
        <f t="shared" si="49"/>
        <v>1500.0000000000027</v>
      </c>
    </row>
    <row r="42" spans="1:11" x14ac:dyDescent="0.25">
      <c r="A42" s="25">
        <v>43291</v>
      </c>
      <c r="B42" s="44" t="s">
        <v>74</v>
      </c>
      <c r="C42" s="46">
        <v>1020</v>
      </c>
      <c r="D42" s="46" t="s">
        <v>72</v>
      </c>
      <c r="E42" s="29">
        <v>1000</v>
      </c>
      <c r="F42" s="29">
        <v>22</v>
      </c>
      <c r="G42" s="29">
        <v>25</v>
      </c>
      <c r="H42" s="29">
        <v>26</v>
      </c>
      <c r="I42" s="51">
        <f t="shared" si="48"/>
        <v>3000</v>
      </c>
      <c r="J42" s="49">
        <v>0</v>
      </c>
      <c r="K42" s="49">
        <f t="shared" si="49"/>
        <v>3000</v>
      </c>
    </row>
    <row r="43" spans="1:11" x14ac:dyDescent="0.25">
      <c r="A43" s="25">
        <v>43290</v>
      </c>
      <c r="B43" s="44" t="s">
        <v>75</v>
      </c>
      <c r="C43" s="46">
        <v>380</v>
      </c>
      <c r="D43" s="46" t="s">
        <v>72</v>
      </c>
      <c r="E43" s="29">
        <v>1500</v>
      </c>
      <c r="F43" s="29">
        <v>18</v>
      </c>
      <c r="G43" s="29">
        <v>18.5</v>
      </c>
      <c r="H43" s="29">
        <v>0</v>
      </c>
      <c r="I43" s="51">
        <f t="shared" si="48"/>
        <v>750</v>
      </c>
      <c r="J43" s="49">
        <v>0</v>
      </c>
      <c r="K43" s="49">
        <f t="shared" si="49"/>
        <v>750</v>
      </c>
    </row>
    <row r="44" spans="1:11" x14ac:dyDescent="0.25">
      <c r="A44" s="25">
        <v>43287</v>
      </c>
      <c r="B44" s="44" t="s">
        <v>76</v>
      </c>
      <c r="C44" s="46">
        <v>220</v>
      </c>
      <c r="D44" s="46" t="s">
        <v>72</v>
      </c>
      <c r="E44" s="29">
        <v>2250</v>
      </c>
      <c r="F44" s="29">
        <v>8.6999999999999993</v>
      </c>
      <c r="G44" s="29">
        <v>9.85</v>
      </c>
      <c r="H44" s="29">
        <v>0</v>
      </c>
      <c r="I44" s="51">
        <f t="shared" si="48"/>
        <v>2587.5000000000009</v>
      </c>
      <c r="J44" s="49">
        <v>0</v>
      </c>
      <c r="K44" s="49">
        <f t="shared" si="49"/>
        <v>2587.5000000000009</v>
      </c>
    </row>
    <row r="45" spans="1:11" x14ac:dyDescent="0.25">
      <c r="A45" s="25">
        <v>43286</v>
      </c>
      <c r="B45" s="44" t="s">
        <v>77</v>
      </c>
      <c r="C45" s="46">
        <v>470</v>
      </c>
      <c r="D45" s="46" t="s">
        <v>72</v>
      </c>
      <c r="E45" s="29">
        <v>1100</v>
      </c>
      <c r="F45" s="29">
        <v>17</v>
      </c>
      <c r="G45" s="29">
        <v>19</v>
      </c>
      <c r="H45" s="29">
        <v>0</v>
      </c>
      <c r="I45" s="51">
        <f t="shared" si="48"/>
        <v>2200</v>
      </c>
      <c r="J45" s="49">
        <v>0</v>
      </c>
      <c r="K45" s="49">
        <f t="shared" si="49"/>
        <v>2200</v>
      </c>
    </row>
    <row r="46" spans="1:11" x14ac:dyDescent="0.25">
      <c r="A46" s="25">
        <v>43285</v>
      </c>
      <c r="B46" s="44" t="s">
        <v>78</v>
      </c>
      <c r="C46" s="46">
        <v>1900</v>
      </c>
      <c r="D46" s="46" t="s">
        <v>72</v>
      </c>
      <c r="E46" s="29">
        <v>500</v>
      </c>
      <c r="F46" s="29">
        <v>32</v>
      </c>
      <c r="G46" s="29">
        <v>36.5</v>
      </c>
      <c r="H46" s="29">
        <v>0</v>
      </c>
      <c r="I46" s="51">
        <f t="shared" si="48"/>
        <v>2250</v>
      </c>
      <c r="J46" s="49">
        <v>0</v>
      </c>
      <c r="K46" s="49">
        <f t="shared" si="49"/>
        <v>2250</v>
      </c>
    </row>
    <row r="47" spans="1:11" x14ac:dyDescent="0.25">
      <c r="A47" s="25">
        <v>43284</v>
      </c>
      <c r="B47" s="44" t="s">
        <v>79</v>
      </c>
      <c r="C47" s="46">
        <v>630</v>
      </c>
      <c r="D47" s="46" t="s">
        <v>72</v>
      </c>
      <c r="E47" s="29">
        <v>1000</v>
      </c>
      <c r="F47" s="29">
        <v>23</v>
      </c>
      <c r="G47" s="29">
        <v>25.8</v>
      </c>
      <c r="H47" s="29">
        <v>28</v>
      </c>
      <c r="I47" s="51">
        <f t="shared" si="48"/>
        <v>2800.0000000000009</v>
      </c>
      <c r="J47" s="49">
        <f t="shared" ref="J47" si="51">(H47-G47)*E47</f>
        <v>2199.9999999999991</v>
      </c>
      <c r="K47" s="49">
        <f t="shared" si="49"/>
        <v>5000</v>
      </c>
    </row>
    <row r="48" spans="1:11" x14ac:dyDescent="0.25">
      <c r="A48" s="25">
        <v>43283</v>
      </c>
      <c r="B48" s="44" t="s">
        <v>80</v>
      </c>
      <c r="C48" s="46">
        <v>340</v>
      </c>
      <c r="D48" s="46" t="s">
        <v>72</v>
      </c>
      <c r="E48" s="29">
        <v>2266</v>
      </c>
      <c r="F48" s="29">
        <v>11.5</v>
      </c>
      <c r="G48" s="29">
        <v>12.75</v>
      </c>
      <c r="H48" s="29">
        <v>0</v>
      </c>
      <c r="I48" s="51">
        <f t="shared" si="48"/>
        <v>2832.5</v>
      </c>
      <c r="J48" s="49">
        <v>0</v>
      </c>
      <c r="K48" s="49">
        <f t="shared" si="49"/>
        <v>2832.5</v>
      </c>
    </row>
    <row r="49" spans="1:11" x14ac:dyDescent="0.25">
      <c r="A49" s="54"/>
      <c r="B49" s="55"/>
      <c r="C49" s="56"/>
      <c r="D49" s="56"/>
      <c r="E49" s="57"/>
      <c r="F49" s="57"/>
      <c r="G49" s="57"/>
      <c r="H49" s="57"/>
      <c r="I49" s="58"/>
      <c r="J49" s="59"/>
      <c r="K49" s="59"/>
    </row>
    <row r="50" spans="1:11" x14ac:dyDescent="0.25">
      <c r="A50" s="52">
        <v>43279</v>
      </c>
      <c r="B50" s="44" t="s">
        <v>80</v>
      </c>
      <c r="C50" s="46">
        <v>330</v>
      </c>
      <c r="D50" s="46" t="s">
        <v>72</v>
      </c>
      <c r="E50" s="29">
        <v>2266</v>
      </c>
      <c r="F50" s="29">
        <v>12.4</v>
      </c>
      <c r="G50" s="29">
        <v>13.8</v>
      </c>
      <c r="H50" s="29">
        <v>16</v>
      </c>
      <c r="I50" s="51">
        <f t="shared" si="48"/>
        <v>3172.400000000001</v>
      </c>
      <c r="J50" s="49">
        <f>(H50-G50)*E50</f>
        <v>4985.199999999998</v>
      </c>
      <c r="K50" s="49">
        <f t="shared" si="49"/>
        <v>8157.5999999999985</v>
      </c>
    </row>
    <row r="51" spans="1:11" x14ac:dyDescent="0.25">
      <c r="A51" s="25">
        <v>43279</v>
      </c>
      <c r="B51" s="44" t="s">
        <v>81</v>
      </c>
      <c r="C51" s="46">
        <v>780</v>
      </c>
      <c r="D51" s="46" t="s">
        <v>70</v>
      </c>
      <c r="E51" s="29">
        <v>1000</v>
      </c>
      <c r="F51" s="29">
        <v>26</v>
      </c>
      <c r="G51" s="29">
        <v>29</v>
      </c>
      <c r="H51" s="29">
        <v>0</v>
      </c>
      <c r="I51" s="51">
        <f t="shared" si="48"/>
        <v>3000</v>
      </c>
      <c r="J51" s="49">
        <v>0</v>
      </c>
      <c r="K51" s="49">
        <f t="shared" si="49"/>
        <v>3000</v>
      </c>
    </row>
    <row r="52" spans="1:11" x14ac:dyDescent="0.25">
      <c r="A52" s="25">
        <v>43273</v>
      </c>
      <c r="B52" s="44" t="s">
        <v>82</v>
      </c>
      <c r="C52" s="46">
        <v>110</v>
      </c>
      <c r="D52" s="46" t="s">
        <v>72</v>
      </c>
      <c r="E52" s="29">
        <v>3500</v>
      </c>
      <c r="F52" s="29">
        <v>2.7</v>
      </c>
      <c r="G52" s="29">
        <v>3.5</v>
      </c>
      <c r="H52" s="29">
        <v>4.2</v>
      </c>
      <c r="I52" s="51">
        <f t="shared" si="48"/>
        <v>2799.9999999999995</v>
      </c>
      <c r="J52" s="49">
        <f>(H52-G52)*E52</f>
        <v>2450.0000000000005</v>
      </c>
      <c r="K52" s="49">
        <f t="shared" si="49"/>
        <v>5250</v>
      </c>
    </row>
    <row r="53" spans="1:11" x14ac:dyDescent="0.25">
      <c r="A53" s="25">
        <v>43266</v>
      </c>
      <c r="B53" s="44" t="s">
        <v>79</v>
      </c>
      <c r="C53" s="46">
        <v>600</v>
      </c>
      <c r="D53" s="46" t="s">
        <v>72</v>
      </c>
      <c r="E53" s="29">
        <v>1000</v>
      </c>
      <c r="F53" s="29">
        <v>17</v>
      </c>
      <c r="G53" s="29">
        <v>20.5</v>
      </c>
      <c r="H53" s="29">
        <v>0</v>
      </c>
      <c r="I53" s="51">
        <f t="shared" si="48"/>
        <v>3500</v>
      </c>
      <c r="J53" s="49">
        <v>0</v>
      </c>
      <c r="K53" s="49">
        <f t="shared" si="49"/>
        <v>3500</v>
      </c>
    </row>
    <row r="54" spans="1:1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2018-09-21T12:08:19Z</dcterms:modified>
</cp:coreProperties>
</file>