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H5" i="5"/>
  <c r="J5" i="5" s="1"/>
  <c r="K5" i="5" s="1"/>
  <c r="C5" i="1"/>
  <c r="H5" i="1" s="1"/>
  <c r="C6" i="1"/>
  <c r="I6" i="1" s="1"/>
  <c r="H6" i="5"/>
  <c r="J6" i="5" s="1"/>
  <c r="K6" i="5" s="1"/>
  <c r="H7" i="5"/>
  <c r="J7" i="5" s="1"/>
  <c r="K7" i="5" s="1"/>
  <c r="I6" i="6"/>
  <c r="I7" i="6"/>
  <c r="C7" i="1"/>
  <c r="H7" i="1" s="1"/>
  <c r="H8" i="5"/>
  <c r="J8" i="5" s="1"/>
  <c r="K8" i="5" s="1"/>
  <c r="H9" i="5"/>
  <c r="J9" i="5" s="1"/>
  <c r="K9" i="5" s="1"/>
  <c r="H10" i="5"/>
  <c r="J10" i="5" s="1"/>
  <c r="K10" i="5" s="1"/>
  <c r="C8" i="1"/>
  <c r="I8" i="1" s="1"/>
  <c r="H11" i="5"/>
  <c r="J11" i="5" s="1"/>
  <c r="K11" i="5" s="1"/>
  <c r="I8" i="6"/>
  <c r="C9" i="1"/>
  <c r="H9" i="1" s="1"/>
  <c r="H12" i="5"/>
  <c r="J12" i="5" s="1"/>
  <c r="K12" i="5" s="1"/>
  <c r="H13" i="5"/>
  <c r="J13" i="5" s="1"/>
  <c r="K13" i="5" s="1"/>
  <c r="I9" i="6"/>
  <c r="I10" i="6"/>
  <c r="I11" i="6"/>
  <c r="C10" i="1"/>
  <c r="I10" i="1" s="1"/>
  <c r="C11" i="1"/>
  <c r="I11" i="1" s="1"/>
  <c r="H14" i="5"/>
  <c r="J14" i="5" s="1"/>
  <c r="K14" i="5" s="1"/>
  <c r="I12" i="6"/>
  <c r="I13" i="6"/>
  <c r="H15" i="5"/>
  <c r="J15" i="5" s="1"/>
  <c r="K15" i="5" s="1"/>
  <c r="C12" i="1"/>
  <c r="I12" i="1" s="1"/>
  <c r="I14" i="6"/>
  <c r="H16" i="5"/>
  <c r="C13" i="1"/>
  <c r="I13" i="1" s="1"/>
  <c r="I17" i="5"/>
  <c r="I15" i="6"/>
  <c r="H17" i="5"/>
  <c r="J16" i="6"/>
  <c r="I16" i="6"/>
  <c r="I18" i="5"/>
  <c r="H18" i="5"/>
  <c r="C14" i="1"/>
  <c r="I14" i="1" s="1"/>
  <c r="J17" i="6"/>
  <c r="I17" i="6"/>
  <c r="H19" i="5"/>
  <c r="J19" i="5" s="1"/>
  <c r="K19" i="5" s="1"/>
  <c r="I18" i="6"/>
  <c r="K18" i="6" s="1"/>
  <c r="H20" i="5"/>
  <c r="J20" i="5" s="1"/>
  <c r="K20" i="5" s="1"/>
  <c r="C15" i="1"/>
  <c r="I15" i="1" s="1"/>
  <c r="J19" i="6"/>
  <c r="I19" i="6"/>
  <c r="H21" i="5"/>
  <c r="J21" i="5" s="1"/>
  <c r="K21" i="5" s="1"/>
  <c r="C16" i="1"/>
  <c r="I16" i="1" s="1"/>
  <c r="C17" i="1"/>
  <c r="I17" i="1" s="1"/>
  <c r="H22" i="5"/>
  <c r="J22" i="5" s="1"/>
  <c r="K22" i="5" s="1"/>
  <c r="I20" i="6"/>
  <c r="K20" i="6" s="1"/>
  <c r="I21" i="6"/>
  <c r="K21" i="6" s="1"/>
  <c r="I24" i="5"/>
  <c r="H23" i="5"/>
  <c r="J23" i="5" s="1"/>
  <c r="K23" i="5" s="1"/>
  <c r="H24" i="5"/>
  <c r="C18" i="1"/>
  <c r="I18" i="1" s="1"/>
  <c r="C19" i="1"/>
  <c r="I19" i="1" s="1"/>
  <c r="C20" i="1"/>
  <c r="I20" i="1" s="1"/>
  <c r="H25" i="5"/>
  <c r="J25" i="5" s="1"/>
  <c r="K25" i="5" s="1"/>
  <c r="I22" i="6"/>
  <c r="J23" i="6"/>
  <c r="I23" i="6"/>
  <c r="K23" i="6" s="1"/>
  <c r="C21" i="1"/>
  <c r="H21" i="1" s="1"/>
  <c r="H26" i="5"/>
  <c r="J26" i="5" s="1"/>
  <c r="K26" i="5" s="1"/>
  <c r="I24" i="6"/>
  <c r="K24" i="6" s="1"/>
  <c r="C22" i="1"/>
  <c r="I22" i="1" s="1"/>
  <c r="H27" i="5"/>
  <c r="J27" i="5" s="1"/>
  <c r="K27" i="5" s="1"/>
  <c r="I25" i="6"/>
  <c r="K25" i="6" s="1"/>
  <c r="C23" i="1"/>
  <c r="H23" i="1" s="1"/>
  <c r="H28" i="5"/>
  <c r="J28" i="5" s="1"/>
  <c r="K28" i="5" s="1"/>
  <c r="H29" i="5"/>
  <c r="J29" i="5" s="1"/>
  <c r="K29" i="5" s="1"/>
  <c r="H30" i="5"/>
  <c r="J24" i="5" l="1"/>
  <c r="K24" i="5" s="1"/>
  <c r="H14" i="1"/>
  <c r="H8" i="1"/>
  <c r="I5" i="1"/>
  <c r="J5" i="1" s="1"/>
  <c r="H6" i="1"/>
  <c r="J6" i="1" s="1"/>
  <c r="I7" i="1"/>
  <c r="J7" i="1" s="1"/>
  <c r="J8" i="1"/>
  <c r="I9" i="1"/>
  <c r="J9" i="1" s="1"/>
  <c r="H10" i="1"/>
  <c r="J10" i="1" s="1"/>
  <c r="H11" i="1"/>
  <c r="J11" i="1" s="1"/>
  <c r="H12" i="1"/>
  <c r="J12" i="1" s="1"/>
  <c r="J16" i="5"/>
  <c r="K16" i="5" s="1"/>
  <c r="H13" i="1"/>
  <c r="J13" i="1"/>
  <c r="J17" i="5"/>
  <c r="K17" i="5" s="1"/>
  <c r="H19" i="1"/>
  <c r="J19" i="1" s="1"/>
  <c r="H18" i="1"/>
  <c r="K16" i="6"/>
  <c r="J18" i="5"/>
  <c r="K18" i="5" s="1"/>
  <c r="J14" i="1"/>
  <c r="K17" i="6"/>
  <c r="H15" i="1"/>
  <c r="J15" i="1" s="1"/>
  <c r="K19" i="6"/>
  <c r="H16" i="1"/>
  <c r="J16" i="1" s="1"/>
  <c r="H17" i="1"/>
  <c r="J17" i="1" s="1"/>
  <c r="J18" i="1"/>
  <c r="H20" i="1"/>
  <c r="J20" i="1" s="1"/>
  <c r="K22" i="6"/>
  <c r="I21" i="1"/>
  <c r="J21" i="1" s="1"/>
  <c r="H22" i="1"/>
  <c r="J22" i="1" s="1"/>
  <c r="I23" i="1"/>
  <c r="J23" i="1" s="1"/>
  <c r="J30" i="5"/>
  <c r="K30" i="5" s="1"/>
  <c r="I26" i="6"/>
  <c r="K26" i="6" s="1"/>
  <c r="I31" i="5"/>
  <c r="H31" i="5"/>
  <c r="C24" i="1"/>
  <c r="I24" i="1" s="1"/>
  <c r="C25" i="1"/>
  <c r="H25" i="1" s="1"/>
  <c r="C26" i="1"/>
  <c r="I26" i="1" s="1"/>
  <c r="H33" i="5"/>
  <c r="I32" i="5"/>
  <c r="H32" i="5"/>
  <c r="C29" i="1"/>
  <c r="I29" i="1" s="1"/>
  <c r="I27" i="6"/>
  <c r="K27" i="6" s="1"/>
  <c r="I28" i="6"/>
  <c r="K28" i="6" s="1"/>
  <c r="C28" i="1"/>
  <c r="I28" i="1" s="1"/>
  <c r="C27" i="1"/>
  <c r="I27" i="1" s="1"/>
  <c r="I35" i="5"/>
  <c r="H35" i="5"/>
  <c r="I34" i="5"/>
  <c r="H34" i="5"/>
  <c r="H27" i="1" l="1"/>
  <c r="J35" i="5"/>
  <c r="K35" i="5" s="1"/>
  <c r="J31" i="5"/>
  <c r="K31" i="5" s="1"/>
  <c r="H24" i="1"/>
  <c r="J24" i="1" s="1"/>
  <c r="I25" i="1"/>
  <c r="J25" i="1" s="1"/>
  <c r="H26" i="1"/>
  <c r="J26" i="1" s="1"/>
  <c r="J33" i="5"/>
  <c r="K33" i="5" s="1"/>
  <c r="J32" i="5"/>
  <c r="K32" i="5" s="1"/>
  <c r="H29" i="1"/>
  <c r="J29" i="1" s="1"/>
  <c r="J27" i="1"/>
  <c r="H28" i="1"/>
  <c r="J28" i="1" s="1"/>
  <c r="J34" i="5"/>
  <c r="K34" i="5" s="1"/>
  <c r="I29" i="6"/>
  <c r="K29" i="6" s="1"/>
  <c r="I37" i="5"/>
  <c r="H37" i="5"/>
  <c r="I36" i="5"/>
  <c r="H36" i="5"/>
  <c r="C31" i="1"/>
  <c r="H31" i="1" s="1"/>
  <c r="C30" i="1"/>
  <c r="H30" i="1" s="1"/>
  <c r="C37" i="1"/>
  <c r="H37" i="1" s="1"/>
  <c r="C38" i="1"/>
  <c r="H38" i="1" s="1"/>
  <c r="C36" i="1"/>
  <c r="H36" i="1" s="1"/>
  <c r="C35" i="1"/>
  <c r="H35" i="1" s="1"/>
  <c r="C34" i="1"/>
  <c r="H34" i="1" s="1"/>
  <c r="C33" i="1"/>
  <c r="H33" i="1" s="1"/>
  <c r="C32" i="1"/>
  <c r="H32" i="1" s="1"/>
  <c r="I43" i="5"/>
  <c r="H43" i="5"/>
  <c r="J43" i="5" s="1"/>
  <c r="K43" i="5" s="1"/>
  <c r="I42" i="5"/>
  <c r="H42" i="5"/>
  <c r="I41" i="5"/>
  <c r="H41" i="5"/>
  <c r="J41" i="5" s="1"/>
  <c r="K41" i="5" s="1"/>
  <c r="I40" i="5"/>
  <c r="H40" i="5"/>
  <c r="J40" i="5" s="1"/>
  <c r="K40" i="5" s="1"/>
  <c r="I39" i="5"/>
  <c r="H39" i="5"/>
  <c r="I38" i="5"/>
  <c r="H38" i="5"/>
  <c r="J38" i="5" s="1"/>
  <c r="K38" i="5" s="1"/>
  <c r="I31" i="6"/>
  <c r="K31" i="6" s="1"/>
  <c r="I34" i="6"/>
  <c r="K34" i="6" s="1"/>
  <c r="I33" i="6"/>
  <c r="K33" i="6" s="1"/>
  <c r="I32" i="6"/>
  <c r="K32" i="6" s="1"/>
  <c r="I30" i="6"/>
  <c r="K30" i="6" s="1"/>
  <c r="I35" i="6"/>
  <c r="K35" i="6" s="1"/>
  <c r="C39" i="1"/>
  <c r="I39" i="1" s="1"/>
  <c r="H44" i="5"/>
  <c r="J44" i="5" s="1"/>
  <c r="K44" i="5" s="1"/>
  <c r="C41" i="1"/>
  <c r="I41" i="1" s="1"/>
  <c r="H45" i="5"/>
  <c r="J45" i="5" s="1"/>
  <c r="K45" i="5" s="1"/>
  <c r="H46" i="5"/>
  <c r="I47" i="5"/>
  <c r="C40" i="1"/>
  <c r="H40" i="1" s="1"/>
  <c r="H47" i="5"/>
  <c r="I48" i="5"/>
  <c r="H48" i="5"/>
  <c r="C42" i="1"/>
  <c r="H42" i="1" s="1"/>
  <c r="I36" i="6"/>
  <c r="K36" i="6" s="1"/>
  <c r="I49" i="5"/>
  <c r="H49" i="5"/>
  <c r="C43" i="1"/>
  <c r="H43" i="1" s="1"/>
  <c r="H54" i="5"/>
  <c r="I54" i="5"/>
  <c r="H55" i="5"/>
  <c r="I55" i="5"/>
  <c r="I50" i="5"/>
  <c r="H50" i="5"/>
  <c r="I51" i="5"/>
  <c r="H51" i="5"/>
  <c r="C44" i="1"/>
  <c r="I44" i="1" s="1"/>
  <c r="I37" i="6"/>
  <c r="K37" i="6" s="1"/>
  <c r="I52" i="5"/>
  <c r="H52" i="5"/>
  <c r="C45" i="1"/>
  <c r="H45" i="1" s="1"/>
  <c r="I39" i="6"/>
  <c r="I38" i="6"/>
  <c r="I53" i="5"/>
  <c r="H53" i="5"/>
  <c r="I56" i="5"/>
  <c r="H56" i="5"/>
  <c r="I58" i="5"/>
  <c r="H58" i="5"/>
  <c r="I57" i="5"/>
  <c r="H57" i="5"/>
  <c r="C50" i="1"/>
  <c r="I50" i="1" s="1"/>
  <c r="C49" i="1"/>
  <c r="H49" i="1" s="1"/>
  <c r="C48" i="1"/>
  <c r="H48" i="1" s="1"/>
  <c r="C47" i="1"/>
  <c r="H47" i="1" s="1"/>
  <c r="C46" i="1"/>
  <c r="H46" i="1" s="1"/>
  <c r="C51" i="1"/>
  <c r="H51" i="1" s="1"/>
  <c r="C52" i="1"/>
  <c r="H52" i="1" s="1"/>
  <c r="J51" i="5" l="1"/>
  <c r="K51" i="5" s="1"/>
  <c r="J55" i="5"/>
  <c r="K55" i="5" s="1"/>
  <c r="J54" i="5"/>
  <c r="K54" i="5" s="1"/>
  <c r="J36" i="5"/>
  <c r="K36" i="5" s="1"/>
  <c r="J37" i="5"/>
  <c r="K37" i="5" s="1"/>
  <c r="I30" i="1"/>
  <c r="J30" i="1" s="1"/>
  <c r="I31" i="1"/>
  <c r="J31" i="1" s="1"/>
  <c r="I37" i="1"/>
  <c r="J37" i="1" s="1"/>
  <c r="H44" i="1"/>
  <c r="H39" i="1"/>
  <c r="J39" i="1" s="1"/>
  <c r="I32" i="1"/>
  <c r="J32" i="1" s="1"/>
  <c r="I33" i="1"/>
  <c r="J33" i="1" s="1"/>
  <c r="I34" i="1"/>
  <c r="J34" i="1" s="1"/>
  <c r="I35" i="1"/>
  <c r="J35" i="1" s="1"/>
  <c r="I36" i="1"/>
  <c r="J36" i="1" s="1"/>
  <c r="I38" i="1"/>
  <c r="J38" i="1" s="1"/>
  <c r="J42" i="5"/>
  <c r="K42" i="5" s="1"/>
  <c r="J39" i="5"/>
  <c r="K39" i="5" s="1"/>
  <c r="H41" i="1"/>
  <c r="J41" i="1" s="1"/>
  <c r="J46" i="5"/>
  <c r="K46" i="5" s="1"/>
  <c r="I40" i="1"/>
  <c r="J40" i="1" s="1"/>
  <c r="J47" i="5"/>
  <c r="K47" i="5" s="1"/>
  <c r="J48" i="5"/>
  <c r="K48" i="5" s="1"/>
  <c r="I42" i="1"/>
  <c r="J42" i="1" s="1"/>
  <c r="J49" i="5"/>
  <c r="K49" i="5" s="1"/>
  <c r="I43" i="1"/>
  <c r="J43" i="1" s="1"/>
  <c r="J57" i="5"/>
  <c r="K57" i="5" s="1"/>
  <c r="J58" i="5"/>
  <c r="K58" i="5" s="1"/>
  <c r="J56" i="5"/>
  <c r="K56" i="5" s="1"/>
  <c r="J53" i="5"/>
  <c r="K53" i="5" s="1"/>
  <c r="J50" i="5"/>
  <c r="K50" i="5" s="1"/>
  <c r="J44" i="1"/>
  <c r="J52" i="5"/>
  <c r="K52" i="5" s="1"/>
  <c r="I46" i="1"/>
  <c r="I45" i="1"/>
  <c r="J45" i="1" s="1"/>
  <c r="K39" i="6"/>
  <c r="K38" i="6"/>
  <c r="H50" i="1"/>
  <c r="J50" i="1" s="1"/>
  <c r="J46" i="1"/>
  <c r="I48" i="1"/>
  <c r="J48" i="1" s="1"/>
  <c r="I49" i="1"/>
  <c r="J49" i="1" s="1"/>
  <c r="I47" i="1"/>
  <c r="J47" i="1" s="1"/>
  <c r="I51" i="1"/>
  <c r="J51" i="1" s="1"/>
  <c r="I52" i="1"/>
  <c r="J52" i="1" s="1"/>
  <c r="I41" i="6" l="1"/>
  <c r="K41" i="6" s="1"/>
  <c r="J40" i="6"/>
  <c r="I40" i="6"/>
  <c r="I42" i="6"/>
  <c r="J42" i="6"/>
  <c r="I43" i="6"/>
  <c r="J43" i="6"/>
  <c r="C53" i="1"/>
  <c r="I53" i="1" s="1"/>
  <c r="C54" i="1"/>
  <c r="I54" i="1" s="1"/>
  <c r="J44" i="6"/>
  <c r="I44" i="6"/>
  <c r="I59" i="5"/>
  <c r="H59" i="5"/>
  <c r="I60" i="5"/>
  <c r="H60" i="5"/>
  <c r="I61" i="5"/>
  <c r="H61" i="5"/>
  <c r="J47" i="6"/>
  <c r="I47" i="6"/>
  <c r="I63" i="5"/>
  <c r="H63" i="5"/>
  <c r="C57" i="1"/>
  <c r="H57" i="1" s="1"/>
  <c r="C58" i="1"/>
  <c r="I58" i="1" s="1"/>
  <c r="I48" i="6"/>
  <c r="J49" i="6"/>
  <c r="I49" i="6"/>
  <c r="I45" i="6"/>
  <c r="K45" i="6" s="1"/>
  <c r="C55" i="1"/>
  <c r="I55" i="1" s="1"/>
  <c r="C56" i="1"/>
  <c r="H56" i="1" s="1"/>
  <c r="I62" i="5"/>
  <c r="H62" i="5"/>
  <c r="I46" i="6"/>
  <c r="K46" i="6" s="1"/>
  <c r="I50" i="6"/>
  <c r="I51" i="6"/>
  <c r="J52" i="6"/>
  <c r="I52" i="6"/>
  <c r="J53" i="6"/>
  <c r="I53" i="6"/>
  <c r="J54" i="6"/>
  <c r="I54" i="6"/>
  <c r="C62" i="1"/>
  <c r="I62" i="1" s="1"/>
  <c r="C63" i="1"/>
  <c r="I63" i="1" s="1"/>
  <c r="C61" i="1"/>
  <c r="I61" i="1" s="1"/>
  <c r="C60" i="1"/>
  <c r="H60" i="1" s="1"/>
  <c r="C59" i="1"/>
  <c r="I59" i="1" s="1"/>
  <c r="K42" i="6" l="1"/>
  <c r="K53" i="6"/>
  <c r="J63" i="5"/>
  <c r="J61" i="5"/>
  <c r="J59" i="5"/>
  <c r="K47" i="6"/>
  <c r="K44" i="6"/>
  <c r="K43" i="6"/>
  <c r="H55" i="1"/>
  <c r="K49" i="6"/>
  <c r="K40" i="6"/>
  <c r="H53" i="1"/>
  <c r="J53" i="1" s="1"/>
  <c r="H54" i="1"/>
  <c r="J54" i="1" s="1"/>
  <c r="J60" i="5"/>
  <c r="I57" i="1"/>
  <c r="J57" i="1" s="1"/>
  <c r="H58" i="1"/>
  <c r="J58" i="1" s="1"/>
  <c r="K48" i="6"/>
  <c r="J55" i="1"/>
  <c r="I56" i="1"/>
  <c r="J56" i="1" s="1"/>
  <c r="J62" i="5"/>
  <c r="K50" i="6"/>
  <c r="K51" i="6"/>
  <c r="K52" i="6"/>
  <c r="K54" i="6"/>
  <c r="H62" i="1"/>
  <c r="J62" i="1" s="1"/>
  <c r="I60" i="1"/>
  <c r="J60" i="1" s="1"/>
  <c r="H59" i="1"/>
  <c r="J59" i="1" s="1"/>
  <c r="H61" i="1"/>
  <c r="J61" i="1" s="1"/>
  <c r="H63" i="1"/>
  <c r="J63" i="1" s="1"/>
  <c r="I64" i="5"/>
  <c r="H64" i="5"/>
  <c r="I68" i="5"/>
  <c r="H68" i="5"/>
  <c r="I66" i="5"/>
  <c r="I65" i="5"/>
  <c r="H65" i="5"/>
  <c r="H66" i="5"/>
  <c r="H67" i="5"/>
  <c r="I67" i="5"/>
  <c r="C64" i="1"/>
  <c r="I64" i="1" s="1"/>
  <c r="C65" i="1"/>
  <c r="I65" i="1" s="1"/>
  <c r="I70" i="5"/>
  <c r="H70" i="5"/>
  <c r="H69" i="5"/>
  <c r="J69" i="5" s="1"/>
  <c r="J57" i="6"/>
  <c r="I55" i="6"/>
  <c r="K55" i="6" s="1"/>
  <c r="I56" i="6"/>
  <c r="K56" i="6" s="1"/>
  <c r="I57" i="6"/>
  <c r="H73" i="5"/>
  <c r="J73" i="5" s="1"/>
  <c r="H72" i="5"/>
  <c r="J72" i="5" s="1"/>
  <c r="H71" i="5"/>
  <c r="J71" i="5" s="1"/>
  <c r="C67" i="1"/>
  <c r="H67" i="1" s="1"/>
  <c r="C66" i="1"/>
  <c r="I66" i="1" s="1"/>
  <c r="C68" i="1"/>
  <c r="H68" i="1" s="1"/>
  <c r="J59" i="6"/>
  <c r="I58" i="6"/>
  <c r="K58" i="6" s="1"/>
  <c r="I59" i="6"/>
  <c r="I75" i="5"/>
  <c r="H74" i="5"/>
  <c r="J74" i="5" s="1"/>
  <c r="H75" i="5"/>
  <c r="J75" i="5" s="1"/>
  <c r="C69" i="1"/>
  <c r="I69" i="1" s="1"/>
  <c r="C70" i="1"/>
  <c r="I70" i="1" s="1"/>
  <c r="C77" i="1"/>
  <c r="C71" i="1"/>
  <c r="H71" i="1" s="1"/>
  <c r="H76" i="5"/>
  <c r="J76" i="5" s="1"/>
  <c r="H77" i="5"/>
  <c r="J77" i="5" s="1"/>
  <c r="I60" i="6"/>
  <c r="K60" i="6" s="1"/>
  <c r="I61" i="6"/>
  <c r="K61" i="6" s="1"/>
  <c r="I62" i="6"/>
  <c r="K62" i="6" s="1"/>
  <c r="I78" i="5"/>
  <c r="H78" i="5"/>
  <c r="C72" i="1"/>
  <c r="H72" i="1" s="1"/>
  <c r="C73" i="1"/>
  <c r="I73" i="1" s="1"/>
  <c r="C74" i="1"/>
  <c r="I74" i="1" s="1"/>
  <c r="I63" i="6"/>
  <c r="K63" i="6" s="1"/>
  <c r="H79" i="5"/>
  <c r="J79" i="5" s="1"/>
  <c r="I64" i="6"/>
  <c r="K64" i="6" s="1"/>
  <c r="I65" i="6"/>
  <c r="K65" i="6" s="1"/>
  <c r="H80" i="5"/>
  <c r="J80" i="5" s="1"/>
  <c r="C75" i="1"/>
  <c r="I75" i="1" s="1"/>
  <c r="I66" i="6"/>
  <c r="K66" i="6" s="1"/>
  <c r="I67" i="6"/>
  <c r="K67" i="6" s="1"/>
  <c r="I68" i="6"/>
  <c r="K68" i="6" s="1"/>
  <c r="J78" i="5" l="1"/>
  <c r="J70" i="5"/>
  <c r="J67" i="5"/>
  <c r="J66" i="5"/>
  <c r="J65" i="5"/>
  <c r="J68" i="5"/>
  <c r="J64" i="5"/>
  <c r="H64" i="1"/>
  <c r="J64" i="1" s="1"/>
  <c r="H65" i="1"/>
  <c r="J65" i="1" s="1"/>
  <c r="K57" i="6"/>
  <c r="I67" i="1"/>
  <c r="J67" i="1" s="1"/>
  <c r="H66" i="1"/>
  <c r="J66" i="1" s="1"/>
  <c r="I68" i="1"/>
  <c r="J68" i="1" s="1"/>
  <c r="K59" i="6"/>
  <c r="H69" i="1"/>
  <c r="J69" i="1" s="1"/>
  <c r="H70" i="1"/>
  <c r="J70" i="1" s="1"/>
  <c r="I71" i="1"/>
  <c r="J71" i="1" s="1"/>
  <c r="I72" i="1"/>
  <c r="J72" i="1" s="1"/>
  <c r="H75" i="1"/>
  <c r="J75" i="1" s="1"/>
  <c r="H73" i="1"/>
  <c r="J73" i="1" s="1"/>
  <c r="H74" i="1"/>
  <c r="J74" i="1" s="1"/>
  <c r="H82" i="5"/>
  <c r="J82" i="5" s="1"/>
  <c r="H81" i="5"/>
  <c r="J81" i="5" s="1"/>
  <c r="H88" i="5"/>
  <c r="J88" i="5" s="1"/>
  <c r="H87" i="5"/>
  <c r="J87" i="5" s="1"/>
  <c r="H86" i="5"/>
  <c r="J86" i="5" s="1"/>
  <c r="I85" i="5"/>
  <c r="H85" i="5"/>
  <c r="H84" i="5"/>
  <c r="J84" i="5" s="1"/>
  <c r="I83" i="5"/>
  <c r="H83" i="5"/>
  <c r="J83" i="5" l="1"/>
  <c r="J85" i="5"/>
  <c r="C76" i="1"/>
  <c r="H76" i="1" s="1"/>
  <c r="H77" i="1"/>
  <c r="I77" i="1"/>
  <c r="C78" i="1"/>
  <c r="H78" i="1" s="1"/>
  <c r="C82" i="1"/>
  <c r="I82" i="1" s="1"/>
  <c r="C81" i="1"/>
  <c r="I81" i="1" s="1"/>
  <c r="C80" i="1"/>
  <c r="I80" i="1" s="1"/>
  <c r="C79" i="1"/>
  <c r="I79" i="1" s="1"/>
  <c r="I76" i="1" l="1"/>
  <c r="J76" i="1" s="1"/>
  <c r="J77" i="1"/>
  <c r="I78" i="1"/>
  <c r="J78" i="1" s="1"/>
  <c r="H79" i="1"/>
  <c r="J79" i="1" s="1"/>
  <c r="H80" i="1"/>
  <c r="J80" i="1" s="1"/>
  <c r="H81" i="1"/>
  <c r="J81" i="1" s="1"/>
  <c r="H82" i="1"/>
  <c r="J82" i="1" s="1"/>
  <c r="C89" i="1" l="1"/>
  <c r="I89" i="1" s="1"/>
  <c r="C88" i="1"/>
  <c r="H88" i="1" s="1"/>
  <c r="C87" i="1"/>
  <c r="I87" i="1" s="1"/>
  <c r="C86" i="1"/>
  <c r="I86" i="1" s="1"/>
  <c r="C85" i="1"/>
  <c r="I85" i="1" s="1"/>
  <c r="C84" i="1"/>
  <c r="I84" i="1" s="1"/>
  <c r="C83" i="1"/>
  <c r="H83" i="1" s="1"/>
  <c r="H95" i="5"/>
  <c r="J95" i="5" s="1"/>
  <c r="I94" i="5"/>
  <c r="H94" i="5"/>
  <c r="J94" i="5" s="1"/>
  <c r="I93" i="5"/>
  <c r="H93" i="5"/>
  <c r="J93" i="5" s="1"/>
  <c r="H92" i="5"/>
  <c r="J92" i="5" s="1"/>
  <c r="I91" i="5"/>
  <c r="H91" i="5"/>
  <c r="I90" i="5"/>
  <c r="H90" i="5"/>
  <c r="H89" i="5"/>
  <c r="J89" i="5" s="1"/>
  <c r="I74" i="6"/>
  <c r="K74" i="6" s="1"/>
  <c r="J73" i="6"/>
  <c r="I73" i="6"/>
  <c r="I72" i="6"/>
  <c r="K72" i="6" s="1"/>
  <c r="J71" i="6"/>
  <c r="I71" i="6"/>
  <c r="I70" i="6"/>
  <c r="K70" i="6" s="1"/>
  <c r="J69" i="6"/>
  <c r="I69" i="6"/>
  <c r="K73" i="6" l="1"/>
  <c r="J90" i="5"/>
  <c r="J91" i="5"/>
  <c r="K71" i="6"/>
  <c r="K69" i="6"/>
  <c r="H84" i="1"/>
  <c r="J84" i="1" s="1"/>
  <c r="H85" i="1"/>
  <c r="J85" i="1" s="1"/>
  <c r="H86" i="1"/>
  <c r="J86" i="1" s="1"/>
  <c r="H87" i="1"/>
  <c r="J87" i="1" s="1"/>
  <c r="H89" i="1"/>
  <c r="J89" i="1" s="1"/>
  <c r="I83" i="1"/>
  <c r="J83" i="1" s="1"/>
  <c r="I88" i="1"/>
  <c r="J88" i="1" s="1"/>
  <c r="J77" i="6" l="1"/>
  <c r="I77" i="6"/>
  <c r="I76" i="6"/>
  <c r="K76" i="6" s="1"/>
  <c r="I75" i="6"/>
  <c r="K75" i="6" s="1"/>
  <c r="I98" i="5"/>
  <c r="H98" i="5"/>
  <c r="H97" i="5"/>
  <c r="J97" i="5" s="1"/>
  <c r="H96" i="5"/>
  <c r="J96" i="5" s="1"/>
  <c r="C92" i="1"/>
  <c r="H92" i="1" s="1"/>
  <c r="C91" i="1"/>
  <c r="I91" i="1" s="1"/>
  <c r="C90" i="1"/>
  <c r="I90" i="1" s="1"/>
  <c r="K77" i="6" l="1"/>
  <c r="J98" i="5"/>
  <c r="H90" i="1"/>
  <c r="J90" i="1" s="1"/>
  <c r="H91" i="1"/>
  <c r="J91" i="1" s="1"/>
  <c r="I92" i="1"/>
  <c r="J92" i="1" s="1"/>
  <c r="H100" i="5" l="1"/>
  <c r="J100" i="5" s="1"/>
  <c r="H99" i="5"/>
  <c r="J99" i="5" s="1"/>
  <c r="C93" i="1" l="1"/>
  <c r="I93" i="1" s="1"/>
  <c r="H93" i="1" l="1"/>
  <c r="J93" i="1" s="1"/>
  <c r="J82" i="6" l="1"/>
  <c r="I82" i="6"/>
  <c r="I81" i="6"/>
  <c r="K81" i="6" s="1"/>
  <c r="J80" i="6"/>
  <c r="I80" i="6"/>
  <c r="K80" i="6" l="1"/>
  <c r="K82" i="6"/>
  <c r="H104" i="5"/>
  <c r="J104" i="5" s="1"/>
  <c r="H103" i="5"/>
  <c r="J103" i="5" s="1"/>
  <c r="H102" i="5"/>
  <c r="J102" i="5" s="1"/>
  <c r="H101" i="5"/>
  <c r="J101" i="5" s="1"/>
  <c r="C96" i="1" l="1"/>
  <c r="I96" i="1" s="1"/>
  <c r="C95" i="1"/>
  <c r="H95" i="1" s="1"/>
  <c r="C94" i="1"/>
  <c r="I94" i="1" s="1"/>
  <c r="H94" i="1" l="1"/>
  <c r="J94" i="1" s="1"/>
  <c r="H96" i="1"/>
  <c r="J96" i="1" s="1"/>
  <c r="I95" i="1"/>
  <c r="J95" i="1" s="1"/>
  <c r="I113" i="6" l="1"/>
  <c r="K113" i="6" s="1"/>
  <c r="J112" i="6"/>
  <c r="I112" i="6"/>
  <c r="I111" i="6"/>
  <c r="K111" i="6" s="1"/>
  <c r="I110" i="6"/>
  <c r="K110" i="6" s="1"/>
  <c r="I109" i="6"/>
  <c r="K109" i="6" s="1"/>
  <c r="I108" i="6"/>
  <c r="K108" i="6" s="1"/>
  <c r="I107" i="6"/>
  <c r="K107" i="6" s="1"/>
  <c r="I106" i="6"/>
  <c r="K106" i="6" s="1"/>
  <c r="I105" i="6"/>
  <c r="K105" i="6" s="1"/>
  <c r="J104" i="6"/>
  <c r="I104" i="6"/>
  <c r="I103" i="6"/>
  <c r="K103" i="6" s="1"/>
  <c r="I102" i="6"/>
  <c r="K102" i="6" s="1"/>
  <c r="I101" i="6"/>
  <c r="K101" i="6" s="1"/>
  <c r="J100" i="6"/>
  <c r="I100" i="6"/>
  <c r="I99" i="6"/>
  <c r="K99" i="6" s="1"/>
  <c r="J98" i="6"/>
  <c r="I98" i="6"/>
  <c r="J97" i="6"/>
  <c r="I97" i="6"/>
  <c r="I96" i="6"/>
  <c r="K96" i="6" s="1"/>
  <c r="J95" i="6"/>
  <c r="I95" i="6"/>
  <c r="I94" i="6"/>
  <c r="K94" i="6" s="1"/>
  <c r="J93" i="6"/>
  <c r="I93" i="6"/>
  <c r="K93" i="6" s="1"/>
  <c r="I92" i="6"/>
  <c r="K92" i="6" s="1"/>
  <c r="I91" i="6"/>
  <c r="K91" i="6" s="1"/>
  <c r="I90" i="6"/>
  <c r="K90" i="6" s="1"/>
  <c r="I89" i="6"/>
  <c r="K89" i="6" s="1"/>
  <c r="I88" i="6"/>
  <c r="K88" i="6" s="1"/>
  <c r="I86" i="6"/>
  <c r="K86" i="6" s="1"/>
  <c r="I85" i="6"/>
  <c r="K85" i="6" s="1"/>
  <c r="I84" i="6"/>
  <c r="K84" i="6" s="1"/>
  <c r="I83" i="6"/>
  <c r="K83" i="6" s="1"/>
  <c r="K95" i="6" l="1"/>
  <c r="K98" i="6"/>
  <c r="K104" i="6"/>
  <c r="K97" i="6"/>
  <c r="K112" i="6"/>
  <c r="K100" i="6"/>
  <c r="H150" i="5"/>
  <c r="J150" i="5" s="1"/>
  <c r="I149" i="5"/>
  <c r="H149" i="5"/>
  <c r="H148" i="5"/>
  <c r="J148" i="5" s="1"/>
  <c r="I147" i="5"/>
  <c r="H147" i="5"/>
  <c r="I146" i="5"/>
  <c r="H146" i="5"/>
  <c r="H145" i="5"/>
  <c r="J145" i="5" s="1"/>
  <c r="H144" i="5"/>
  <c r="J144" i="5" s="1"/>
  <c r="H143" i="5"/>
  <c r="J143" i="5" s="1"/>
  <c r="H142" i="5"/>
  <c r="J142" i="5" s="1"/>
  <c r="H141" i="5"/>
  <c r="J141" i="5" s="1"/>
  <c r="H140" i="5"/>
  <c r="J140" i="5" s="1"/>
  <c r="H139" i="5"/>
  <c r="J139" i="5" s="1"/>
  <c r="H138" i="5"/>
  <c r="J138" i="5" s="1"/>
  <c r="H137" i="5"/>
  <c r="J137" i="5" s="1"/>
  <c r="I136" i="5"/>
  <c r="H136" i="5"/>
  <c r="H135" i="5"/>
  <c r="J135" i="5" s="1"/>
  <c r="H134" i="5"/>
  <c r="J134" i="5" s="1"/>
  <c r="I133" i="5"/>
  <c r="H133" i="5"/>
  <c r="H132" i="5"/>
  <c r="J132" i="5" s="1"/>
  <c r="H131" i="5"/>
  <c r="J131" i="5" s="1"/>
  <c r="H130" i="5"/>
  <c r="J130" i="5" s="1"/>
  <c r="H129" i="5"/>
  <c r="J129" i="5" s="1"/>
  <c r="H128" i="5"/>
  <c r="J128" i="5" s="1"/>
  <c r="H127" i="5"/>
  <c r="J127" i="5" s="1"/>
  <c r="H126" i="5"/>
  <c r="J126" i="5" s="1"/>
  <c r="H125" i="5"/>
  <c r="J125" i="5" s="1"/>
  <c r="H124" i="5"/>
  <c r="J124" i="5" s="1"/>
  <c r="H123" i="5"/>
  <c r="J123" i="5" s="1"/>
  <c r="H122" i="5"/>
  <c r="J122" i="5" s="1"/>
  <c r="H121" i="5"/>
  <c r="J121" i="5" s="1"/>
  <c r="H120" i="5"/>
  <c r="J120" i="5" s="1"/>
  <c r="H119" i="5"/>
  <c r="J119" i="5" s="1"/>
  <c r="H118" i="5"/>
  <c r="J118" i="5" s="1"/>
  <c r="H117" i="5"/>
  <c r="J117" i="5" s="1"/>
  <c r="H116" i="5"/>
  <c r="J116" i="5" s="1"/>
  <c r="I115" i="5"/>
  <c r="H115" i="5"/>
  <c r="I114" i="5"/>
  <c r="H114" i="5"/>
  <c r="H113" i="5"/>
  <c r="J113" i="5" s="1"/>
  <c r="I111" i="5"/>
  <c r="H111" i="5"/>
  <c r="H110" i="5"/>
  <c r="J110" i="5" s="1"/>
  <c r="H109" i="5"/>
  <c r="J109" i="5" s="1"/>
  <c r="H108" i="5"/>
  <c r="J108" i="5" s="1"/>
  <c r="H107" i="5"/>
  <c r="J107" i="5" s="1"/>
  <c r="H106" i="5"/>
  <c r="J106" i="5" s="1"/>
  <c r="H105" i="5"/>
  <c r="J105" i="5" s="1"/>
  <c r="C98" i="1"/>
  <c r="H98" i="1" s="1"/>
  <c r="C99" i="1"/>
  <c r="H99" i="1" s="1"/>
  <c r="J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H106" i="1" s="1"/>
  <c r="C107" i="1"/>
  <c r="H107" i="1" s="1"/>
  <c r="C108" i="1"/>
  <c r="H108" i="1" s="1"/>
  <c r="C109" i="1"/>
  <c r="H109" i="1" s="1"/>
  <c r="C110" i="1"/>
  <c r="H110" i="1" s="1"/>
  <c r="C111" i="1"/>
  <c r="H111" i="1" s="1"/>
  <c r="C112" i="1"/>
  <c r="H112" i="1" s="1"/>
  <c r="C113" i="1"/>
  <c r="H113" i="1" s="1"/>
  <c r="C114" i="1"/>
  <c r="H114" i="1" s="1"/>
  <c r="C115" i="1"/>
  <c r="H115" i="1" s="1"/>
  <c r="C116" i="1"/>
  <c r="H116" i="1" s="1"/>
  <c r="C117" i="1"/>
  <c r="H117" i="1" s="1"/>
  <c r="C118" i="1"/>
  <c r="H118" i="1" s="1"/>
  <c r="C119" i="1"/>
  <c r="H119" i="1" s="1"/>
  <c r="C120" i="1"/>
  <c r="H120" i="1" s="1"/>
  <c r="C121" i="1"/>
  <c r="H121" i="1" s="1"/>
  <c r="C122" i="1"/>
  <c r="H122" i="1" s="1"/>
  <c r="C123" i="1"/>
  <c r="H123" i="1" s="1"/>
  <c r="C124" i="1"/>
  <c r="H124" i="1" s="1"/>
  <c r="C125" i="1"/>
  <c r="H125" i="1" s="1"/>
  <c r="C126" i="1"/>
  <c r="H126" i="1" s="1"/>
  <c r="C127" i="1"/>
  <c r="H127" i="1" s="1"/>
  <c r="C128" i="1"/>
  <c r="H128" i="1" s="1"/>
  <c r="C129" i="1"/>
  <c r="H129" i="1" s="1"/>
  <c r="C130" i="1"/>
  <c r="H130" i="1" s="1"/>
  <c r="C131" i="1"/>
  <c r="H131" i="1" s="1"/>
  <c r="C132" i="1"/>
  <c r="H132" i="1" s="1"/>
  <c r="C133" i="1"/>
  <c r="H133" i="1" s="1"/>
  <c r="C134" i="1"/>
  <c r="H134" i="1" s="1"/>
  <c r="C135" i="1"/>
  <c r="H135" i="1" s="1"/>
  <c r="C136" i="1"/>
  <c r="H136" i="1" s="1"/>
  <c r="C137" i="1"/>
  <c r="H137" i="1" s="1"/>
  <c r="C138" i="1"/>
  <c r="H138" i="1" s="1"/>
  <c r="C139" i="1"/>
  <c r="H139" i="1" s="1"/>
  <c r="C140" i="1"/>
  <c r="H140" i="1" s="1"/>
  <c r="C141" i="1"/>
  <c r="H141" i="1" s="1"/>
  <c r="C142" i="1"/>
  <c r="H142" i="1" s="1"/>
  <c r="C143" i="1"/>
  <c r="H143" i="1" s="1"/>
  <c r="C144" i="1"/>
  <c r="H144" i="1" s="1"/>
  <c r="C145" i="1"/>
  <c r="H145" i="1" s="1"/>
  <c r="J111" i="5" l="1"/>
  <c r="J146" i="5"/>
  <c r="J133" i="5"/>
  <c r="J136" i="5"/>
  <c r="J147" i="5"/>
  <c r="J115" i="5"/>
  <c r="J114" i="5"/>
  <c r="J149" i="5"/>
  <c r="I98" i="1"/>
  <c r="J98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</calcChain>
</file>

<file path=xl/sharedStrings.xml><?xml version="1.0" encoding="utf-8"?>
<sst xmlns="http://schemas.openxmlformats.org/spreadsheetml/2006/main" count="1057" uniqueCount="254">
  <si>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</si>
  <si>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</si>
  <si>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</si>
  <si>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</si>
  <si>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</si>
  <si>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</si>
  <si>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</si>
  <si>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</si>
  <si>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</si>
  <si>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</si>
  <si>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</si>
  <si>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</si>
  <si>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</si>
  <si>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</si>
  <si>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</si>
  <si>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</si>
  <si>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</si>
  <si>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</si>
  <si>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</si>
  <si>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</si>
  <si>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</si>
  <si>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</si>
  <si>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</si>
  <si>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</si>
  <si>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</si>
  <si>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</si>
  <si>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</si>
  <si>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</si>
  <si>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</si>
  <si>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</si>
  <si>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</si>
  <si>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</si>
  <si>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</si>
  <si>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</si>
  <si>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</si>
  <si>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</si>
  <si>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</si>
  <si>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</si>
  <si>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</si>
  <si>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</si>
  <si>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</si>
  <si>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</si>
  <si>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</si>
  <si>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</si>
  <si>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</si>
  <si>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</si>
  <si>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</si>
  <si>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</si>
  <si>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</si>
  <si>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</si>
  <si>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</si>
  <si>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</si>
  <si>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</si>
  <si>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</si>
  <si>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</si>
  <si>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</si>
  <si>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</si>
  <si>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</si>
  <si>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</si>
  <si>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</si>
  <si>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</si>
  <si>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</si>
  <si>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</si>
  <si>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</si>
  <si>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</si>
  <si>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</si>
  <si>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</si>
  <si>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</si>
  <si>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</si>
  <si>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</si>
  <si>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</si>
  <si>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</si>
  <si>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</si>
  <si>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</si>
  <si>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</si>
  <si>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</si>
  <si>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</si>
  <si>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</si>
  <si>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</si>
  <si>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</si>
  <si>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</si>
  <si>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</si>
  <si>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</si>
  <si>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</si>
  <si>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</si>
  <si>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</si>
  <si>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</si>
  <si>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</si>
  <si>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</si>
  <si>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</si>
  <si>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</si>
  <si>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</si>
  <si>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</si>
  <si>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</si>
  <si>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</si>
  <si>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</si>
  <si>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</si>
  <si>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</si>
  <si>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</si>
  <si>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</si>
  <si>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</si>
  <si>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</si>
  <si>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</si>
  <si>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</si>
  <si>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</si>
  <si>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</si>
  <si>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</si>
  <si>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</si>
  <si>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</si>
  <si>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</si>
  <si>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</si>
  <si>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</si>
  <si>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</si>
  <si>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</si>
  <si>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</si>
  <si>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</si>
  <si>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</si>
  <si>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</si>
  <si>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</si>
  <si>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</si>
  <si>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</si>
  <si>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</si>
  <si>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</si>
  <si>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</si>
  <si>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</si>
  <si>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</si>
  <si>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</si>
  <si>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</si>
  <si>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</si>
  <si>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</si>
  <si>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</si>
  <si>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</si>
  <si>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</si>
  <si>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</si>
  <si>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</si>
  <si>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</si>
  <si>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</si>
  <si>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</si>
  <si>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</si>
  <si>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</si>
  <si>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</si>
  <si>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</si>
  <si>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</si>
  <si>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</si>
  <si>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</si>
  <si>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</si>
  <si>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</si>
  <si>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</si>
  <si>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</si>
  <si>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</si>
  <si>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</si>
  <si>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</si>
  <si>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</si>
  <si>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</si>
  <si>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</si>
  <si>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</si>
  <si>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</si>
  <si>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</si>
  <si>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</si>
  <si>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</si>
  <si>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</si>
  <si>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</si>
  <si>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</si>
  <si>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</si>
  <si>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</si>
  <si>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</si>
  <si>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</si>
  <si>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</si>
  <si>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</si>
  <si>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</si>
  <si>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</si>
  <si>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</si>
  <si>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</si>
  <si>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</si>
  <si>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</si>
  <si>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</si>
  <si>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</si>
  <si>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</si>
  <si>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</si>
  <si>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</si>
  <si>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</si>
  <si>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</si>
  <si>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</si>
  <si>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</si>
  <si>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</si>
  <si>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</si>
  <si>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</si>
  <si>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</si>
  <si>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</si>
  <si>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</si>
  <si>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</si>
  <si>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</si>
  <si>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</si>
  <si>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</si>
  <si>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</si>
  <si>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</si>
  <si>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</si>
  <si>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</si>
  <si>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</si>
  <si>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</si>
  <si>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</si>
  <si>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</si>
  <si>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</si>
  <si>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</si>
  <si>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</si>
  <si>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</si>
  <si>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</si>
  <si>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</si>
  <si>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</si>
  <si>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</si>
  <si>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</si>
  <si>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</si>
  <si>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</si>
  <si>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</si>
  <si>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</si>
  <si>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</si>
  <si>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</si>
  <si>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</si>
  <si>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</si>
  <si>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</si>
  <si>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</si>
  <si>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</si>
  <si>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</si>
  <si>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</si>
  <si>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</si>
  <si>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</si>
  <si>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</si>
  <si>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</si>
  <si>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</si>
  <si>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</si>
  <si>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</si>
  <si>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</si>
  <si>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</si>
  <si>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</si>
  <si>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</si>
  <si>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</si>
  <si>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</si>
  <si>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</si>
  <si>
    <t>DABUR</t>
  </si>
  <si>
    <t>TATASPONGE</t>
  </si>
  <si>
    <t>AJANTPHARM</t>
  </si>
  <si>
    <t>DMART</t>
  </si>
  <si>
    <t>SIEMENS</t>
  </si>
  <si>
    <t>INDUSINBK</t>
  </si>
  <si>
    <t>ENDURANCE</t>
  </si>
  <si>
    <t>BAJFIANNCE</t>
  </si>
  <si>
    <t>INDIANB</t>
  </si>
  <si>
    <t>AMBUAJCEM</t>
  </si>
  <si>
    <t>INFRATEL</t>
  </si>
  <si>
    <t>APOLLOHOSP</t>
  </si>
  <si>
    <t>TATACOMM</t>
  </si>
  <si>
    <t>ADANIPORTS</t>
  </si>
  <si>
    <t>PNB</t>
  </si>
  <si>
    <t>AMARAJABATT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</si>
</sst>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 x14ac:dyDescent="0.4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 x14ac:dyDescent="0.25">
      <c r="A5" s="26">
        <v>43118</v>
      </c>
      <c r="B5" s="27" t="s">
        <v>34</v>
      </c>
      <c r="C5" s="28">
        <f t="shared" ref="C5" si="0">1000000/E5</f>
        <v>2702.7027027027025</v>
      </c>
      <c r="D5" s="55" t="s">
        <v>59</v>
      </c>
      <c r="E5" s="30">
        <v>370</v>
      </c>
      <c r="F5" s="30">
        <v>376</v>
      </c>
      <c r="G5" s="30">
        <v>384</v>
      </c>
      <c r="H5" s="30">
        <f t="shared" ref="H5" si="1">IF(D5="SELL", E5-F5, F5-E5)*C5</f>
        <v>16216.216216216215</v>
      </c>
      <c r="I5" s="30">
        <f t="shared" ref="I5" si="2">IF(D5="SELL",IF(G5="-","0",F5-G5),IF(D5="BUY",IF(G5="-","0",G5-F5)))*C5</f>
        <v>21621.62162162162</v>
      </c>
      <c r="J5" s="25">
        <f t="shared" ref="J5" si="3">SUM(H5:I5)</f>
        <v>37837.837837837833</v>
      </c>
    </row>
    <row r="6" spans="1:10" s="46" customFormat="1" x14ac:dyDescent="0.25">
      <c r="A6" s="26">
        <v>43117</v>
      </c>
      <c r="B6" s="27" t="s">
        <v>244</v>
      </c>
      <c r="C6" s="28">
        <f t="shared" ref="C6" si="4">1000000/E6</f>
        <v>862.06896551724139</v>
      </c>
      <c r="D6" s="55" t="s">
        <v>72</v>
      </c>
      <c r="E6" s="30">
        <v>1160</v>
      </c>
      <c r="F6" s="30">
        <v>1155</v>
      </c>
      <c r="G6" s="30" t="s">
        <v>60</v>
      </c>
      <c r="H6" s="30">
        <f t="shared" ref="H6" si="5">IF(D6="SELL", E6-F6, F6-E6)*C6</f>
        <v>4310.3448275862065</v>
      </c>
      <c r="I6" s="30">
        <f t="shared" ref="I6" si="6">IF(D6="SELL",IF(G6="-","0",F6-G6),IF(D6="BUY",IF(G6="-","0",G6-F6)))*C6</f>
        <v>0</v>
      </c>
      <c r="J6" s="25">
        <f t="shared" ref="J6" si="7">SUM(H6:I6)</f>
        <v>4310.3448275862065</v>
      </c>
    </row>
    <row r="7" spans="1:10" s="46" customFormat="1" x14ac:dyDescent="0.25">
      <c r="A7" s="26">
        <v>43115</v>
      </c>
      <c r="B7" s="27" t="s">
        <v>185</v>
      </c>
      <c r="C7" s="28">
        <f t="shared" ref="C7" si="8">1000000/E7</f>
        <v>462.96296296296299</v>
      </c>
      <c r="D7" s="55" t="s">
        <v>59</v>
      </c>
      <c r="E7" s="30">
        <v>2160</v>
      </c>
      <c r="F7" s="30">
        <v>2200</v>
      </c>
      <c r="G7" s="30" t="s">
        <v>60</v>
      </c>
      <c r="H7" s="30">
        <f t="shared" ref="H7" si="9">IF(D7="SELL", E7-F7, F7-E7)*C7</f>
        <v>18518.518518518518</v>
      </c>
      <c r="I7" s="30">
        <f t="shared" ref="I7" si="10">IF(D7="SELL",IF(G7="-","0",F7-G7),IF(D7="BUY",IF(G7="-","0",G7-F7)))*C7</f>
        <v>0</v>
      </c>
      <c r="J7" s="25">
        <f t="shared" ref="J7" si="11">SUM(H7:I7)</f>
        <v>18518.518518518518</v>
      </c>
    </row>
    <row r="8" spans="1:10" s="46" customFormat="1" x14ac:dyDescent="0.25">
      <c r="A8" s="26">
        <v>43111</v>
      </c>
      <c r="B8" s="27" t="s">
        <v>81</v>
      </c>
      <c r="C8" s="28">
        <f t="shared" ref="C8" si="12">1000000/E8</f>
        <v>905.79710144927537</v>
      </c>
      <c r="D8" s="55" t="s">
        <v>59</v>
      </c>
      <c r="E8" s="30">
        <v>1104</v>
      </c>
      <c r="F8" s="30">
        <v>1118</v>
      </c>
      <c r="G8" s="30" t="s">
        <v>60</v>
      </c>
      <c r="H8" s="30">
        <f t="shared" ref="H8" si="13">IF(D8="SELL", E8-F8, F8-E8)*C8</f>
        <v>12681.159420289856</v>
      </c>
      <c r="I8" s="30">
        <f t="shared" ref="I8" si="14">IF(D8="SELL",IF(G8="-","0",F8-G8),IF(D8="BUY",IF(G8="-","0",G8-F8)))*C8</f>
        <v>0</v>
      </c>
      <c r="J8" s="25">
        <f t="shared" ref="J8" si="15">SUM(H8:I8)</f>
        <v>12681.159420289856</v>
      </c>
    </row>
    <row r="9" spans="1:10" s="46" customFormat="1" x14ac:dyDescent="0.25">
      <c r="A9" s="26">
        <v>43110</v>
      </c>
      <c r="B9" s="27" t="s">
        <v>211</v>
      </c>
      <c r="C9" s="28">
        <f t="shared" ref="C9" si="16">1000000/E9</f>
        <v>3086.4197530864199</v>
      </c>
      <c r="D9" s="55" t="s">
        <v>59</v>
      </c>
      <c r="E9" s="30">
        <v>324</v>
      </c>
      <c r="F9" s="30">
        <v>329.9</v>
      </c>
      <c r="G9" s="30" t="s">
        <v>60</v>
      </c>
      <c r="H9" s="30">
        <f t="shared" ref="H9" si="17">IF(D9="SELL", E9-F9, F9-E9)*C9</f>
        <v>18209.876543209808</v>
      </c>
      <c r="I9" s="30">
        <f t="shared" ref="I9" si="18">IF(D9="SELL",IF(G9="-","0",F9-G9),IF(D9="BUY",IF(G9="-","0",G9-F9)))*C9</f>
        <v>0</v>
      </c>
      <c r="J9" s="25">
        <f t="shared" ref="J9" si="19">SUM(H9:I9)</f>
        <v>18209.876543209808</v>
      </c>
    </row>
    <row r="10" spans="1:10" s="46" customFormat="1" x14ac:dyDescent="0.25">
      <c r="A10" s="26">
        <v>43104</v>
      </c>
      <c r="B10" s="27" t="s">
        <v>143</v>
      </c>
      <c r="C10" s="28">
        <f t="shared" ref="C10" si="20">1000000/E10</f>
        <v>860.5851979345955</v>
      </c>
      <c r="D10" s="55" t="s">
        <v>59</v>
      </c>
      <c r="E10" s="30">
        <v>1162</v>
      </c>
      <c r="F10" s="30">
        <v>1183</v>
      </c>
      <c r="G10" s="30" t="s">
        <v>60</v>
      </c>
      <c r="H10" s="30">
        <f t="shared" ref="H10" si="21">IF(D10="SELL", E10-F10, F10-E10)*C10</f>
        <v>18072.289156626506</v>
      </c>
      <c r="I10" s="30">
        <f t="shared" ref="I10" si="22">IF(D10="SELL",IF(G10="-","0",F10-G10),IF(D10="BUY",IF(G10="-","0",G10-F10)))*C10</f>
        <v>0</v>
      </c>
      <c r="J10" s="25">
        <f t="shared" ref="J10" si="23">SUM(H10:I10)</f>
        <v>18072.289156626506</v>
      </c>
    </row>
    <row r="11" spans="1:10" s="46" customFormat="1" x14ac:dyDescent="0.25">
      <c r="A11" s="26">
        <v>43103</v>
      </c>
      <c r="B11" s="27" t="s">
        <v>14</v>
      </c>
      <c r="C11" s="28">
        <f t="shared" ref="C11" si="24">1000000/E11</f>
        <v>1524.3902439024391</v>
      </c>
      <c r="D11" s="55" t="s">
        <v>72</v>
      </c>
      <c r="E11" s="30">
        <v>656</v>
      </c>
      <c r="F11" s="30">
        <v>652</v>
      </c>
      <c r="G11" s="30" t="s">
        <v>60</v>
      </c>
      <c r="H11" s="30">
        <f t="shared" ref="H11" si="25">IF(D11="SELL", E11-F11, F11-E11)*C11</f>
        <v>6097.5609756097565</v>
      </c>
      <c r="I11" s="30">
        <f t="shared" ref="I11" si="26">IF(D11="SELL",IF(G11="-","0",F11-G11),IF(D11="BUY",IF(G11="-","0",G11-F11)))*C11</f>
        <v>0</v>
      </c>
      <c r="J11" s="25">
        <f t="shared" ref="J11" si="27">SUM(H11:I11)</f>
        <v>6097.5609756097565</v>
      </c>
    </row>
    <row r="12" spans="1:10" s="46" customFormat="1" x14ac:dyDescent="0.25">
      <c r="A12" s="26">
        <v>43465</v>
      </c>
      <c r="B12" s="27" t="s">
        <v>163</v>
      </c>
      <c r="C12" s="28">
        <f t="shared" ref="C12" si="28">1000000/E12</f>
        <v>516.79586563307498</v>
      </c>
      <c r="D12" s="55" t="s">
        <v>59</v>
      </c>
      <c r="E12" s="30">
        <v>1935</v>
      </c>
      <c r="F12" s="30">
        <v>1958</v>
      </c>
      <c r="G12" s="30" t="s">
        <v>60</v>
      </c>
      <c r="H12" s="30">
        <f t="shared" ref="H12" si="29">IF(D12="SELL", E12-F12, F12-E12)*C12</f>
        <v>11886.304909560724</v>
      </c>
      <c r="I12" s="30">
        <f t="shared" ref="I12" si="30">IF(D12="SELL",IF(G12="-","0",F12-G12),IF(D12="BUY",IF(G12="-","0",G12-F12)))*C12</f>
        <v>0</v>
      </c>
      <c r="J12" s="25">
        <f t="shared" ref="J12" si="31">SUM(H12:I12)</f>
        <v>11886.304909560724</v>
      </c>
    </row>
    <row r="13" spans="1:10" s="46" customFormat="1" x14ac:dyDescent="0.25">
      <c r="A13" s="26">
        <v>43462</v>
      </c>
      <c r="B13" s="27" t="s">
        <v>244</v>
      </c>
      <c r="C13" s="28">
        <f t="shared" ref="C13" si="32">1000000/E13</f>
        <v>831.94675540765388</v>
      </c>
      <c r="D13" s="55" t="s">
        <v>59</v>
      </c>
      <c r="E13" s="30">
        <v>1202</v>
      </c>
      <c r="F13" s="30">
        <v>1226</v>
      </c>
      <c r="G13" s="30" t="s">
        <v>60</v>
      </c>
      <c r="H13" s="30">
        <f t="shared" ref="H13" si="33">IF(D13="SELL", E13-F13, F13-E13)*C13</f>
        <v>19966.722129783695</v>
      </c>
      <c r="I13" s="30">
        <f t="shared" ref="I13" si="34">IF(D13="SELL",IF(G13="-","0",F13-G13),IF(D13="BUY",IF(G13="-","0",G13-F13)))*C13</f>
        <v>0</v>
      </c>
      <c r="J13" s="25">
        <f t="shared" ref="J13" si="35">SUM(H13:I13)</f>
        <v>19966.722129783695</v>
      </c>
    </row>
    <row r="14" spans="1:10" s="46" customFormat="1" x14ac:dyDescent="0.25">
      <c r="A14" s="26">
        <v>43458</v>
      </c>
      <c r="B14" s="27" t="s">
        <v>241</v>
      </c>
      <c r="C14" s="28">
        <f t="shared" ref="C14" si="36">1000000/E14</f>
        <v>635.3240152477764</v>
      </c>
      <c r="D14" s="55" t="s">
        <v>72</v>
      </c>
      <c r="E14" s="30">
        <v>1574</v>
      </c>
      <c r="F14" s="30">
        <v>1545</v>
      </c>
      <c r="G14" s="30" t="s">
        <v>60</v>
      </c>
      <c r="H14" s="30">
        <f t="shared" ref="H14" si="37">IF(D14="SELL", E14-F14, F14-E14)*C14</f>
        <v>18424.396442185516</v>
      </c>
      <c r="I14" s="30">
        <f t="shared" ref="I14" si="38">IF(D14="SELL",IF(G14="-","0",F14-G14),IF(D14="BUY",IF(G14="-","0",G14-F14)))*C14</f>
        <v>0</v>
      </c>
      <c r="J14" s="25">
        <f t="shared" ref="J14" si="39">SUM(H14:I14)</f>
        <v>18424.396442185516</v>
      </c>
    </row>
    <row r="15" spans="1:10" s="46" customFormat="1" x14ac:dyDescent="0.25">
      <c r="A15" s="26">
        <v>43454</v>
      </c>
      <c r="B15" s="27" t="s">
        <v>239</v>
      </c>
      <c r="C15" s="28">
        <f t="shared" ref="C15" si="40">1000000/E15</f>
        <v>1243.7810945273632</v>
      </c>
      <c r="D15" s="55" t="s">
        <v>59</v>
      </c>
      <c r="E15" s="30">
        <v>804</v>
      </c>
      <c r="F15" s="30">
        <v>816</v>
      </c>
      <c r="G15" s="30" t="s">
        <v>60</v>
      </c>
      <c r="H15" s="30">
        <f t="shared" ref="H15" si="41">IF(D15="SELL", E15-F15, F15-E15)*C15</f>
        <v>14925.373134328358</v>
      </c>
      <c r="I15" s="30">
        <f t="shared" ref="I15" si="42">IF(D15="SELL",IF(G15="-","0",F15-G15),IF(D15="BUY",IF(G15="-","0",G15-F15)))*C15</f>
        <v>0</v>
      </c>
      <c r="J15" s="25">
        <f t="shared" ref="J15" si="43">SUM(H15:I15)</f>
        <v>14925.373134328358</v>
      </c>
    </row>
    <row r="16" spans="1:10" s="46" customFormat="1" x14ac:dyDescent="0.25">
      <c r="A16" s="26">
        <v>43453</v>
      </c>
      <c r="B16" s="27" t="s">
        <v>164</v>
      </c>
      <c r="C16" s="28">
        <f t="shared" ref="C16" si="44">1000000/E16</f>
        <v>558.03571428571433</v>
      </c>
      <c r="D16" s="55" t="s">
        <v>59</v>
      </c>
      <c r="E16" s="30">
        <v>1792</v>
      </c>
      <c r="F16" s="30">
        <v>1810</v>
      </c>
      <c r="G16" s="30" t="s">
        <v>60</v>
      </c>
      <c r="H16" s="30">
        <f t="shared" ref="H16" si="45">IF(D16="SELL", E16-F16, F16-E16)*C16</f>
        <v>10044.642857142859</v>
      </c>
      <c r="I16" s="30">
        <f t="shared" ref="I16" si="46">IF(D16="SELL",IF(G16="-","0",F16-G16),IF(D16="BUY",IF(G16="-","0",G16-F16)))*C16</f>
        <v>0</v>
      </c>
      <c r="J16" s="25">
        <f t="shared" ref="J16" si="47">SUM(H16:I16)</f>
        <v>10044.642857142859</v>
      </c>
    </row>
    <row r="17" spans="1:10" s="46" customFormat="1" x14ac:dyDescent="0.25">
      <c r="A17" s="26">
        <v>43452</v>
      </c>
      <c r="B17" s="27" t="s">
        <v>237</v>
      </c>
      <c r="C17" s="28">
        <f t="shared" ref="C17" si="48">1000000/E17</f>
        <v>2164.5021645021643</v>
      </c>
      <c r="D17" s="55" t="s">
        <v>59</v>
      </c>
      <c r="E17" s="30">
        <v>462</v>
      </c>
      <c r="F17" s="30">
        <v>472</v>
      </c>
      <c r="G17" s="30">
        <v>478</v>
      </c>
      <c r="H17" s="30">
        <f t="shared" ref="H17" si="49">IF(D17="SELL", E17-F17, F17-E17)*C17</f>
        <v>21645.021645021643</v>
      </c>
      <c r="I17" s="30">
        <f t="shared" ref="I17" si="50">IF(D17="SELL",IF(G17="-","0",F17-G17),IF(D17="BUY",IF(G17="-","0",G17-F17)))*C17</f>
        <v>12987.012987012986</v>
      </c>
      <c r="J17" s="25">
        <f t="shared" ref="J17" si="51">SUM(H17:I17)</f>
        <v>34632.034632034629</v>
      </c>
    </row>
    <row r="18" spans="1:10" s="46" customFormat="1" x14ac:dyDescent="0.25">
      <c r="A18" s="26">
        <v>43451</v>
      </c>
      <c r="B18" s="27" t="s">
        <v>168</v>
      </c>
      <c r="C18" s="28">
        <f t="shared" ref="C18" si="52">1000000/E18</f>
        <v>1206.2726176115802</v>
      </c>
      <c r="D18" s="55" t="s">
        <v>59</v>
      </c>
      <c r="E18" s="30">
        <v>829</v>
      </c>
      <c r="F18" s="30">
        <v>842</v>
      </c>
      <c r="G18" s="30" t="s">
        <v>60</v>
      </c>
      <c r="H18" s="30">
        <f t="shared" ref="H18" si="53">IF(D18="SELL", E18-F18, F18-E18)*C18</f>
        <v>15681.544028950542</v>
      </c>
      <c r="I18" s="30">
        <f t="shared" ref="I18" si="54">IF(D18="SELL",IF(G18="-","0",F18-G18),IF(D18="BUY",IF(G18="-","0",G18-F18)))*C18</f>
        <v>0</v>
      </c>
      <c r="J18" s="25">
        <f t="shared" ref="J18" si="55">SUM(H18:I18)</f>
        <v>15681.544028950542</v>
      </c>
    </row>
    <row r="19" spans="1:10" s="46" customFormat="1" x14ac:dyDescent="0.25">
      <c r="A19" s="26">
        <v>43448</v>
      </c>
      <c r="B19" s="27" t="s">
        <v>104</v>
      </c>
      <c r="C19" s="28">
        <f t="shared" ref="C19" si="56">1000000/E19</f>
        <v>668.89632107023408</v>
      </c>
      <c r="D19" s="55" t="s">
        <v>72</v>
      </c>
      <c r="E19" s="30">
        <v>1495</v>
      </c>
      <c r="F19" s="30">
        <v>1477</v>
      </c>
      <c r="G19" s="30" t="s">
        <v>60</v>
      </c>
      <c r="H19" s="30">
        <f t="shared" ref="H19" si="57">IF(D19="SELL", E19-F19, F19-E19)*C19</f>
        <v>12040.133779264213</v>
      </c>
      <c r="I19" s="30">
        <f t="shared" ref="I19" si="58">IF(D19="SELL",IF(G19="-","0",F19-G19),IF(D19="BUY",IF(G19="-","0",G19-F19)))*C19</f>
        <v>0</v>
      </c>
      <c r="J19" s="25">
        <f t="shared" ref="J19" si="59">SUM(H19:I19)</f>
        <v>12040.133779264213</v>
      </c>
    </row>
    <row r="20" spans="1:10" s="46" customFormat="1" x14ac:dyDescent="0.25">
      <c r="A20" s="26">
        <v>43447</v>
      </c>
      <c r="B20" s="27" t="s">
        <v>81</v>
      </c>
      <c r="C20" s="28">
        <f t="shared" ref="C20" si="60">1000000/E20</f>
        <v>751.87969924812035</v>
      </c>
      <c r="D20" s="55" t="s">
        <v>59</v>
      </c>
      <c r="E20" s="30">
        <v>1330</v>
      </c>
      <c r="F20" s="30">
        <v>1349</v>
      </c>
      <c r="G20" s="30" t="s">
        <v>60</v>
      </c>
      <c r="H20" s="30">
        <f t="shared" ref="H20" si="61">IF(D20="SELL", E20-F20, F20-E20)*C20</f>
        <v>14285.714285714286</v>
      </c>
      <c r="I20" s="30">
        <f t="shared" ref="I20" si="62">IF(D20="SELL",IF(G20="-","0",F20-G20),IF(D20="BUY",IF(G20="-","0",G20-F20)))*C20</f>
        <v>0</v>
      </c>
      <c r="J20" s="25">
        <f t="shared" ref="J20" si="63">SUM(H20:I20)</f>
        <v>14285.714285714286</v>
      </c>
    </row>
    <row r="21" spans="1:10" s="46" customFormat="1" x14ac:dyDescent="0.25">
      <c r="A21" s="26">
        <v>43446</v>
      </c>
      <c r="B21" s="27" t="s">
        <v>233</v>
      </c>
      <c r="C21" s="28">
        <f t="shared" ref="C21" si="64">1000000/E21</f>
        <v>2785.515320334262</v>
      </c>
      <c r="D21" s="55" t="s">
        <v>59</v>
      </c>
      <c r="E21" s="30">
        <v>359</v>
      </c>
      <c r="F21" s="30">
        <v>363.5</v>
      </c>
      <c r="G21" s="30" t="s">
        <v>60</v>
      </c>
      <c r="H21" s="30">
        <f t="shared" ref="H21" si="65">IF(D21="SELL", E21-F21, F21-E21)*C21</f>
        <v>12534.81894150418</v>
      </c>
      <c r="I21" s="30">
        <f t="shared" ref="I21" si="66">IF(D21="SELL",IF(G21="-","0",F21-G21),IF(D21="BUY",IF(G21="-","0",G21-F21)))*C21</f>
        <v>0</v>
      </c>
      <c r="J21" s="25">
        <f t="shared" ref="J21" si="67">SUM(H21:I21)</f>
        <v>12534.81894150418</v>
      </c>
    </row>
    <row r="22" spans="1:10" s="46" customFormat="1" x14ac:dyDescent="0.25">
      <c r="A22" s="26">
        <v>43445</v>
      </c>
      <c r="B22" s="27" t="s">
        <v>151</v>
      </c>
      <c r="C22" s="28">
        <f t="shared" ref="C22" si="68">1000000/E22</f>
        <v>917.43119266055044</v>
      </c>
      <c r="D22" s="55" t="s">
        <v>59</v>
      </c>
      <c r="E22" s="30">
        <v>1090</v>
      </c>
      <c r="F22" s="30">
        <v>1108</v>
      </c>
      <c r="G22" s="30" t="s">
        <v>60</v>
      </c>
      <c r="H22" s="30">
        <f t="shared" ref="H22:H27" si="69">IF(D22="SELL", E22-F22, F22-E22)*C22</f>
        <v>16513.761467889908</v>
      </c>
      <c r="I22" s="30">
        <f t="shared" ref="I22" si="70">IF(D22="SELL",IF(G22="-","0",F22-G22),IF(D22="BUY",IF(G22="-","0",G22-F22)))*C22</f>
        <v>0</v>
      </c>
      <c r="J22" s="25">
        <f t="shared" ref="J22" si="71">SUM(H22:I22)</f>
        <v>16513.761467889908</v>
      </c>
    </row>
    <row r="23" spans="1:10" s="46" customFormat="1" x14ac:dyDescent="0.25">
      <c r="A23" s="26">
        <v>43444</v>
      </c>
      <c r="B23" s="27" t="s">
        <v>163</v>
      </c>
      <c r="C23" s="28">
        <f t="shared" ref="C23" si="72">1000000/E23</f>
        <v>818.33060556464807</v>
      </c>
      <c r="D23" s="55" t="s">
        <v>59</v>
      </c>
      <c r="E23" s="30">
        <v>1222</v>
      </c>
      <c r="F23" s="30">
        <v>1231</v>
      </c>
      <c r="G23" s="30" t="s">
        <v>60</v>
      </c>
      <c r="H23" s="30">
        <f t="shared" si="69"/>
        <v>7364.9754500818326</v>
      </c>
      <c r="I23" s="30">
        <f t="shared" ref="I23" si="73">IF(D23="SELL",IF(G23="-","0",F23-G23),IF(D23="BUY",IF(G23="-","0",G23-F23)))*C23</f>
        <v>0</v>
      </c>
      <c r="J23" s="25">
        <f t="shared" ref="J23" si="74">SUM(H23:I23)</f>
        <v>7364.9754500818326</v>
      </c>
    </row>
    <row r="24" spans="1:10" s="46" customFormat="1" x14ac:dyDescent="0.25">
      <c r="A24" s="26">
        <v>43437</v>
      </c>
      <c r="B24" s="27" t="s">
        <v>231</v>
      </c>
      <c r="C24" s="28">
        <f t="shared" ref="C24" si="75">1000000/E24</f>
        <v>793.65079365079362</v>
      </c>
      <c r="D24" s="55" t="s">
        <v>59</v>
      </c>
      <c r="E24" s="30">
        <v>1260</v>
      </c>
      <c r="F24" s="30">
        <v>1272</v>
      </c>
      <c r="G24" s="30" t="s">
        <v>60</v>
      </c>
      <c r="H24" s="30">
        <f t="shared" si="69"/>
        <v>9523.8095238095229</v>
      </c>
      <c r="I24" s="30">
        <f t="shared" ref="I24" si="76">IF(D24="SELL",IF(G24="-","0",F24-G24),IF(D24="BUY",IF(G24="-","0",G24-F24)))*C24</f>
        <v>0</v>
      </c>
      <c r="J24" s="25">
        <f t="shared" ref="J24" si="77">SUM(H24:I24)</f>
        <v>9523.8095238095229</v>
      </c>
    </row>
    <row r="25" spans="1:10" s="46" customFormat="1" x14ac:dyDescent="0.25">
      <c r="A25" s="26">
        <v>43434</v>
      </c>
      <c r="B25" s="27" t="s">
        <v>230</v>
      </c>
      <c r="C25" s="28">
        <f t="shared" ref="C25" si="78">1000000/E25</f>
        <v>3067.4846625766872</v>
      </c>
      <c r="D25" s="55" t="s">
        <v>59</v>
      </c>
      <c r="E25" s="30">
        <v>326</v>
      </c>
      <c r="F25" s="30">
        <v>331.7</v>
      </c>
      <c r="G25" s="30" t="s">
        <v>60</v>
      </c>
      <c r="H25" s="30">
        <f t="shared" si="69"/>
        <v>17484.662576687082</v>
      </c>
      <c r="I25" s="30">
        <f t="shared" ref="I25" si="79">IF(D25="SELL",IF(G25="-","0",F25-G25),IF(D25="BUY",IF(G25="-","0",G25-F25)))*C25</f>
        <v>0</v>
      </c>
      <c r="J25" s="25">
        <f t="shared" ref="J25" si="80">SUM(H25:I25)</f>
        <v>17484.662576687082</v>
      </c>
    </row>
    <row r="26" spans="1:10" s="46" customFormat="1" x14ac:dyDescent="0.25">
      <c r="A26" s="26">
        <v>43432</v>
      </c>
      <c r="B26" s="27" t="s">
        <v>198</v>
      </c>
      <c r="C26" s="28">
        <f t="shared" ref="C26" si="81">1000000/E26</f>
        <v>723.58900144717802</v>
      </c>
      <c r="D26" s="55" t="s">
        <v>59</v>
      </c>
      <c r="E26" s="30">
        <v>1382</v>
      </c>
      <c r="F26" s="30">
        <v>1405</v>
      </c>
      <c r="G26" s="30" t="s">
        <v>60</v>
      </c>
      <c r="H26" s="30">
        <f t="shared" si="69"/>
        <v>16642.547033285093</v>
      </c>
      <c r="I26" s="30">
        <f t="shared" ref="I26" si="82">IF(D26="SELL",IF(G26="-","0",F26-G26),IF(D26="BUY",IF(G26="-","0",G26-F26)))*C26</f>
        <v>0</v>
      </c>
      <c r="J26" s="25">
        <f t="shared" ref="J26" si="83">SUM(H26:I26)</f>
        <v>16642.547033285093</v>
      </c>
    </row>
    <row r="27" spans="1:10" s="46" customFormat="1" x14ac:dyDescent="0.25">
      <c r="A27" s="26">
        <v>43431</v>
      </c>
      <c r="B27" s="27" t="s">
        <v>181</v>
      </c>
      <c r="C27" s="28">
        <f t="shared" ref="C27:C29" si="84">1000000/E27</f>
        <v>995.0248756218906</v>
      </c>
      <c r="D27" s="55" t="s">
        <v>59</v>
      </c>
      <c r="E27" s="30">
        <v>1005</v>
      </c>
      <c r="F27" s="30">
        <v>1025</v>
      </c>
      <c r="G27" s="30">
        <v>1034</v>
      </c>
      <c r="H27" s="30">
        <f t="shared" si="69"/>
        <v>19900.497512437811</v>
      </c>
      <c r="I27" s="30">
        <f t="shared" ref="I27:I29" si="85">IF(D27="SELL",IF(G27="-","0",F27-G27),IF(D27="BUY",IF(G27="-","0",G27-F27)))*C27</f>
        <v>8955.2238805970155</v>
      </c>
      <c r="J27" s="25">
        <f t="shared" ref="J27:J29" si="86">SUM(H27:I27)</f>
        <v>28855.721393034826</v>
      </c>
    </row>
    <row r="28" spans="1:10" s="46" customFormat="1" x14ac:dyDescent="0.25">
      <c r="A28" s="26">
        <v>43430</v>
      </c>
      <c r="B28" s="27" t="s">
        <v>49</v>
      </c>
      <c r="C28" s="28">
        <f t="shared" si="84"/>
        <v>694.44444444444446</v>
      </c>
      <c r="D28" s="55" t="s">
        <v>59</v>
      </c>
      <c r="E28" s="30">
        <v>1440</v>
      </c>
      <c r="F28" s="30">
        <v>1470</v>
      </c>
      <c r="G28" s="30" t="s">
        <v>60</v>
      </c>
      <c r="H28" s="30">
        <f t="shared" ref="H28:H29" si="87">IF(D28="SELL", E28-F28, F28-E28)*C28</f>
        <v>20833.333333333332</v>
      </c>
      <c r="I28" s="30">
        <f t="shared" si="85"/>
        <v>0</v>
      </c>
      <c r="J28" s="25">
        <f t="shared" si="86"/>
        <v>20833.333333333332</v>
      </c>
    </row>
    <row r="29" spans="1:10" s="46" customFormat="1" x14ac:dyDescent="0.25">
      <c r="A29" s="26">
        <v>43425</v>
      </c>
      <c r="B29" s="27" t="s">
        <v>99</v>
      </c>
      <c r="C29" s="28">
        <f t="shared" si="84"/>
        <v>2309.4688221709007</v>
      </c>
      <c r="D29" s="55" t="s">
        <v>59</v>
      </c>
      <c r="E29" s="30">
        <v>433</v>
      </c>
      <c r="F29" s="30">
        <v>438</v>
      </c>
      <c r="G29" s="30" t="s">
        <v>60</v>
      </c>
      <c r="H29" s="30">
        <f t="shared" si="87"/>
        <v>11547.344110854503</v>
      </c>
      <c r="I29" s="30">
        <f t="shared" si="85"/>
        <v>0</v>
      </c>
      <c r="J29" s="25">
        <f t="shared" si="86"/>
        <v>11547.344110854503</v>
      </c>
    </row>
    <row r="30" spans="1:10" s="46" customFormat="1" x14ac:dyDescent="0.25">
      <c r="A30" s="26">
        <v>43424</v>
      </c>
      <c r="B30" s="27" t="s">
        <v>67</v>
      </c>
      <c r="C30" s="28">
        <f t="shared" ref="C30:C31" si="88">1000000/E30</f>
        <v>673.40067340067344</v>
      </c>
      <c r="D30" s="55" t="s">
        <v>59</v>
      </c>
      <c r="E30" s="30">
        <v>1485</v>
      </c>
      <c r="F30" s="30">
        <v>1502</v>
      </c>
      <c r="G30" s="30" t="s">
        <v>60</v>
      </c>
      <c r="H30" s="30">
        <f t="shared" ref="H30:H31" si="89">IF(D30="SELL", E30-F30, F30-E30)*C30</f>
        <v>11447.811447811448</v>
      </c>
      <c r="I30" s="30">
        <f t="shared" ref="I30:I31" si="90">IF(D30="SELL",IF(G30="-","0",F30-G30),IF(D30="BUY",IF(G30="-","0",G30-F30)))*C30</f>
        <v>0</v>
      </c>
      <c r="J30" s="25">
        <f t="shared" ref="J30:J31" si="91">SUM(H30:I30)</f>
        <v>11447.811447811448</v>
      </c>
    </row>
    <row r="31" spans="1:10" s="46" customFormat="1" x14ac:dyDescent="0.25">
      <c r="A31" s="26">
        <v>43423</v>
      </c>
      <c r="B31" s="27" t="s">
        <v>223</v>
      </c>
      <c r="C31" s="28">
        <f t="shared" si="88"/>
        <v>1488.0952380952381</v>
      </c>
      <c r="D31" s="55" t="s">
        <v>59</v>
      </c>
      <c r="E31" s="30">
        <v>672</v>
      </c>
      <c r="F31" s="30">
        <v>682</v>
      </c>
      <c r="G31" s="30" t="s">
        <v>60</v>
      </c>
      <c r="H31" s="30">
        <f t="shared" si="89"/>
        <v>14880.952380952382</v>
      </c>
      <c r="I31" s="30">
        <f t="shared" si="90"/>
        <v>0</v>
      </c>
      <c r="J31" s="25">
        <f t="shared" si="91"/>
        <v>14880.952380952382</v>
      </c>
    </row>
    <row r="32" spans="1:10" s="46" customFormat="1" x14ac:dyDescent="0.25">
      <c r="A32" s="26">
        <v>43420</v>
      </c>
      <c r="B32" s="27" t="s">
        <v>221</v>
      </c>
      <c r="C32" s="28">
        <f t="shared" ref="C32:C38" si="92">1000000/E32</f>
        <v>2169.1973969631235</v>
      </c>
      <c r="D32" s="55" t="s">
        <v>59</v>
      </c>
      <c r="E32" s="30">
        <v>461</v>
      </c>
      <c r="F32" s="30">
        <v>463</v>
      </c>
      <c r="G32" s="30" t="s">
        <v>60</v>
      </c>
      <c r="H32" s="30">
        <f t="shared" ref="H32:H38" si="93">IF(D32="SELL", E32-F32, F32-E32)*C32</f>
        <v>4338.3947939262471</v>
      </c>
      <c r="I32" s="30">
        <f t="shared" ref="I32:I38" si="94">IF(D32="SELL",IF(G32="-","0",F32-G32),IF(D32="BUY",IF(G32="-","0",G32-F32)))*C32</f>
        <v>0</v>
      </c>
      <c r="J32" s="25">
        <f t="shared" ref="J32:J38" si="95">SUM(H32:I32)</f>
        <v>4338.3947939262471</v>
      </c>
    </row>
    <row r="33" spans="1:10" s="46" customFormat="1" x14ac:dyDescent="0.25">
      <c r="A33" s="26">
        <v>43419</v>
      </c>
      <c r="B33" s="27" t="s">
        <v>220</v>
      </c>
      <c r="C33" s="28">
        <f t="shared" si="92"/>
        <v>1607.7170418006431</v>
      </c>
      <c r="D33" s="55" t="s">
        <v>59</v>
      </c>
      <c r="E33" s="30">
        <v>622</v>
      </c>
      <c r="F33" s="30">
        <v>634</v>
      </c>
      <c r="G33" s="30" t="s">
        <v>60</v>
      </c>
      <c r="H33" s="30">
        <f t="shared" si="93"/>
        <v>19292.604501607719</v>
      </c>
      <c r="I33" s="30">
        <f t="shared" si="94"/>
        <v>0</v>
      </c>
      <c r="J33" s="25">
        <f t="shared" si="95"/>
        <v>19292.604501607719</v>
      </c>
    </row>
    <row r="34" spans="1:10" s="46" customFormat="1" x14ac:dyDescent="0.25">
      <c r="A34" s="26">
        <v>43418</v>
      </c>
      <c r="B34" s="27" t="s">
        <v>219</v>
      </c>
      <c r="C34" s="28">
        <f t="shared" si="92"/>
        <v>1724.1379310344828</v>
      </c>
      <c r="D34" s="55" t="s">
        <v>59</v>
      </c>
      <c r="E34" s="30">
        <v>580</v>
      </c>
      <c r="F34" s="30">
        <v>590</v>
      </c>
      <c r="G34" s="30">
        <v>600</v>
      </c>
      <c r="H34" s="30">
        <f t="shared" si="93"/>
        <v>17241.379310344826</v>
      </c>
      <c r="I34" s="30">
        <f t="shared" si="94"/>
        <v>17241.379310344826</v>
      </c>
      <c r="J34" s="25">
        <f t="shared" si="95"/>
        <v>34482.758620689652</v>
      </c>
    </row>
    <row r="35" spans="1:10" s="46" customFormat="1" x14ac:dyDescent="0.25">
      <c r="A35" s="26">
        <v>43417</v>
      </c>
      <c r="B35" s="27" t="s">
        <v>79</v>
      </c>
      <c r="C35" s="28">
        <f t="shared" si="92"/>
        <v>2293.5779816513759</v>
      </c>
      <c r="D35" s="55" t="s">
        <v>59</v>
      </c>
      <c r="E35" s="30">
        <v>436</v>
      </c>
      <c r="F35" s="30">
        <v>445</v>
      </c>
      <c r="G35" s="30" t="s">
        <v>60</v>
      </c>
      <c r="H35" s="30">
        <f t="shared" si="93"/>
        <v>20642.201834862382</v>
      </c>
      <c r="I35" s="30">
        <f t="shared" si="94"/>
        <v>0</v>
      </c>
      <c r="J35" s="25">
        <f t="shared" si="95"/>
        <v>20642.201834862382</v>
      </c>
    </row>
    <row r="36" spans="1:10" s="46" customFormat="1" x14ac:dyDescent="0.25">
      <c r="A36" s="26">
        <v>43416</v>
      </c>
      <c r="B36" s="27" t="s">
        <v>163</v>
      </c>
      <c r="C36" s="28">
        <f t="shared" si="92"/>
        <v>508.90585241730281</v>
      </c>
      <c r="D36" s="55" t="s">
        <v>59</v>
      </c>
      <c r="E36" s="30">
        <v>1965</v>
      </c>
      <c r="F36" s="30">
        <v>1985</v>
      </c>
      <c r="G36" s="30" t="s">
        <v>60</v>
      </c>
      <c r="H36" s="30">
        <f t="shared" si="93"/>
        <v>10178.117048346056</v>
      </c>
      <c r="I36" s="30">
        <f t="shared" si="94"/>
        <v>0</v>
      </c>
      <c r="J36" s="25">
        <f t="shared" si="95"/>
        <v>10178.117048346056</v>
      </c>
    </row>
    <row r="37" spans="1:10" s="46" customFormat="1" x14ac:dyDescent="0.25">
      <c r="A37" s="26">
        <v>43406</v>
      </c>
      <c r="B37" s="27" t="s">
        <v>87</v>
      </c>
      <c r="C37" s="28">
        <f t="shared" ref="C37" si="96">1000000/E37</f>
        <v>1428.5714285714287</v>
      </c>
      <c r="D37" s="55" t="s">
        <v>59</v>
      </c>
      <c r="E37" s="30">
        <v>700</v>
      </c>
      <c r="F37" s="30">
        <v>710</v>
      </c>
      <c r="G37" s="30" t="s">
        <v>60</v>
      </c>
      <c r="H37" s="30">
        <f t="shared" ref="H37" si="97">IF(D37="SELL", E37-F37, F37-E37)*C37</f>
        <v>14285.714285714286</v>
      </c>
      <c r="I37" s="30">
        <f t="shared" ref="I37" si="98">IF(D37="SELL",IF(G37="-","0",F37-G37),IF(D37="BUY",IF(G37="-","0",G37-F37)))*C37</f>
        <v>0</v>
      </c>
      <c r="J37" s="25">
        <f t="shared" ref="J37" si="99">SUM(H37:I37)</f>
        <v>14285.714285714286</v>
      </c>
    </row>
    <row r="38" spans="1:10" s="46" customFormat="1" x14ac:dyDescent="0.25">
      <c r="A38" s="26">
        <v>43405</v>
      </c>
      <c r="B38" s="27" t="s">
        <v>222</v>
      </c>
      <c r="C38" s="28">
        <f t="shared" si="92"/>
        <v>2272.7272727272725</v>
      </c>
      <c r="D38" s="55" t="s">
        <v>59</v>
      </c>
      <c r="E38" s="30">
        <v>440</v>
      </c>
      <c r="F38" s="30">
        <v>450</v>
      </c>
      <c r="G38" s="30" t="s">
        <v>60</v>
      </c>
      <c r="H38" s="30">
        <f t="shared" si="93"/>
        <v>22727.272727272724</v>
      </c>
      <c r="I38" s="30">
        <f t="shared" si="94"/>
        <v>0</v>
      </c>
      <c r="J38" s="25">
        <f t="shared" si="95"/>
        <v>22727.272727272724</v>
      </c>
    </row>
    <row r="39" spans="1:10" s="46" customFormat="1" x14ac:dyDescent="0.25">
      <c r="A39" s="26">
        <v>43404</v>
      </c>
      <c r="B39" s="27" t="s">
        <v>143</v>
      </c>
      <c r="C39" s="28">
        <f t="shared" ref="C39" si="100">1000000/E39</f>
        <v>1046.0251046025105</v>
      </c>
      <c r="D39" s="55" t="s">
        <v>59</v>
      </c>
      <c r="E39" s="30">
        <v>956</v>
      </c>
      <c r="F39" s="30">
        <v>970</v>
      </c>
      <c r="G39" s="30">
        <v>990</v>
      </c>
      <c r="H39" s="30">
        <f t="shared" ref="H39" si="101">IF(D39="SELL", E39-F39, F39-E39)*C39</f>
        <v>14644.351464435147</v>
      </c>
      <c r="I39" s="30">
        <f t="shared" ref="I39" si="102">IF(D39="SELL",IF(G39="-","0",F39-G39),IF(D39="BUY",IF(G39="-","0",G39-F39)))*C39</f>
        <v>20920.50209205021</v>
      </c>
      <c r="J39" s="25">
        <f t="shared" ref="J39" si="103">SUM(H39:I39)</f>
        <v>35564.853556485359</v>
      </c>
    </row>
    <row r="40" spans="1:10" s="46" customFormat="1" x14ac:dyDescent="0.25">
      <c r="A40" s="26">
        <v>43403</v>
      </c>
      <c r="B40" s="27" t="s">
        <v>213</v>
      </c>
      <c r="C40" s="28">
        <f t="shared" ref="C40" si="104">1000000/E40</f>
        <v>1612.9032258064517</v>
      </c>
      <c r="D40" s="55" t="s">
        <v>59</v>
      </c>
      <c r="E40" s="30">
        <v>620</v>
      </c>
      <c r="F40" s="30">
        <v>630</v>
      </c>
      <c r="G40" s="30">
        <v>638</v>
      </c>
      <c r="H40" s="30">
        <f t="shared" ref="H40" si="105">IF(D40="SELL", E40-F40, F40-E40)*C40</f>
        <v>16129.032258064517</v>
      </c>
      <c r="I40" s="30">
        <f t="shared" ref="I40" si="106">IF(D40="SELL",IF(G40="-","0",F40-G40),IF(D40="BUY",IF(G40="-","0",G40-F40)))*C40</f>
        <v>12903.225806451614</v>
      </c>
      <c r="J40" s="25">
        <f t="shared" ref="J40" si="107">SUM(H40:I40)</f>
        <v>29032.258064516129</v>
      </c>
    </row>
    <row r="41" spans="1:10" s="46" customFormat="1" x14ac:dyDescent="0.25">
      <c r="A41" s="26">
        <v>43402</v>
      </c>
      <c r="B41" s="27" t="s">
        <v>68</v>
      </c>
      <c r="C41" s="28">
        <f t="shared" ref="C41" si="108">1000000/E41</f>
        <v>2666.6666666666665</v>
      </c>
      <c r="D41" s="55" t="s">
        <v>59</v>
      </c>
      <c r="E41" s="30">
        <v>375</v>
      </c>
      <c r="F41" s="30">
        <v>375</v>
      </c>
      <c r="G41" s="30" t="s">
        <v>60</v>
      </c>
      <c r="H41" s="30">
        <f t="shared" ref="H41" si="109">IF(D41="SELL", E41-F41, F41-E41)*C41</f>
        <v>0</v>
      </c>
      <c r="I41" s="30">
        <f t="shared" ref="I41" si="110">IF(D41="SELL",IF(G41="-","0",F41-G41),IF(D41="BUY",IF(G41="-","0",G41-F41)))*C41</f>
        <v>0</v>
      </c>
      <c r="J41" s="25">
        <f t="shared" ref="J41" si="111">SUM(H41:I41)</f>
        <v>0</v>
      </c>
    </row>
    <row r="42" spans="1:10" s="46" customFormat="1" x14ac:dyDescent="0.25">
      <c r="A42" s="26">
        <v>43397</v>
      </c>
      <c r="B42" s="27" t="s">
        <v>211</v>
      </c>
      <c r="C42" s="28">
        <f t="shared" ref="C42" si="112">1000000/E42</f>
        <v>3460.2076124567475</v>
      </c>
      <c r="D42" s="55" t="s">
        <v>59</v>
      </c>
      <c r="E42" s="30">
        <v>289</v>
      </c>
      <c r="F42" s="30">
        <v>295</v>
      </c>
      <c r="G42" s="30">
        <v>298</v>
      </c>
      <c r="H42" s="30">
        <f t="shared" ref="H42" si="113">IF(D42="SELL", E42-F42, F42-E42)*C42</f>
        <v>20761.245674740487</v>
      </c>
      <c r="I42" s="30">
        <f t="shared" ref="I42" si="114">IF(D42="SELL",IF(G42="-","0",F42-G42),IF(D42="BUY",IF(G42="-","0",G42-F42)))*C42</f>
        <v>10380.622837370243</v>
      </c>
      <c r="J42" s="25">
        <f t="shared" ref="J42" si="115">SUM(H42:I42)</f>
        <v>31141.86851211073</v>
      </c>
    </row>
    <row r="43" spans="1:10" s="46" customFormat="1" x14ac:dyDescent="0.25">
      <c r="A43" s="26">
        <v>43395</v>
      </c>
      <c r="B43" s="27" t="s">
        <v>92</v>
      </c>
      <c r="C43" s="28">
        <f t="shared" ref="C43" si="116">1000000/E43</f>
        <v>586.85446009389671</v>
      </c>
      <c r="D43" s="55" t="s">
        <v>72</v>
      </c>
      <c r="E43" s="30">
        <v>1704</v>
      </c>
      <c r="F43" s="30">
        <v>1704</v>
      </c>
      <c r="G43" s="30" t="s">
        <v>60</v>
      </c>
      <c r="H43" s="30">
        <f t="shared" ref="H43" si="117">IF(D43="SELL", E43-F43, F43-E43)*C43</f>
        <v>0</v>
      </c>
      <c r="I43" s="30">
        <f t="shared" ref="I43" si="118">IF(D43="SELL",IF(G43="-","0",F43-G43),IF(D43="BUY",IF(G43="-","0",G43-F43)))*C43</f>
        <v>0</v>
      </c>
      <c r="J43" s="25">
        <f t="shared" ref="J43" si="119">SUM(H43:I43)</f>
        <v>0</v>
      </c>
    </row>
    <row r="44" spans="1:10" s="46" customFormat="1" x14ac:dyDescent="0.25">
      <c r="A44" s="26">
        <v>43390</v>
      </c>
      <c r="B44" s="27" t="s">
        <v>49</v>
      </c>
      <c r="C44" s="28">
        <f t="shared" ref="C44" si="120">1000000/E44</f>
        <v>628.93081761006295</v>
      </c>
      <c r="D44" s="55" t="s">
        <v>59</v>
      </c>
      <c r="E44" s="30">
        <v>1590</v>
      </c>
      <c r="F44" s="30">
        <v>1560</v>
      </c>
      <c r="G44" s="30" t="s">
        <v>60</v>
      </c>
      <c r="H44" s="30">
        <f t="shared" ref="H44" si="121">IF(D44="SELL", E44-F44, F44-E44)*C44</f>
        <v>-18867.92452830189</v>
      </c>
      <c r="I44" s="30">
        <f t="shared" ref="I44" si="122">IF(D44="SELL",IF(G44="-","0",F44-G44),IF(D44="BUY",IF(G44="-","0",G44-F44)))*C44</f>
        <v>0</v>
      </c>
      <c r="J44" s="25">
        <f t="shared" ref="J44" si="123">SUM(H44:I44)</f>
        <v>-18867.92452830189</v>
      </c>
    </row>
    <row r="45" spans="1:10" s="46" customFormat="1" x14ac:dyDescent="0.25">
      <c r="A45" s="26">
        <v>43388</v>
      </c>
      <c r="B45" s="27" t="s">
        <v>164</v>
      </c>
      <c r="C45" s="28">
        <f t="shared" ref="C45" si="124">1000000/E45</f>
        <v>615.38461538461536</v>
      </c>
      <c r="D45" s="55" t="s">
        <v>59</v>
      </c>
      <c r="E45" s="30">
        <v>1625</v>
      </c>
      <c r="F45" s="30">
        <v>1643</v>
      </c>
      <c r="G45" s="30" t="s">
        <v>60</v>
      </c>
      <c r="H45" s="30">
        <f t="shared" ref="H45:H47" si="125">IF(D45="SELL", E45-F45, F45-E45)*C45</f>
        <v>11076.923076923076</v>
      </c>
      <c r="I45" s="30">
        <f t="shared" ref="I45" si="126">IF(D45="SELL",IF(G45="-","0",F45-G45),IF(D45="BUY",IF(G45="-","0",G45-F45)))*C45</f>
        <v>0</v>
      </c>
      <c r="J45" s="25">
        <f t="shared" ref="J45" si="127">SUM(H45:I45)</f>
        <v>11076.923076923076</v>
      </c>
    </row>
    <row r="46" spans="1:10" s="46" customFormat="1" x14ac:dyDescent="0.25">
      <c r="A46" s="26">
        <v>43385</v>
      </c>
      <c r="B46" s="27" t="s">
        <v>167</v>
      </c>
      <c r="C46" s="28">
        <f t="shared" ref="C46:C47" si="128">1000000/E46</f>
        <v>351.49384885764499</v>
      </c>
      <c r="D46" s="55" t="s">
        <v>59</v>
      </c>
      <c r="E46" s="30">
        <v>2845</v>
      </c>
      <c r="F46" s="30">
        <v>2890</v>
      </c>
      <c r="G46" s="30" t="s">
        <v>60</v>
      </c>
      <c r="H46" s="30">
        <f t="shared" si="125"/>
        <v>15817.223198594025</v>
      </c>
      <c r="I46" s="30">
        <f t="shared" ref="I46:I47" si="129">IF(D46="SELL",IF(G46="-","0",F46-G46),IF(D46="BUY",IF(G46="-","0",G46-F46)))*C46</f>
        <v>0</v>
      </c>
      <c r="J46" s="25">
        <f t="shared" ref="J46:J47" si="130">SUM(H46:I46)</f>
        <v>15817.223198594025</v>
      </c>
    </row>
    <row r="47" spans="1:10" s="46" customFormat="1" x14ac:dyDescent="0.25">
      <c r="A47" s="26">
        <v>43383</v>
      </c>
      <c r="B47" s="27" t="s">
        <v>171</v>
      </c>
      <c r="C47" s="28">
        <f t="shared" si="128"/>
        <v>2066.1157024793388</v>
      </c>
      <c r="D47" s="55" t="s">
        <v>59</v>
      </c>
      <c r="E47" s="30">
        <v>484</v>
      </c>
      <c r="F47" s="30">
        <v>486</v>
      </c>
      <c r="G47" s="30" t="s">
        <v>60</v>
      </c>
      <c r="H47" s="30">
        <f t="shared" si="125"/>
        <v>4132.2314049586776</v>
      </c>
      <c r="I47" s="30">
        <f t="shared" si="129"/>
        <v>0</v>
      </c>
      <c r="J47" s="25">
        <f t="shared" si="130"/>
        <v>4132.2314049586776</v>
      </c>
    </row>
    <row r="48" spans="1:10" s="46" customFormat="1" x14ac:dyDescent="0.25">
      <c r="A48" s="26">
        <v>43382</v>
      </c>
      <c r="B48" s="27" t="s">
        <v>206</v>
      </c>
      <c r="C48" s="28">
        <f t="shared" ref="C48:C49" si="131">1000000/E48</f>
        <v>2012.0724346076458</v>
      </c>
      <c r="D48" s="55" t="s">
        <v>72</v>
      </c>
      <c r="E48" s="30">
        <v>497</v>
      </c>
      <c r="F48" s="30">
        <v>497</v>
      </c>
      <c r="G48" s="30" t="s">
        <v>60</v>
      </c>
      <c r="H48" s="30">
        <f t="shared" ref="H48:H49" si="132">IF(D48="SELL", E48-F48, F48-E48)*C48</f>
        <v>0</v>
      </c>
      <c r="I48" s="30">
        <f t="shared" ref="I48:I49" si="133">IF(D48="SELL",IF(G48="-","0",F48-G48),IF(D48="BUY",IF(G48="-","0",G48-F48)))*C48</f>
        <v>0</v>
      </c>
      <c r="J48" s="25">
        <f t="shared" ref="J48:J49" si="134">SUM(H48:I48)</f>
        <v>0</v>
      </c>
    </row>
    <row r="49" spans="1:10" s="46" customFormat="1" x14ac:dyDescent="0.25">
      <c r="A49" s="26">
        <v>43381</v>
      </c>
      <c r="B49" s="27" t="s">
        <v>207</v>
      </c>
      <c r="C49" s="28">
        <f t="shared" si="131"/>
        <v>1633.9869281045751</v>
      </c>
      <c r="D49" s="55" t="s">
        <v>72</v>
      </c>
      <c r="E49" s="30">
        <v>612</v>
      </c>
      <c r="F49" s="30">
        <v>602</v>
      </c>
      <c r="G49" s="30" t="s">
        <v>60</v>
      </c>
      <c r="H49" s="30">
        <f t="shared" si="132"/>
        <v>16339.869281045751</v>
      </c>
      <c r="I49" s="30">
        <f t="shared" si="133"/>
        <v>0</v>
      </c>
      <c r="J49" s="25">
        <f t="shared" si="134"/>
        <v>16339.869281045751</v>
      </c>
    </row>
    <row r="50" spans="1:10" s="46" customFormat="1" x14ac:dyDescent="0.25">
      <c r="A50" s="26">
        <v>43378</v>
      </c>
      <c r="B50" s="27" t="s">
        <v>148</v>
      </c>
      <c r="C50" s="28">
        <f t="shared" ref="C50" si="135">1000000/E50</f>
        <v>2583.9793281653747</v>
      </c>
      <c r="D50" s="55" t="s">
        <v>72</v>
      </c>
      <c r="E50" s="30">
        <v>387</v>
      </c>
      <c r="F50" s="30">
        <v>380</v>
      </c>
      <c r="G50" s="30">
        <v>370</v>
      </c>
      <c r="H50" s="30">
        <f t="shared" ref="H50" si="136">IF(D50="SELL", E50-F50, F50-E50)*C50</f>
        <v>18087.855297157621</v>
      </c>
      <c r="I50" s="30">
        <f t="shared" ref="I50" si="137">IF(D50="SELL",IF(G50="-","0",F50-G50),IF(D50="BUY",IF(G50="-","0",G50-F50)))*C50</f>
        <v>25839.793281653747</v>
      </c>
      <c r="J50" s="25">
        <f t="shared" ref="J50" si="138">SUM(H50:I50)</f>
        <v>43927.648578811364</v>
      </c>
    </row>
    <row r="51" spans="1:10" s="46" customFormat="1" x14ac:dyDescent="0.25">
      <c r="A51" s="26">
        <v>43377</v>
      </c>
      <c r="B51" s="27" t="s">
        <v>143</v>
      </c>
      <c r="C51" s="28">
        <f t="shared" ref="C51" si="139">1000000/E51</f>
        <v>1033.0578512396694</v>
      </c>
      <c r="D51" s="55" t="s">
        <v>72</v>
      </c>
      <c r="E51" s="30">
        <v>968</v>
      </c>
      <c r="F51" s="30">
        <v>952</v>
      </c>
      <c r="G51" s="30">
        <v>945</v>
      </c>
      <c r="H51" s="30">
        <f t="shared" ref="H51" si="140">IF(D51="SELL", E51-F51, F51-E51)*C51</f>
        <v>16528.92561983471</v>
      </c>
      <c r="I51" s="30">
        <f t="shared" ref="I51" si="141">IF(D51="SELL",IF(G51="-","0",F51-G51),IF(D51="BUY",IF(G51="-","0",G51-F51)))*C51</f>
        <v>7231.4049586776855</v>
      </c>
      <c r="J51" s="25">
        <f t="shared" ref="J51" si="142">SUM(H51:I51)</f>
        <v>23760.330578512396</v>
      </c>
    </row>
    <row r="52" spans="1:10" s="46" customFormat="1" x14ac:dyDescent="0.25">
      <c r="A52" s="26">
        <v>43374</v>
      </c>
      <c r="B52" s="27" t="s">
        <v>35</v>
      </c>
      <c r="C52" s="28">
        <f t="shared" ref="C52" si="143">1000000/E52</f>
        <v>829.87551867219918</v>
      </c>
      <c r="D52" s="55" t="s">
        <v>72</v>
      </c>
      <c r="E52" s="30">
        <v>1205</v>
      </c>
      <c r="F52" s="30">
        <v>1205</v>
      </c>
      <c r="G52" s="30" t="s">
        <v>60</v>
      </c>
      <c r="H52" s="30">
        <f t="shared" ref="H52" si="144">IF(D52="SELL", E52-F52, F52-E52)*C52</f>
        <v>0</v>
      </c>
      <c r="I52" s="30">
        <f t="shared" ref="I52" si="145">IF(D52="SELL",IF(G52="-","0",F52-G52),IF(D52="BUY",IF(G52="-","0",G52-F52)))*C52</f>
        <v>0</v>
      </c>
      <c r="J52" s="25">
        <f t="shared" ref="J52" si="146">SUM(H52:I52)</f>
        <v>0</v>
      </c>
    </row>
    <row r="53" spans="1:10" s="46" customFormat="1" x14ac:dyDescent="0.25">
      <c r="A53" s="26">
        <v>43364</v>
      </c>
      <c r="B53" s="27" t="s">
        <v>203</v>
      </c>
      <c r="C53" s="28">
        <f t="shared" ref="C53" si="147">1000000/E53</f>
        <v>3115.264797507788</v>
      </c>
      <c r="D53" s="55" t="s">
        <v>59</v>
      </c>
      <c r="E53" s="30">
        <v>321</v>
      </c>
      <c r="F53" s="30">
        <v>314</v>
      </c>
      <c r="G53" s="30" t="s">
        <v>60</v>
      </c>
      <c r="H53" s="30">
        <f t="shared" ref="H53" si="148">IF(D53="SELL", E53-F53, F53-E53)*C53</f>
        <v>-21806.853582554515</v>
      </c>
      <c r="I53" s="30">
        <f t="shared" ref="I53" si="149">IF(D53="SELL",IF(G53="-","0",F53-G53),IF(D53="BUY",IF(G53="-","0",G53-F53)))*C53</f>
        <v>0</v>
      </c>
      <c r="J53" s="25">
        <f t="shared" ref="J53" si="150">SUM(H53:I53)</f>
        <v>-21806.853582554515</v>
      </c>
    </row>
    <row r="54" spans="1:10" s="46" customFormat="1" x14ac:dyDescent="0.25">
      <c r="A54" s="26">
        <v>43362</v>
      </c>
      <c r="B54" s="27" t="s">
        <v>202</v>
      </c>
      <c r="C54" s="28">
        <f t="shared" ref="C54" si="151">1000000/E54</f>
        <v>460.40515653775321</v>
      </c>
      <c r="D54" s="55" t="s">
        <v>59</v>
      </c>
      <c r="E54" s="30">
        <v>2172</v>
      </c>
      <c r="F54" s="30">
        <v>2172</v>
      </c>
      <c r="G54" s="30" t="s">
        <v>60</v>
      </c>
      <c r="H54" s="30">
        <f t="shared" ref="H54" si="152">IF(D54="SELL", E54-F54, F54-E54)*C54</f>
        <v>0</v>
      </c>
      <c r="I54" s="30">
        <f t="shared" ref="I54" si="153">IF(D54="SELL",IF(G54="-","0",F54-G54),IF(D54="BUY",IF(G54="-","0",G54-F54)))*C54</f>
        <v>0</v>
      </c>
      <c r="J54" s="25">
        <f t="shared" ref="J54" si="154">SUM(H54:I54)</f>
        <v>0</v>
      </c>
    </row>
    <row r="55" spans="1:10" s="46" customFormat="1" x14ac:dyDescent="0.25">
      <c r="A55" s="26">
        <v>43361</v>
      </c>
      <c r="B55" s="27" t="s">
        <v>196</v>
      </c>
      <c r="C55" s="28">
        <f t="shared" ref="C55" si="155">1000000/E55</f>
        <v>576.36887608069162</v>
      </c>
      <c r="D55" s="55" t="s">
        <v>59</v>
      </c>
      <c r="E55" s="30">
        <v>1735</v>
      </c>
      <c r="F55" s="30">
        <v>1700</v>
      </c>
      <c r="G55" s="30" t="s">
        <v>60</v>
      </c>
      <c r="H55" s="30">
        <f t="shared" ref="H55" si="156">IF(D55="SELL", E55-F55, F55-E55)*C55</f>
        <v>-20172.910662824208</v>
      </c>
      <c r="I55" s="30">
        <f t="shared" ref="I55" si="157">IF(D55="SELL",IF(G55="-","0",F55-G55),IF(D55="BUY",IF(G55="-","0",G55-F55)))*C55</f>
        <v>0</v>
      </c>
      <c r="J55" s="25">
        <f t="shared" ref="J55" si="158">SUM(H55:I55)</f>
        <v>-20172.910662824208</v>
      </c>
    </row>
    <row r="56" spans="1:10" s="46" customFormat="1" x14ac:dyDescent="0.25">
      <c r="A56" s="26">
        <v>43360</v>
      </c>
      <c r="B56" s="27" t="s">
        <v>183</v>
      </c>
      <c r="C56" s="28">
        <f t="shared" ref="C56:C58" si="159">1000000/E56</f>
        <v>325.73289902280129</v>
      </c>
      <c r="D56" s="55" t="s">
        <v>59</v>
      </c>
      <c r="E56" s="30">
        <v>3070</v>
      </c>
      <c r="F56" s="30">
        <v>3100</v>
      </c>
      <c r="G56" s="30" t="s">
        <v>60</v>
      </c>
      <c r="H56" s="30">
        <f t="shared" ref="H56:H58" si="160">IF(D56="SELL", E56-F56, F56-E56)*C56</f>
        <v>9771.9869706840382</v>
      </c>
      <c r="I56" s="30">
        <f t="shared" ref="I56:I58" si="161">IF(D56="SELL",IF(G56="-","0",F56-G56),IF(D56="BUY",IF(G56="-","0",G56-F56)))*C56</f>
        <v>0</v>
      </c>
      <c r="J56" s="25">
        <f t="shared" ref="J56:J58" si="162">SUM(H56:I56)</f>
        <v>9771.9869706840382</v>
      </c>
    </row>
    <row r="57" spans="1:10" s="46" customFormat="1" x14ac:dyDescent="0.25">
      <c r="A57" s="26">
        <v>43357</v>
      </c>
      <c r="B57" s="27" t="s">
        <v>159</v>
      </c>
      <c r="C57" s="28">
        <f t="shared" ref="C57" si="163">1000000/E57</f>
        <v>374.53183520599254</v>
      </c>
      <c r="D57" s="55" t="s">
        <v>59</v>
      </c>
      <c r="E57" s="30">
        <v>2670</v>
      </c>
      <c r="F57" s="30">
        <v>2715</v>
      </c>
      <c r="G57" s="30" t="s">
        <v>60</v>
      </c>
      <c r="H57" s="30">
        <f t="shared" ref="H57" si="164">IF(D57="SELL", E57-F57, F57-E57)*C57</f>
        <v>16853.932584269663</v>
      </c>
      <c r="I57" s="30">
        <f t="shared" ref="I57" si="165">IF(D57="SELL",IF(G57="-","0",F57-G57),IF(D57="BUY",IF(G57="-","0",G57-F57)))*C57</f>
        <v>0</v>
      </c>
      <c r="J57" s="25">
        <f t="shared" ref="J57" si="166">SUM(H57:I57)</f>
        <v>16853.932584269663</v>
      </c>
    </row>
    <row r="58" spans="1:10" s="46" customFormat="1" x14ac:dyDescent="0.25">
      <c r="A58" s="26">
        <v>43355</v>
      </c>
      <c r="B58" s="27" t="s">
        <v>198</v>
      </c>
      <c r="C58" s="28">
        <f t="shared" si="159"/>
        <v>699.30069930069931</v>
      </c>
      <c r="D58" s="55" t="s">
        <v>59</v>
      </c>
      <c r="E58" s="30">
        <v>1430</v>
      </c>
      <c r="F58" s="30">
        <v>1470</v>
      </c>
      <c r="G58" s="30" t="s">
        <v>60</v>
      </c>
      <c r="H58" s="30">
        <f t="shared" si="160"/>
        <v>27972.027972027972</v>
      </c>
      <c r="I58" s="30">
        <f t="shared" si="161"/>
        <v>0</v>
      </c>
      <c r="J58" s="25">
        <f t="shared" si="162"/>
        <v>27972.027972027972</v>
      </c>
    </row>
    <row r="59" spans="1:10" s="46" customFormat="1" x14ac:dyDescent="0.25">
      <c r="A59" s="26">
        <v>43353</v>
      </c>
      <c r="B59" s="27" t="s">
        <v>92</v>
      </c>
      <c r="C59" s="28">
        <f t="shared" ref="C59:C63" si="167">1000000/E59</f>
        <v>511.5089514066496</v>
      </c>
      <c r="D59" s="55" t="s">
        <v>59</v>
      </c>
      <c r="E59" s="30">
        <v>1955</v>
      </c>
      <c r="F59" s="30">
        <v>1925</v>
      </c>
      <c r="G59" s="30" t="s">
        <v>60</v>
      </c>
      <c r="H59" s="30">
        <f t="shared" ref="H59:H63" si="168">IF(D59="SELL", E59-F59, F59-E59)*C59</f>
        <v>-15345.268542199488</v>
      </c>
      <c r="I59" s="30">
        <f t="shared" ref="I59:I63" si="169">IF(D59="SELL",IF(G59="-","0",F59-G59),IF(D59="BUY",IF(G59="-","0",G59-F59)))*C59</f>
        <v>0</v>
      </c>
      <c r="J59" s="25">
        <f t="shared" ref="J59:J63" si="170">SUM(H59:I59)</f>
        <v>-15345.268542199488</v>
      </c>
    </row>
    <row r="60" spans="1:10" s="46" customFormat="1" x14ac:dyDescent="0.25">
      <c r="A60" s="26">
        <v>43350</v>
      </c>
      <c r="B60" s="27" t="s">
        <v>163</v>
      </c>
      <c r="C60" s="28">
        <f t="shared" si="167"/>
        <v>454.54545454545456</v>
      </c>
      <c r="D60" s="55" t="s">
        <v>59</v>
      </c>
      <c r="E60" s="30">
        <v>2200</v>
      </c>
      <c r="F60" s="30">
        <v>2219</v>
      </c>
      <c r="G60" s="30" t="s">
        <v>60</v>
      </c>
      <c r="H60" s="30">
        <f t="shared" si="168"/>
        <v>8636.363636363636</v>
      </c>
      <c r="I60" s="30">
        <f t="shared" si="169"/>
        <v>0</v>
      </c>
      <c r="J60" s="25">
        <f t="shared" si="170"/>
        <v>8636.363636363636</v>
      </c>
    </row>
    <row r="61" spans="1:10" s="46" customFormat="1" x14ac:dyDescent="0.25">
      <c r="A61" s="26">
        <v>43349</v>
      </c>
      <c r="B61" s="27" t="s">
        <v>189</v>
      </c>
      <c r="C61" s="28">
        <f t="shared" si="167"/>
        <v>523.56020942408372</v>
      </c>
      <c r="D61" s="55" t="s">
        <v>59</v>
      </c>
      <c r="E61" s="30">
        <v>1910</v>
      </c>
      <c r="F61" s="30">
        <v>1860</v>
      </c>
      <c r="G61" s="30" t="s">
        <v>60</v>
      </c>
      <c r="H61" s="30">
        <f t="shared" si="168"/>
        <v>-26178.010471204187</v>
      </c>
      <c r="I61" s="30">
        <f t="shared" si="169"/>
        <v>0</v>
      </c>
      <c r="J61" s="25">
        <f t="shared" si="170"/>
        <v>-26178.010471204187</v>
      </c>
    </row>
    <row r="62" spans="1:10" s="46" customFormat="1" x14ac:dyDescent="0.25">
      <c r="A62" s="26">
        <v>43343</v>
      </c>
      <c r="B62" s="27" t="s">
        <v>185</v>
      </c>
      <c r="C62" s="28">
        <f t="shared" ref="C62" si="171">1000000/E62</f>
        <v>337.83783783783781</v>
      </c>
      <c r="D62" s="55" t="s">
        <v>59</v>
      </c>
      <c r="E62" s="30">
        <v>2960</v>
      </c>
      <c r="F62" s="30">
        <v>3010</v>
      </c>
      <c r="G62" s="30">
        <v>3050</v>
      </c>
      <c r="H62" s="30">
        <f t="shared" ref="H62" si="172">IF(D62="SELL", E62-F62, F62-E62)*C62</f>
        <v>16891.89189189189</v>
      </c>
      <c r="I62" s="30">
        <f t="shared" ref="I62" si="173">IF(D62="SELL",IF(G62="-","0",F62-G62),IF(D62="BUY",IF(G62="-","0",G62-F62)))*C62</f>
        <v>13513.513513513513</v>
      </c>
      <c r="J62" s="25">
        <f t="shared" ref="J62" si="174">SUM(H62:I62)</f>
        <v>30405.405405405403</v>
      </c>
    </row>
    <row r="63" spans="1:10" s="46" customFormat="1" x14ac:dyDescent="0.25">
      <c r="A63" s="26">
        <v>43342</v>
      </c>
      <c r="B63" s="27" t="s">
        <v>134</v>
      </c>
      <c r="C63" s="28">
        <f t="shared" si="167"/>
        <v>575.0431282346176</v>
      </c>
      <c r="D63" s="55" t="s">
        <v>59</v>
      </c>
      <c r="E63" s="30">
        <v>1739</v>
      </c>
      <c r="F63" s="30">
        <v>1764</v>
      </c>
      <c r="G63" s="30" t="s">
        <v>60</v>
      </c>
      <c r="H63" s="30">
        <f t="shared" si="168"/>
        <v>14376.07820586544</v>
      </c>
      <c r="I63" s="30">
        <f t="shared" si="169"/>
        <v>0</v>
      </c>
      <c r="J63" s="25">
        <f t="shared" si="170"/>
        <v>14376.07820586544</v>
      </c>
    </row>
    <row r="64" spans="1:10" s="46" customFormat="1" x14ac:dyDescent="0.25">
      <c r="A64" s="26">
        <v>43341</v>
      </c>
      <c r="B64" s="27" t="s">
        <v>133</v>
      </c>
      <c r="C64" s="28">
        <f t="shared" ref="C64" si="175">1000000/E64</f>
        <v>289.85507246376812</v>
      </c>
      <c r="D64" s="55" t="s">
        <v>59</v>
      </c>
      <c r="E64" s="30">
        <v>3450</v>
      </c>
      <c r="F64" s="30">
        <v>3450</v>
      </c>
      <c r="G64" s="30" t="s">
        <v>60</v>
      </c>
      <c r="H64" s="30">
        <f t="shared" ref="H64" si="176">IF(D64="SELL", E64-F64, F64-E64)*C64</f>
        <v>0</v>
      </c>
      <c r="I64" s="30">
        <f t="shared" ref="I64" si="177">IF(D64="SELL",IF(G64="-","0",F64-G64),IF(D64="BUY",IF(G64="-","0",G64-F64)))*C64</f>
        <v>0</v>
      </c>
      <c r="J64" s="25">
        <f t="shared" ref="J64" si="178">SUM(H64:I64)</f>
        <v>0</v>
      </c>
    </row>
    <row r="65" spans="1:10" s="46" customFormat="1" x14ac:dyDescent="0.25">
      <c r="A65" s="26">
        <v>43340</v>
      </c>
      <c r="B65" s="27" t="s">
        <v>185</v>
      </c>
      <c r="C65" s="28">
        <f t="shared" ref="C65" si="179">1000000/E65</f>
        <v>355.87188612099646</v>
      </c>
      <c r="D65" s="55" t="s">
        <v>59</v>
      </c>
      <c r="E65" s="30">
        <v>2810</v>
      </c>
      <c r="F65" s="30">
        <v>2850</v>
      </c>
      <c r="G65" s="30">
        <v>2890</v>
      </c>
      <c r="H65" s="30">
        <f t="shared" ref="H65" si="180">IF(D65="SELL", E65-F65, F65-E65)*C65</f>
        <v>14234.875444839858</v>
      </c>
      <c r="I65" s="30">
        <f t="shared" ref="I65" si="181">IF(D65="SELL",IF(G65="-","0",F65-G65),IF(D65="BUY",IF(G65="-","0",G65-F65)))*C65</f>
        <v>14234.875444839858</v>
      </c>
      <c r="J65" s="25">
        <f t="shared" ref="J65" si="182">SUM(H65:I65)</f>
        <v>28469.750889679715</v>
      </c>
    </row>
    <row r="66" spans="1:10" s="46" customFormat="1" x14ac:dyDescent="0.25">
      <c r="A66" s="26">
        <v>43339</v>
      </c>
      <c r="B66" s="27" t="s">
        <v>49</v>
      </c>
      <c r="C66" s="28">
        <f t="shared" ref="C66" si="183">1000000/E66</f>
        <v>625</v>
      </c>
      <c r="D66" s="55" t="s">
        <v>59</v>
      </c>
      <c r="E66" s="30">
        <v>1600</v>
      </c>
      <c r="F66" s="30">
        <v>1635</v>
      </c>
      <c r="G66" s="30">
        <v>1656</v>
      </c>
      <c r="H66" s="30">
        <f t="shared" ref="H66" si="184">IF(D66="SELL", E66-F66, F66-E66)*C66</f>
        <v>21875</v>
      </c>
      <c r="I66" s="30">
        <f t="shared" ref="I66" si="185">IF(D66="SELL",IF(G66="-","0",F66-G66),IF(D66="BUY",IF(G66="-","0",G66-F66)))*C66</f>
        <v>13125</v>
      </c>
      <c r="J66" s="25">
        <f t="shared" ref="J66" si="186">SUM(H66:I66)</f>
        <v>35000</v>
      </c>
    </row>
    <row r="67" spans="1:10" s="46" customFormat="1" x14ac:dyDescent="0.25">
      <c r="A67" s="26">
        <v>43336</v>
      </c>
      <c r="B67" s="27" t="s">
        <v>183</v>
      </c>
      <c r="C67" s="28">
        <f t="shared" ref="C67" si="187">1000000/E67</f>
        <v>308.64197530864197</v>
      </c>
      <c r="D67" s="55" t="s">
        <v>59</v>
      </c>
      <c r="E67" s="30">
        <v>3240</v>
      </c>
      <c r="F67" s="30">
        <v>3242</v>
      </c>
      <c r="G67" s="30" t="s">
        <v>60</v>
      </c>
      <c r="H67" s="30">
        <f t="shared" ref="H67" si="188">IF(D67="SELL", E67-F67, F67-E67)*C67</f>
        <v>617.28395061728395</v>
      </c>
      <c r="I67" s="30">
        <f t="shared" ref="I67" si="189">IF(D67="SELL",IF(G67="-","0",F67-G67),IF(D67="BUY",IF(G67="-","0",G67-F67)))*C67</f>
        <v>0</v>
      </c>
      <c r="J67" s="25">
        <f t="shared" ref="J67" si="190">SUM(H67:I67)</f>
        <v>617.28395061728395</v>
      </c>
    </row>
    <row r="68" spans="1:10" s="46" customFormat="1" x14ac:dyDescent="0.25">
      <c r="A68" s="26">
        <v>43335</v>
      </c>
      <c r="B68" s="27" t="s">
        <v>49</v>
      </c>
      <c r="C68" s="28">
        <f t="shared" ref="C68" si="191">1000000/E68</f>
        <v>641.02564102564099</v>
      </c>
      <c r="D68" s="55" t="s">
        <v>59</v>
      </c>
      <c r="E68" s="30">
        <v>1560</v>
      </c>
      <c r="F68" s="30">
        <v>1590</v>
      </c>
      <c r="G68" s="30">
        <v>1634</v>
      </c>
      <c r="H68" s="30">
        <f t="shared" ref="H68" si="192">IF(D68="SELL", E68-F68, F68-E68)*C68</f>
        <v>19230.76923076923</v>
      </c>
      <c r="I68" s="30">
        <f t="shared" ref="I68" si="193">IF(D68="SELL",IF(G68="-","0",F68-G68),IF(D68="BUY",IF(G68="-","0",G68-F68)))*C68</f>
        <v>28205.128205128203</v>
      </c>
      <c r="J68" s="25">
        <f t="shared" ref="J68" si="194">SUM(H68:I68)</f>
        <v>47435.897435897437</v>
      </c>
    </row>
    <row r="69" spans="1:10" s="46" customFormat="1" x14ac:dyDescent="0.25">
      <c r="A69" s="26">
        <v>43333</v>
      </c>
      <c r="B69" s="27" t="s">
        <v>181</v>
      </c>
      <c r="C69" s="28">
        <f t="shared" ref="C69" si="195">1000000/E69</f>
        <v>716.33237822349565</v>
      </c>
      <c r="D69" s="55" t="s">
        <v>59</v>
      </c>
      <c r="E69" s="30">
        <v>1396</v>
      </c>
      <c r="F69" s="30">
        <v>1396</v>
      </c>
      <c r="G69" s="30" t="s">
        <v>60</v>
      </c>
      <c r="H69" s="30">
        <f t="shared" ref="H69" si="196">IF(D69="SELL", E69-F69, F69-E69)*C69</f>
        <v>0</v>
      </c>
      <c r="I69" s="30">
        <f t="shared" ref="I69" si="197">IF(D69="SELL",IF(G69="-","0",F69-G69),IF(D69="BUY",IF(G69="-","0",G69-F69)))*C69</f>
        <v>0</v>
      </c>
      <c r="J69" s="25">
        <f t="shared" ref="J69" si="198">SUM(H69:I69)</f>
        <v>0</v>
      </c>
    </row>
    <row r="70" spans="1:10" s="46" customFormat="1" x14ac:dyDescent="0.25">
      <c r="A70" s="26">
        <v>43332</v>
      </c>
      <c r="B70" s="27" t="s">
        <v>160</v>
      </c>
      <c r="C70" s="28">
        <f t="shared" ref="C70" si="199">1000000/E70</f>
        <v>763.35877862595419</v>
      </c>
      <c r="D70" s="55" t="s">
        <v>59</v>
      </c>
      <c r="E70" s="30">
        <v>1310</v>
      </c>
      <c r="F70" s="30">
        <v>1340</v>
      </c>
      <c r="G70" s="30">
        <v>1347</v>
      </c>
      <c r="H70" s="30">
        <f t="shared" ref="H70" si="200">IF(D70="SELL", E70-F70, F70-E70)*C70</f>
        <v>22900.763358778626</v>
      </c>
      <c r="I70" s="30">
        <f t="shared" ref="I70" si="201">IF(D70="SELL",IF(G70="-","0",F70-G70),IF(D70="BUY",IF(G70="-","0",G70-F70)))*C70</f>
        <v>5343.5114503816794</v>
      </c>
      <c r="J70" s="25">
        <f t="shared" ref="J70" si="202">SUM(H70:I70)</f>
        <v>28244.274809160306</v>
      </c>
    </row>
    <row r="71" spans="1:10" s="46" customFormat="1" x14ac:dyDescent="0.25">
      <c r="A71" s="26">
        <v>43329</v>
      </c>
      <c r="B71" s="27" t="s">
        <v>134</v>
      </c>
      <c r="C71" s="28">
        <f t="shared" ref="C71" si="203">1000000/E71</f>
        <v>636.9426751592357</v>
      </c>
      <c r="D71" s="55" t="s">
        <v>59</v>
      </c>
      <c r="E71" s="30">
        <v>1570</v>
      </c>
      <c r="F71" s="30">
        <v>1600</v>
      </c>
      <c r="G71" s="30">
        <v>1623</v>
      </c>
      <c r="H71" s="30">
        <f t="shared" ref="H71" si="204">IF(D71="SELL", E71-F71, F71-E71)*C71</f>
        <v>19108.28025477707</v>
      </c>
      <c r="I71" s="30">
        <f t="shared" ref="I71" si="205">IF(D71="SELL",IF(G71="-","0",F71-G71),IF(D71="BUY",IF(G71="-","0",G71-F71)))*C71</f>
        <v>14649.681528662421</v>
      </c>
      <c r="J71" s="25">
        <f t="shared" ref="J71" si="206">SUM(H71:I71)</f>
        <v>33757.961783439488</v>
      </c>
    </row>
    <row r="72" spans="1:10" s="46" customFormat="1" x14ac:dyDescent="0.25">
      <c r="A72" s="26">
        <v>43326</v>
      </c>
      <c r="B72" s="27" t="s">
        <v>175</v>
      </c>
      <c r="C72" s="28">
        <f t="shared" ref="C72" si="207">1000000/E72</f>
        <v>344.82758620689657</v>
      </c>
      <c r="D72" s="55" t="s">
        <v>59</v>
      </c>
      <c r="E72" s="30">
        <v>2900</v>
      </c>
      <c r="F72" s="30">
        <v>2900</v>
      </c>
      <c r="G72" s="30" t="s">
        <v>60</v>
      </c>
      <c r="H72" s="30">
        <f t="shared" ref="H72" si="208">IF(D72="SELL", E72-F72, F72-E72)*C72</f>
        <v>0</v>
      </c>
      <c r="I72" s="30">
        <f t="shared" ref="I72" si="209">IF(D72="SELL",IF(G72="-","0",F72-G72),IF(D72="BUY",IF(G72="-","0",G72-F72)))*C72</f>
        <v>0</v>
      </c>
      <c r="J72" s="25">
        <f t="shared" ref="J72" si="210">SUM(H72:I72)</f>
        <v>0</v>
      </c>
    </row>
    <row r="73" spans="1:10" s="46" customFormat="1" x14ac:dyDescent="0.25">
      <c r="A73" s="26">
        <v>43325</v>
      </c>
      <c r="B73" s="27" t="s">
        <v>160</v>
      </c>
      <c r="C73" s="28">
        <f t="shared" ref="C73" si="211">1000000/E73</f>
        <v>781.25</v>
      </c>
      <c r="D73" s="55" t="s">
        <v>59</v>
      </c>
      <c r="E73" s="30">
        <v>1280</v>
      </c>
      <c r="F73" s="30">
        <v>1280</v>
      </c>
      <c r="G73" s="30" t="s">
        <v>60</v>
      </c>
      <c r="H73" s="30">
        <f t="shared" ref="H73" si="212">IF(D73="SELL", E73-F73, F73-E73)*C73</f>
        <v>0</v>
      </c>
      <c r="I73" s="30">
        <f t="shared" ref="I73" si="213">IF(D73="SELL",IF(G73="-","0",F73-G73),IF(D73="BUY",IF(G73="-","0",G73-F73)))*C73</f>
        <v>0</v>
      </c>
      <c r="J73" s="25">
        <f t="shared" ref="J73" si="214">SUM(H73:I73)</f>
        <v>0</v>
      </c>
    </row>
    <row r="74" spans="1:10" s="46" customFormat="1" x14ac:dyDescent="0.25">
      <c r="A74" s="26">
        <v>43321</v>
      </c>
      <c r="B74" s="27" t="s">
        <v>175</v>
      </c>
      <c r="C74" s="28">
        <f t="shared" ref="C74" si="215">1000000/E74</f>
        <v>364.96350364963502</v>
      </c>
      <c r="D74" s="55" t="s">
        <v>59</v>
      </c>
      <c r="E74" s="30">
        <v>2740</v>
      </c>
      <c r="F74" s="30">
        <v>2773</v>
      </c>
      <c r="G74" s="30" t="s">
        <v>60</v>
      </c>
      <c r="H74" s="30">
        <f t="shared" ref="H74" si="216">IF(D74="SELL", E74-F74, F74-E74)*C74</f>
        <v>12043.795620437955</v>
      </c>
      <c r="I74" s="30">
        <f t="shared" ref="I74" si="217">IF(D74="SELL",IF(G74="-","0",F74-G74),IF(D74="BUY",IF(G74="-","0",G74-F74)))*C74</f>
        <v>0</v>
      </c>
      <c r="J74" s="25">
        <f t="shared" ref="J74" si="218">SUM(H74:I74)</f>
        <v>12043.795620437955</v>
      </c>
    </row>
    <row r="75" spans="1:10" s="46" customFormat="1" x14ac:dyDescent="0.25">
      <c r="A75" s="26">
        <v>43321</v>
      </c>
      <c r="B75" s="27" t="s">
        <v>175</v>
      </c>
      <c r="C75" s="28">
        <f t="shared" ref="C75" si="219">1000000/E75</f>
        <v>364.96350364963502</v>
      </c>
      <c r="D75" s="55" t="s">
        <v>59</v>
      </c>
      <c r="E75" s="30">
        <v>2740</v>
      </c>
      <c r="F75" s="30">
        <v>2773</v>
      </c>
      <c r="G75" s="30" t="s">
        <v>60</v>
      </c>
      <c r="H75" s="30">
        <f t="shared" ref="H75" si="220">IF(D75="SELL", E75-F75, F75-E75)*C75</f>
        <v>12043.795620437955</v>
      </c>
      <c r="I75" s="30">
        <f t="shared" ref="I75" si="221">IF(D75="SELL",IF(G75="-","0",F75-G75),IF(D75="BUY",IF(G75="-","0",G75-F75)))*C75</f>
        <v>0</v>
      </c>
      <c r="J75" s="25">
        <f t="shared" ref="J75" si="222">SUM(H75:I75)</f>
        <v>12043.795620437955</v>
      </c>
    </row>
    <row r="76" spans="1:10" s="46" customFormat="1" x14ac:dyDescent="0.25">
      <c r="A76" s="26">
        <v>43319</v>
      </c>
      <c r="B76" s="27" t="s">
        <v>166</v>
      </c>
      <c r="C76" s="28">
        <f t="shared" ref="C76:C77" si="223">1000000/E76</f>
        <v>847.45762711864404</v>
      </c>
      <c r="D76" s="55" t="s">
        <v>59</v>
      </c>
      <c r="E76" s="30">
        <v>1180</v>
      </c>
      <c r="F76" s="30">
        <v>1209</v>
      </c>
      <c r="G76" s="30" t="s">
        <v>60</v>
      </c>
      <c r="H76" s="30">
        <f t="shared" ref="H76" si="224">IF(D76="SELL", E76-F76, F76-E76)*C76</f>
        <v>24576.271186440677</v>
      </c>
      <c r="I76" s="30">
        <f t="shared" ref="I76" si="225">IF(D76="SELL",IF(G76="-","0",F76-G76),IF(D76="BUY",IF(G76="-","0",G76-F76)))*C76</f>
        <v>0</v>
      </c>
      <c r="J76" s="25">
        <f t="shared" ref="J76" si="226">SUM(H76:I76)</f>
        <v>24576.271186440677</v>
      </c>
    </row>
    <row r="77" spans="1:10" s="46" customFormat="1" x14ac:dyDescent="0.25">
      <c r="A77" s="26">
        <v>43318</v>
      </c>
      <c r="B77" s="27" t="s">
        <v>162</v>
      </c>
      <c r="C77" s="28">
        <f t="shared" si="223"/>
        <v>634.92063492063494</v>
      </c>
      <c r="D77" s="55" t="s">
        <v>59</v>
      </c>
      <c r="E77" s="30">
        <v>1575</v>
      </c>
      <c r="F77" s="30">
        <v>1594</v>
      </c>
      <c r="G77" s="30" t="s">
        <v>60</v>
      </c>
      <c r="H77" s="30">
        <f t="shared" ref="H77" si="227">IF(D77="SELL", E77-F77, F77-E77)*C77</f>
        <v>12063.492063492064</v>
      </c>
      <c r="I77" s="30">
        <f t="shared" ref="I77" si="228">IF(D77="SELL",IF(G77="-","0",F77-G77),IF(D77="BUY",IF(G77="-","0",G77-F77)))*C77</f>
        <v>0</v>
      </c>
      <c r="J77" s="25">
        <f t="shared" ref="J77" si="229">SUM(H77:I77)</f>
        <v>12063.492063492064</v>
      </c>
    </row>
    <row r="78" spans="1:10" s="46" customFormat="1" x14ac:dyDescent="0.25">
      <c r="A78" s="26">
        <v>43315</v>
      </c>
      <c r="B78" s="27" t="s">
        <v>167</v>
      </c>
      <c r="C78" s="28">
        <f t="shared" ref="C78" si="230">1000000/E78</f>
        <v>366.30036630036631</v>
      </c>
      <c r="D78" s="55" t="s">
        <v>59</v>
      </c>
      <c r="E78" s="30">
        <v>2730</v>
      </c>
      <c r="F78" s="30">
        <v>2760</v>
      </c>
      <c r="G78" s="30" t="s">
        <v>60</v>
      </c>
      <c r="H78" s="30">
        <f t="shared" ref="H78" si="231">IF(D78="SELL", E78-F78, F78-E78)*C78</f>
        <v>10989.010989010989</v>
      </c>
      <c r="I78" s="30">
        <f t="shared" ref="I78" si="232">IF(D78="SELL",IF(G78="-","0",F78-G78),IF(D78="BUY",IF(G78="-","0",G78-F78)))*C78</f>
        <v>0</v>
      </c>
      <c r="J78" s="25">
        <f t="shared" ref="J78" si="233">SUM(H78:I78)</f>
        <v>10989.010989010989</v>
      </c>
    </row>
    <row r="79" spans="1:10" s="46" customFormat="1" x14ac:dyDescent="0.25">
      <c r="A79" s="26">
        <v>43314</v>
      </c>
      <c r="B79" s="27" t="s">
        <v>163</v>
      </c>
      <c r="C79" s="28">
        <f t="shared" ref="C79:C82" si="234">1000000/E79</f>
        <v>454.54545454545456</v>
      </c>
      <c r="D79" s="55" t="s">
        <v>59</v>
      </c>
      <c r="E79" s="30">
        <v>2200</v>
      </c>
      <c r="F79" s="30">
        <v>2242</v>
      </c>
      <c r="G79" s="30" t="s">
        <v>60</v>
      </c>
      <c r="H79" s="30">
        <f t="shared" ref="H79:H82" si="235">IF(D79="SELL", E79-F79, F79-E79)*C79</f>
        <v>19090.909090909092</v>
      </c>
      <c r="I79" s="30">
        <f t="shared" ref="I79:I82" si="236">IF(D79="SELL",IF(G79="-","0",F79-G79),IF(D79="BUY",IF(G79="-","0",G79-F79)))*C79</f>
        <v>0</v>
      </c>
      <c r="J79" s="25">
        <f t="shared" ref="J79:J82" si="237">SUM(H79:I79)</f>
        <v>19090.909090909092</v>
      </c>
    </row>
    <row r="80" spans="1:10" s="46" customFormat="1" x14ac:dyDescent="0.25">
      <c r="A80" s="26">
        <v>43313</v>
      </c>
      <c r="B80" s="27" t="s">
        <v>162</v>
      </c>
      <c r="C80" s="28">
        <f t="shared" si="234"/>
        <v>677.96610169491521</v>
      </c>
      <c r="D80" s="55" t="s">
        <v>59</v>
      </c>
      <c r="E80" s="30">
        <v>1475</v>
      </c>
      <c r="F80" s="30">
        <v>1510</v>
      </c>
      <c r="G80" s="30" t="s">
        <v>60</v>
      </c>
      <c r="H80" s="30">
        <f t="shared" si="235"/>
        <v>23728.813559322032</v>
      </c>
      <c r="I80" s="30">
        <f t="shared" si="236"/>
        <v>0</v>
      </c>
      <c r="J80" s="25">
        <f t="shared" si="237"/>
        <v>23728.813559322032</v>
      </c>
    </row>
    <row r="81" spans="1:10" s="46" customFormat="1" x14ac:dyDescent="0.25">
      <c r="A81" s="26">
        <v>43312</v>
      </c>
      <c r="B81" s="27" t="s">
        <v>164</v>
      </c>
      <c r="C81" s="28">
        <f t="shared" si="234"/>
        <v>657.89473684210532</v>
      </c>
      <c r="D81" s="55" t="s">
        <v>59</v>
      </c>
      <c r="E81" s="30">
        <v>1520</v>
      </c>
      <c r="F81" s="30">
        <v>1530</v>
      </c>
      <c r="G81" s="30" t="s">
        <v>60</v>
      </c>
      <c r="H81" s="30">
        <f t="shared" si="235"/>
        <v>6578.9473684210534</v>
      </c>
      <c r="I81" s="30">
        <f t="shared" si="236"/>
        <v>0</v>
      </c>
      <c r="J81" s="25">
        <f t="shared" si="237"/>
        <v>6578.9473684210534</v>
      </c>
    </row>
    <row r="82" spans="1:10" s="46" customFormat="1" x14ac:dyDescent="0.25">
      <c r="A82" s="26">
        <v>43311</v>
      </c>
      <c r="B82" s="27" t="s">
        <v>165</v>
      </c>
      <c r="C82" s="28">
        <f t="shared" si="234"/>
        <v>863.55785837651126</v>
      </c>
      <c r="D82" s="55" t="s">
        <v>59</v>
      </c>
      <c r="E82" s="30">
        <v>1158</v>
      </c>
      <c r="F82" s="30">
        <v>1178</v>
      </c>
      <c r="G82" s="30" t="s">
        <v>60</v>
      </c>
      <c r="H82" s="30">
        <f t="shared" si="235"/>
        <v>17271.157167530226</v>
      </c>
      <c r="I82" s="30">
        <f t="shared" si="236"/>
        <v>0</v>
      </c>
      <c r="J82" s="25">
        <f t="shared" si="237"/>
        <v>17271.157167530226</v>
      </c>
    </row>
    <row r="83" spans="1:10" s="46" customFormat="1" x14ac:dyDescent="0.25">
      <c r="A83" s="26">
        <v>43308</v>
      </c>
      <c r="B83" s="27" t="s">
        <v>159</v>
      </c>
      <c r="C83" s="28">
        <f>1000000/E83</f>
        <v>368.32412523020258</v>
      </c>
      <c r="D83" s="55" t="s">
        <v>59</v>
      </c>
      <c r="E83" s="30">
        <v>2715</v>
      </c>
      <c r="F83" s="30">
        <v>2765</v>
      </c>
      <c r="G83" s="30">
        <v>2779</v>
      </c>
      <c r="H83" s="30">
        <f t="shared" ref="H83:H89" si="238">IF(D83="SELL", E83-F83, F83-E83)*C83</f>
        <v>18416.206261510128</v>
      </c>
      <c r="I83" s="30">
        <f t="shared" ref="I83:I89" si="239">IF(D83="SELL",IF(G83="-","0",F83-G83),IF(D83="BUY",IF(G83="-","0",G83-F83)))*C83</f>
        <v>5156.5377532228358</v>
      </c>
      <c r="J83" s="25">
        <f t="shared" ref="J83:J89" si="240">SUM(H83:I83)</f>
        <v>23572.744014732962</v>
      </c>
    </row>
    <row r="84" spans="1:10" s="46" customFormat="1" x14ac:dyDescent="0.25">
      <c r="A84" s="26">
        <v>43307</v>
      </c>
      <c r="B84" s="27" t="s">
        <v>134</v>
      </c>
      <c r="C84" s="28">
        <f>1000000/E84</f>
        <v>671.14093959731542</v>
      </c>
      <c r="D84" s="55" t="s">
        <v>59</v>
      </c>
      <c r="E84" s="30">
        <v>1490</v>
      </c>
      <c r="F84" s="30">
        <v>1520</v>
      </c>
      <c r="G84" s="30">
        <v>1535</v>
      </c>
      <c r="H84" s="30">
        <f t="shared" si="238"/>
        <v>20134.228187919463</v>
      </c>
      <c r="I84" s="30">
        <f t="shared" si="239"/>
        <v>10067.114093959732</v>
      </c>
      <c r="J84" s="25">
        <f t="shared" si="240"/>
        <v>30201.342281879195</v>
      </c>
    </row>
    <row r="85" spans="1:10" s="46" customFormat="1" x14ac:dyDescent="0.25">
      <c r="A85" s="26">
        <v>43306</v>
      </c>
      <c r="B85" s="27" t="s">
        <v>49</v>
      </c>
      <c r="C85" s="28">
        <f>1000000/E85</f>
        <v>709.21985815602841</v>
      </c>
      <c r="D85" s="55" t="s">
        <v>59</v>
      </c>
      <c r="E85" s="30">
        <v>1410</v>
      </c>
      <c r="F85" s="30">
        <v>1440</v>
      </c>
      <c r="G85" s="30">
        <v>1480</v>
      </c>
      <c r="H85" s="30">
        <f t="shared" si="238"/>
        <v>21276.595744680853</v>
      </c>
      <c r="I85" s="30">
        <f t="shared" si="239"/>
        <v>28368.794326241135</v>
      </c>
      <c r="J85" s="25">
        <f t="shared" si="240"/>
        <v>49645.390070921989</v>
      </c>
    </row>
    <row r="86" spans="1:10" s="46" customFormat="1" x14ac:dyDescent="0.25">
      <c r="A86" s="26">
        <v>43305</v>
      </c>
      <c r="B86" s="27" t="s">
        <v>160</v>
      </c>
      <c r="C86" s="28">
        <f>1000000/E86</f>
        <v>884.95575221238937</v>
      </c>
      <c r="D86" s="55" t="s">
        <v>59</v>
      </c>
      <c r="E86" s="30">
        <v>1130</v>
      </c>
      <c r="F86" s="30">
        <v>1150</v>
      </c>
      <c r="G86" s="30" t="s">
        <v>60</v>
      </c>
      <c r="H86" s="30">
        <f t="shared" si="238"/>
        <v>17699.115044247788</v>
      </c>
      <c r="I86" s="30">
        <f t="shared" si="239"/>
        <v>0</v>
      </c>
      <c r="J86" s="25">
        <f t="shared" si="240"/>
        <v>17699.115044247788</v>
      </c>
    </row>
    <row r="87" spans="1:10" s="46" customFormat="1" x14ac:dyDescent="0.25">
      <c r="A87" s="26">
        <v>43304</v>
      </c>
      <c r="B87" s="27" t="s">
        <v>161</v>
      </c>
      <c r="C87" s="28">
        <f>1000000/E87</f>
        <v>2392.3444976076553</v>
      </c>
      <c r="D87" s="55" t="s">
        <v>59</v>
      </c>
      <c r="E87" s="30">
        <v>418</v>
      </c>
      <c r="F87" s="30">
        <v>425</v>
      </c>
      <c r="G87" s="30" t="s">
        <v>60</v>
      </c>
      <c r="H87" s="30">
        <f t="shared" si="238"/>
        <v>16746.411483253585</v>
      </c>
      <c r="I87" s="30">
        <f t="shared" si="239"/>
        <v>0</v>
      </c>
      <c r="J87" s="25">
        <f t="shared" si="240"/>
        <v>16746.411483253585</v>
      </c>
    </row>
    <row r="88" spans="1:10" s="46" customFormat="1" x14ac:dyDescent="0.25">
      <c r="A88" s="26">
        <v>43304</v>
      </c>
      <c r="B88" s="27" t="s">
        <v>162</v>
      </c>
      <c r="C88" s="28">
        <f t="shared" ref="C88:C89" si="241">1000000/E88</f>
        <v>722.02166064981952</v>
      </c>
      <c r="D88" s="55" t="s">
        <v>59</v>
      </c>
      <c r="E88" s="30">
        <v>1385</v>
      </c>
      <c r="F88" s="30">
        <v>1410</v>
      </c>
      <c r="G88" s="30">
        <v>1440</v>
      </c>
      <c r="H88" s="30">
        <f t="shared" si="238"/>
        <v>18050.541516245488</v>
      </c>
      <c r="I88" s="30">
        <f t="shared" si="239"/>
        <v>21660.649819494585</v>
      </c>
      <c r="J88" s="25">
        <f t="shared" si="240"/>
        <v>39711.191335740077</v>
      </c>
    </row>
    <row r="89" spans="1:10" s="46" customFormat="1" x14ac:dyDescent="0.25">
      <c r="A89" s="26">
        <v>43301</v>
      </c>
      <c r="B89" s="27" t="s">
        <v>92</v>
      </c>
      <c r="C89" s="28">
        <f t="shared" si="241"/>
        <v>745.15648286140095</v>
      </c>
      <c r="D89" s="55" t="s">
        <v>59</v>
      </c>
      <c r="E89" s="30">
        <v>1342</v>
      </c>
      <c r="F89" s="30">
        <v>1364</v>
      </c>
      <c r="G89" s="30" t="s">
        <v>60</v>
      </c>
      <c r="H89" s="30">
        <f t="shared" si="238"/>
        <v>16393.442622950821</v>
      </c>
      <c r="I89" s="30">
        <f t="shared" si="239"/>
        <v>0</v>
      </c>
      <c r="J89" s="25">
        <f t="shared" si="240"/>
        <v>16393.442622950821</v>
      </c>
    </row>
    <row r="90" spans="1:10" s="46" customFormat="1" x14ac:dyDescent="0.25">
      <c r="A90" s="26">
        <v>43299</v>
      </c>
      <c r="B90" s="27" t="s">
        <v>49</v>
      </c>
      <c r="C90" s="28">
        <f t="shared" ref="C90:C92" si="242">300000/E90</f>
        <v>222.22222222222223</v>
      </c>
      <c r="D90" s="55" t="s">
        <v>59</v>
      </c>
      <c r="E90" s="30">
        <v>1350</v>
      </c>
      <c r="F90" s="30">
        <v>1350</v>
      </c>
      <c r="G90" s="30" t="s">
        <v>60</v>
      </c>
      <c r="H90" s="30">
        <f t="shared" ref="H90:H92" si="243">IF(D90="SELL", E90-F90, F90-E90)*C90</f>
        <v>0</v>
      </c>
      <c r="I90" s="30">
        <f t="shared" ref="I90:I92" si="244">IF(D90="SELL",IF(G90="-","0",F90-G90),IF(D90="BUY",IF(G90="-","0",G90-F90)))*C90</f>
        <v>0</v>
      </c>
      <c r="J90" s="25">
        <f t="shared" ref="J90:J92" si="245">SUM(H90:I90)</f>
        <v>0</v>
      </c>
    </row>
    <row r="91" spans="1:10" s="46" customFormat="1" x14ac:dyDescent="0.25">
      <c r="A91" s="26">
        <v>43298</v>
      </c>
      <c r="B91" s="27" t="s">
        <v>143</v>
      </c>
      <c r="C91" s="28">
        <f t="shared" si="242"/>
        <v>281.42589118198873</v>
      </c>
      <c r="D91" s="55" t="s">
        <v>59</v>
      </c>
      <c r="E91" s="30">
        <v>1066</v>
      </c>
      <c r="F91" s="30">
        <v>1080</v>
      </c>
      <c r="G91" s="30" t="s">
        <v>60</v>
      </c>
      <c r="H91" s="30">
        <f t="shared" si="243"/>
        <v>3939.962476547842</v>
      </c>
      <c r="I91" s="30">
        <f t="shared" si="244"/>
        <v>0</v>
      </c>
      <c r="J91" s="25">
        <f t="shared" si="245"/>
        <v>3939.962476547842</v>
      </c>
    </row>
    <row r="92" spans="1:10" s="46" customFormat="1" x14ac:dyDescent="0.25">
      <c r="A92" s="26">
        <v>43297</v>
      </c>
      <c r="B92" s="27" t="s">
        <v>144</v>
      </c>
      <c r="C92" s="28">
        <f t="shared" si="242"/>
        <v>234.375</v>
      </c>
      <c r="D92" s="55" t="s">
        <v>72</v>
      </c>
      <c r="E92" s="30">
        <v>1280</v>
      </c>
      <c r="F92" s="30">
        <v>1255</v>
      </c>
      <c r="G92" s="30">
        <v>1225</v>
      </c>
      <c r="H92" s="30">
        <f t="shared" si="243"/>
        <v>5859.375</v>
      </c>
      <c r="I92" s="30">
        <f t="shared" si="244"/>
        <v>7031.25</v>
      </c>
      <c r="J92" s="25">
        <f t="shared" si="245"/>
        <v>12890.625</v>
      </c>
    </row>
    <row r="93" spans="1:10" x14ac:dyDescent="0.25">
      <c r="A93" s="26">
        <v>43294</v>
      </c>
      <c r="B93" s="27" t="s">
        <v>36</v>
      </c>
      <c r="C93" s="28">
        <f t="shared" ref="C93" si="246">300000/E93</f>
        <v>246.71052631578948</v>
      </c>
      <c r="D93" s="29" t="s">
        <v>59</v>
      </c>
      <c r="E93" s="30">
        <v>1216</v>
      </c>
      <c r="F93" s="30">
        <v>1215</v>
      </c>
      <c r="G93" s="30" t="s">
        <v>60</v>
      </c>
      <c r="H93" s="45">
        <f t="shared" ref="H93" si="247">IF(D93="SELL", E93-F93, F93-E93)*C93</f>
        <v>-246.71052631578948</v>
      </c>
      <c r="I93" s="30">
        <f t="shared" ref="I93" si="248">IF(D93="SELL",IF(G93="-","0",F93-G93),IF(D93="BUY",IF(G93="-","0",G93-F93)))*C93</f>
        <v>0</v>
      </c>
      <c r="J93" s="53">
        <f>SUM(H93:I93)</f>
        <v>-246.71052631578948</v>
      </c>
    </row>
    <row r="94" spans="1:10" x14ac:dyDescent="0.25">
      <c r="A94" s="26">
        <v>43292</v>
      </c>
      <c r="B94" s="27" t="s">
        <v>133</v>
      </c>
      <c r="C94" s="28">
        <f t="shared" ref="C94:C96" si="249">300000/E94</f>
        <v>107.14285714285714</v>
      </c>
      <c r="D94" s="29" t="s">
        <v>59</v>
      </c>
      <c r="E94" s="30">
        <v>2800</v>
      </c>
      <c r="F94" s="30">
        <v>2848</v>
      </c>
      <c r="G94" s="30" t="s">
        <v>60</v>
      </c>
      <c r="H94" s="30">
        <f t="shared" ref="H94:H96" si="250">IF(D94="SELL", E94-F94, F94-E94)*C94</f>
        <v>5142.8571428571431</v>
      </c>
      <c r="I94" s="30">
        <f t="shared" ref="I94:I96" si="251">IF(D94="SELL",IF(G94="-","0",F94-G94),IF(D94="BUY",IF(G94="-","0",G94-F94)))*C94</f>
        <v>0</v>
      </c>
      <c r="J94" s="25">
        <f>SUM(H94:I94)</f>
        <v>5142.8571428571431</v>
      </c>
    </row>
    <row r="95" spans="1:10" x14ac:dyDescent="0.25">
      <c r="A95" s="26">
        <v>43291</v>
      </c>
      <c r="B95" s="27" t="s">
        <v>49</v>
      </c>
      <c r="C95" s="28">
        <f t="shared" si="249"/>
        <v>231.66023166023166</v>
      </c>
      <c r="D95" s="29" t="s">
        <v>59</v>
      </c>
      <c r="E95" s="30">
        <v>1295</v>
      </c>
      <c r="F95" s="30">
        <v>1320</v>
      </c>
      <c r="G95" s="30" t="s">
        <v>60</v>
      </c>
      <c r="H95" s="30">
        <f t="shared" si="250"/>
        <v>5791.5057915057914</v>
      </c>
      <c r="I95" s="30">
        <f t="shared" si="251"/>
        <v>0</v>
      </c>
      <c r="J95" s="25">
        <f>SUM(H95:I95)</f>
        <v>5791.5057915057914</v>
      </c>
    </row>
    <row r="96" spans="1:10" x14ac:dyDescent="0.25">
      <c r="A96" s="26">
        <v>43290</v>
      </c>
      <c r="B96" s="27" t="s">
        <v>134</v>
      </c>
      <c r="C96" s="28">
        <f t="shared" si="249"/>
        <v>229.00763358778627</v>
      </c>
      <c r="D96" s="29" t="s">
        <v>59</v>
      </c>
      <c r="E96" s="30">
        <v>1310</v>
      </c>
      <c r="F96" s="30">
        <v>1335</v>
      </c>
      <c r="G96" s="30">
        <v>1338</v>
      </c>
      <c r="H96" s="30">
        <f t="shared" si="250"/>
        <v>5725.1908396946565</v>
      </c>
      <c r="I96" s="30">
        <f t="shared" si="251"/>
        <v>687.02290076335885</v>
      </c>
      <c r="J96" s="25">
        <f>SUM(H96:I96)</f>
        <v>6412.2137404580153</v>
      </c>
    </row>
    <row r="97" spans="1:10" x14ac:dyDescent="0.25">
      <c r="A97" s="44"/>
      <c r="B97" s="44"/>
      <c r="C97" s="44"/>
      <c r="D97" s="44"/>
      <c r="E97" s="44"/>
      <c r="F97" s="44"/>
      <c r="G97" s="44"/>
      <c r="H97" s="44"/>
      <c r="I97" s="44"/>
      <c r="J97" s="44"/>
    </row>
    <row r="98" spans="1:10" x14ac:dyDescent="0.25">
      <c r="A98" s="26">
        <v>43280</v>
      </c>
      <c r="B98" s="27" t="s">
        <v>55</v>
      </c>
      <c r="C98" s="28">
        <f t="shared" ref="C98:C142" si="252">300000/E98</f>
        <v>1204.8192771084337</v>
      </c>
      <c r="D98" s="29" t="s">
        <v>59</v>
      </c>
      <c r="E98" s="30">
        <v>249</v>
      </c>
      <c r="F98" s="30">
        <v>255</v>
      </c>
      <c r="G98" s="30">
        <v>260</v>
      </c>
      <c r="H98" s="30">
        <f t="shared" ref="H98:H119" si="253">IF(D98="SELL", E98-F98, F98-E98)*C98</f>
        <v>7228.9156626506019</v>
      </c>
      <c r="I98" s="30">
        <f t="shared" ref="I98:I119" si="254">IF(D98="SELL",IF(G98="-","0",F98-G98),IF(D98="BUY",IF(G98="-","0",G98-F98)))*C98</f>
        <v>6024.0963855421687</v>
      </c>
      <c r="J98" s="25">
        <f>SUM(H98:I98)</f>
        <v>13253.01204819277</v>
      </c>
    </row>
    <row r="99" spans="1:10" x14ac:dyDescent="0.25">
      <c r="A99" s="26">
        <v>43279</v>
      </c>
      <c r="B99" s="27" t="s">
        <v>73</v>
      </c>
      <c r="C99" s="28">
        <f t="shared" si="252"/>
        <v>923.07692307692309</v>
      </c>
      <c r="D99" s="29" t="s">
        <v>59</v>
      </c>
      <c r="E99" s="30">
        <v>325</v>
      </c>
      <c r="F99" s="30">
        <v>325</v>
      </c>
      <c r="G99" s="30">
        <v>0</v>
      </c>
      <c r="H99" s="30">
        <f t="shared" si="253"/>
        <v>0</v>
      </c>
      <c r="I99" s="30">
        <v>0</v>
      </c>
      <c r="J99" s="25">
        <f t="shared" ref="J99:J145" si="255">SUM(H99:I99)</f>
        <v>0</v>
      </c>
    </row>
    <row r="100" spans="1:10" x14ac:dyDescent="0.25">
      <c r="A100" s="26">
        <v>43277</v>
      </c>
      <c r="B100" s="27" t="s">
        <v>61</v>
      </c>
      <c r="C100" s="28">
        <f t="shared" si="252"/>
        <v>447.76119402985074</v>
      </c>
      <c r="D100" s="29" t="s">
        <v>59</v>
      </c>
      <c r="E100" s="30">
        <v>670</v>
      </c>
      <c r="F100" s="30">
        <v>675</v>
      </c>
      <c r="G100" s="30" t="s">
        <v>60</v>
      </c>
      <c r="H100" s="30">
        <f t="shared" si="253"/>
        <v>2238.8059701492539</v>
      </c>
      <c r="I100" s="30">
        <f t="shared" si="254"/>
        <v>0</v>
      </c>
      <c r="J100" s="25">
        <f t="shared" si="255"/>
        <v>2238.8059701492539</v>
      </c>
    </row>
    <row r="101" spans="1:10" x14ac:dyDescent="0.25">
      <c r="A101" s="26">
        <v>43276</v>
      </c>
      <c r="B101" s="27" t="s">
        <v>62</v>
      </c>
      <c r="C101" s="28">
        <f t="shared" si="252"/>
        <v>854.70085470085473</v>
      </c>
      <c r="D101" s="29" t="s">
        <v>59</v>
      </c>
      <c r="E101" s="30">
        <v>351</v>
      </c>
      <c r="F101" s="30">
        <v>356</v>
      </c>
      <c r="G101" s="30" t="s">
        <v>60</v>
      </c>
      <c r="H101" s="30">
        <f t="shared" si="253"/>
        <v>4273.5042735042734</v>
      </c>
      <c r="I101" s="30">
        <f t="shared" si="254"/>
        <v>0</v>
      </c>
      <c r="J101" s="25">
        <f t="shared" si="255"/>
        <v>4273.5042735042734</v>
      </c>
    </row>
    <row r="102" spans="1:10" x14ac:dyDescent="0.25">
      <c r="A102" s="26">
        <v>43276</v>
      </c>
      <c r="B102" s="27" t="s">
        <v>49</v>
      </c>
      <c r="C102" s="28">
        <f t="shared" si="252"/>
        <v>248.75621890547265</v>
      </c>
      <c r="D102" s="29" t="s">
        <v>59</v>
      </c>
      <c r="E102" s="30">
        <v>1206</v>
      </c>
      <c r="F102" s="30">
        <v>1220</v>
      </c>
      <c r="G102" s="30" t="s">
        <v>60</v>
      </c>
      <c r="H102" s="30">
        <f t="shared" si="253"/>
        <v>3482.587064676617</v>
      </c>
      <c r="I102" s="30">
        <f t="shared" si="254"/>
        <v>0</v>
      </c>
      <c r="J102" s="25">
        <f t="shared" si="255"/>
        <v>3482.587064676617</v>
      </c>
    </row>
    <row r="103" spans="1:10" x14ac:dyDescent="0.25">
      <c r="A103" s="26">
        <v>43273</v>
      </c>
      <c r="B103" s="27" t="s">
        <v>63</v>
      </c>
      <c r="C103" s="28">
        <f t="shared" si="252"/>
        <v>724.63768115942025</v>
      </c>
      <c r="D103" s="29" t="s">
        <v>59</v>
      </c>
      <c r="E103" s="30">
        <v>414</v>
      </c>
      <c r="F103" s="30">
        <v>409</v>
      </c>
      <c r="G103" s="30" t="s">
        <v>60</v>
      </c>
      <c r="H103" s="30">
        <f t="shared" si="253"/>
        <v>-3623.188405797101</v>
      </c>
      <c r="I103" s="30">
        <f t="shared" si="254"/>
        <v>0</v>
      </c>
      <c r="J103" s="25">
        <f t="shared" si="255"/>
        <v>-3623.188405797101</v>
      </c>
    </row>
    <row r="104" spans="1:10" x14ac:dyDescent="0.25">
      <c r="A104" s="26">
        <v>43272</v>
      </c>
      <c r="B104" s="27" t="s">
        <v>64</v>
      </c>
      <c r="C104" s="28">
        <f t="shared" si="252"/>
        <v>1107.0110701107012</v>
      </c>
      <c r="D104" s="29" t="s">
        <v>59</v>
      </c>
      <c r="E104" s="30">
        <v>271</v>
      </c>
      <c r="F104" s="30">
        <v>274.5</v>
      </c>
      <c r="G104" s="30" t="s">
        <v>60</v>
      </c>
      <c r="H104" s="30">
        <f t="shared" si="253"/>
        <v>3874.5387453874541</v>
      </c>
      <c r="I104" s="30">
        <f t="shared" si="254"/>
        <v>0</v>
      </c>
      <c r="J104" s="25">
        <f t="shared" si="255"/>
        <v>3874.5387453874541</v>
      </c>
    </row>
    <row r="105" spans="1:10" x14ac:dyDescent="0.25">
      <c r="A105" s="26">
        <v>43271</v>
      </c>
      <c r="B105" s="27" t="s">
        <v>65</v>
      </c>
      <c r="C105" s="28">
        <f t="shared" si="252"/>
        <v>580.27079303675043</v>
      </c>
      <c r="D105" s="29" t="s">
        <v>59</v>
      </c>
      <c r="E105" s="30">
        <v>517</v>
      </c>
      <c r="F105" s="30">
        <v>520</v>
      </c>
      <c r="G105" s="30" t="s">
        <v>60</v>
      </c>
      <c r="H105" s="30">
        <f t="shared" si="253"/>
        <v>1740.8123791102512</v>
      </c>
      <c r="I105" s="30">
        <f t="shared" si="254"/>
        <v>0</v>
      </c>
      <c r="J105" s="25">
        <f t="shared" si="255"/>
        <v>1740.8123791102512</v>
      </c>
    </row>
    <row r="106" spans="1:10" x14ac:dyDescent="0.25">
      <c r="A106" s="26">
        <v>43270</v>
      </c>
      <c r="B106" s="27" t="s">
        <v>50</v>
      </c>
      <c r="C106" s="28">
        <f t="shared" si="252"/>
        <v>1369.8630136986301</v>
      </c>
      <c r="D106" s="29" t="s">
        <v>59</v>
      </c>
      <c r="E106" s="30">
        <v>219</v>
      </c>
      <c r="F106" s="30">
        <v>215</v>
      </c>
      <c r="G106" s="30" t="s">
        <v>60</v>
      </c>
      <c r="H106" s="30">
        <f t="shared" si="253"/>
        <v>-5479.4520547945203</v>
      </c>
      <c r="I106" s="30">
        <f t="shared" si="254"/>
        <v>0</v>
      </c>
      <c r="J106" s="25">
        <f t="shared" si="255"/>
        <v>-5479.4520547945203</v>
      </c>
    </row>
    <row r="107" spans="1:10" x14ac:dyDescent="0.25">
      <c r="A107" s="26">
        <v>43269</v>
      </c>
      <c r="B107" s="27" t="s">
        <v>66</v>
      </c>
      <c r="C107" s="28">
        <f t="shared" si="252"/>
        <v>495.04950495049508</v>
      </c>
      <c r="D107" s="29" t="s">
        <v>59</v>
      </c>
      <c r="E107" s="30">
        <v>606</v>
      </c>
      <c r="F107" s="30">
        <v>592</v>
      </c>
      <c r="G107" s="30" t="s">
        <v>60</v>
      </c>
      <c r="H107" s="30">
        <f t="shared" si="253"/>
        <v>-6930.6930693069307</v>
      </c>
      <c r="I107" s="30">
        <f t="shared" si="254"/>
        <v>0</v>
      </c>
      <c r="J107" s="25">
        <f t="shared" si="255"/>
        <v>-6930.6930693069307</v>
      </c>
    </row>
    <row r="108" spans="1:10" x14ac:dyDescent="0.25">
      <c r="A108" s="26">
        <v>43266</v>
      </c>
      <c r="B108" s="27" t="s">
        <v>67</v>
      </c>
      <c r="C108" s="28">
        <f t="shared" si="252"/>
        <v>232.55813953488371</v>
      </c>
      <c r="D108" s="29" t="s">
        <v>59</v>
      </c>
      <c r="E108" s="30">
        <v>1290</v>
      </c>
      <c r="F108" s="30">
        <v>1298</v>
      </c>
      <c r="G108" s="30" t="s">
        <v>60</v>
      </c>
      <c r="H108" s="30">
        <f t="shared" si="253"/>
        <v>1860.4651162790697</v>
      </c>
      <c r="I108" s="30">
        <f t="shared" si="254"/>
        <v>0</v>
      </c>
      <c r="J108" s="25">
        <f t="shared" si="255"/>
        <v>1860.4651162790697</v>
      </c>
    </row>
    <row r="109" spans="1:10" x14ac:dyDescent="0.25">
      <c r="A109" s="26">
        <v>43265</v>
      </c>
      <c r="B109" s="27" t="s">
        <v>58</v>
      </c>
      <c r="C109" s="28">
        <f t="shared" si="252"/>
        <v>1090.909090909091</v>
      </c>
      <c r="D109" s="29" t="s">
        <v>59</v>
      </c>
      <c r="E109" s="30">
        <v>275</v>
      </c>
      <c r="F109" s="30">
        <v>280</v>
      </c>
      <c r="G109" s="30" t="s">
        <v>60</v>
      </c>
      <c r="H109" s="30">
        <f t="shared" si="253"/>
        <v>5454.545454545455</v>
      </c>
      <c r="I109" s="30">
        <f t="shared" si="254"/>
        <v>0</v>
      </c>
      <c r="J109" s="25">
        <f t="shared" si="255"/>
        <v>5454.545454545455</v>
      </c>
    </row>
    <row r="110" spans="1:10" x14ac:dyDescent="0.25">
      <c r="A110" s="26">
        <v>43264</v>
      </c>
      <c r="B110" s="27" t="s">
        <v>74</v>
      </c>
      <c r="C110" s="28">
        <f t="shared" si="252"/>
        <v>530.97345132743362</v>
      </c>
      <c r="D110" s="29" t="s">
        <v>59</v>
      </c>
      <c r="E110" s="30">
        <v>565</v>
      </c>
      <c r="F110" s="30">
        <v>565</v>
      </c>
      <c r="G110" s="30" t="s">
        <v>60</v>
      </c>
      <c r="H110" s="30">
        <f t="shared" si="253"/>
        <v>0</v>
      </c>
      <c r="I110" s="30">
        <f t="shared" si="254"/>
        <v>0</v>
      </c>
      <c r="J110" s="25">
        <f t="shared" si="255"/>
        <v>0</v>
      </c>
    </row>
    <row r="111" spans="1:10" x14ac:dyDescent="0.25">
      <c r="A111" s="26">
        <v>43263</v>
      </c>
      <c r="B111" s="27" t="s">
        <v>68</v>
      </c>
      <c r="C111" s="28">
        <f t="shared" si="252"/>
        <v>595.23809523809518</v>
      </c>
      <c r="D111" s="29" t="s">
        <v>59</v>
      </c>
      <c r="E111" s="30">
        <v>504</v>
      </c>
      <c r="F111" s="30">
        <v>502</v>
      </c>
      <c r="G111" s="30" t="s">
        <v>60</v>
      </c>
      <c r="H111" s="30">
        <f t="shared" si="253"/>
        <v>-1190.4761904761904</v>
      </c>
      <c r="I111" s="30">
        <f t="shared" si="254"/>
        <v>0</v>
      </c>
      <c r="J111" s="25">
        <f t="shared" si="255"/>
        <v>-1190.4761904761904</v>
      </c>
    </row>
    <row r="112" spans="1:10" x14ac:dyDescent="0.25">
      <c r="A112" s="26">
        <v>43262</v>
      </c>
      <c r="B112" s="27" t="s">
        <v>53</v>
      </c>
      <c r="C112" s="28">
        <f t="shared" si="252"/>
        <v>710.90047393364932</v>
      </c>
      <c r="D112" s="29" t="s">
        <v>59</v>
      </c>
      <c r="E112" s="30">
        <v>422</v>
      </c>
      <c r="F112" s="30">
        <v>421</v>
      </c>
      <c r="G112" s="30" t="s">
        <v>60</v>
      </c>
      <c r="H112" s="30">
        <f t="shared" si="253"/>
        <v>-710.90047393364932</v>
      </c>
      <c r="I112" s="30">
        <f t="shared" si="254"/>
        <v>0</v>
      </c>
      <c r="J112" s="25">
        <f t="shared" si="255"/>
        <v>-710.90047393364932</v>
      </c>
    </row>
    <row r="113" spans="1:10" x14ac:dyDescent="0.25">
      <c r="A113" s="26">
        <v>43259</v>
      </c>
      <c r="B113" s="27" t="s">
        <v>53</v>
      </c>
      <c r="C113" s="28">
        <f t="shared" si="252"/>
        <v>775.19379844961236</v>
      </c>
      <c r="D113" s="29" t="s">
        <v>59</v>
      </c>
      <c r="E113" s="30">
        <v>387</v>
      </c>
      <c r="F113" s="30">
        <v>393</v>
      </c>
      <c r="G113" s="30">
        <v>405</v>
      </c>
      <c r="H113" s="30">
        <f t="shared" si="253"/>
        <v>4651.1627906976737</v>
      </c>
      <c r="I113" s="30">
        <f t="shared" si="254"/>
        <v>9302.3255813953474</v>
      </c>
      <c r="J113" s="25">
        <f t="shared" si="255"/>
        <v>13953.488372093021</v>
      </c>
    </row>
    <row r="114" spans="1:10" x14ac:dyDescent="0.25">
      <c r="A114" s="26">
        <v>43258</v>
      </c>
      <c r="B114" s="27" t="s">
        <v>69</v>
      </c>
      <c r="C114" s="28">
        <f t="shared" si="252"/>
        <v>646.55172413793105</v>
      </c>
      <c r="D114" s="29" t="s">
        <v>59</v>
      </c>
      <c r="E114" s="30">
        <v>464</v>
      </c>
      <c r="F114" s="30">
        <v>469</v>
      </c>
      <c r="G114" s="30" t="s">
        <v>60</v>
      </c>
      <c r="H114" s="30">
        <f t="shared" si="253"/>
        <v>3232.7586206896553</v>
      </c>
      <c r="I114" s="30">
        <f t="shared" si="254"/>
        <v>0</v>
      </c>
      <c r="J114" s="25">
        <f t="shared" si="255"/>
        <v>3232.7586206896553</v>
      </c>
    </row>
    <row r="115" spans="1:10" x14ac:dyDescent="0.25">
      <c r="A115" s="26">
        <v>43257</v>
      </c>
      <c r="B115" s="27" t="s">
        <v>70</v>
      </c>
      <c r="C115" s="28">
        <f t="shared" si="252"/>
        <v>845.07042253521126</v>
      </c>
      <c r="D115" s="29" t="s">
        <v>59</v>
      </c>
      <c r="E115" s="30">
        <v>355</v>
      </c>
      <c r="F115" s="30">
        <v>360</v>
      </c>
      <c r="G115" s="30">
        <v>365</v>
      </c>
      <c r="H115" s="30">
        <f t="shared" si="253"/>
        <v>4225.3521126760561</v>
      </c>
      <c r="I115" s="30">
        <f t="shared" si="254"/>
        <v>4225.3521126760561</v>
      </c>
      <c r="J115" s="25">
        <f t="shared" si="255"/>
        <v>8450.7042253521122</v>
      </c>
    </row>
    <row r="116" spans="1:10" x14ac:dyDescent="0.25">
      <c r="A116" s="26">
        <v>43257</v>
      </c>
      <c r="B116" s="27" t="s">
        <v>75</v>
      </c>
      <c r="C116" s="28">
        <f t="shared" si="252"/>
        <v>961.53846153846155</v>
      </c>
      <c r="D116" s="29" t="s">
        <v>59</v>
      </c>
      <c r="E116" s="30">
        <v>312</v>
      </c>
      <c r="F116" s="30">
        <v>318</v>
      </c>
      <c r="G116" s="30" t="s">
        <v>60</v>
      </c>
      <c r="H116" s="30">
        <f t="shared" si="253"/>
        <v>5769.2307692307695</v>
      </c>
      <c r="I116" s="30">
        <f t="shared" si="254"/>
        <v>0</v>
      </c>
      <c r="J116" s="25">
        <f t="shared" si="255"/>
        <v>5769.2307692307695</v>
      </c>
    </row>
    <row r="117" spans="1:10" x14ac:dyDescent="0.25">
      <c r="A117" s="26">
        <v>43256</v>
      </c>
      <c r="B117" s="27" t="s">
        <v>71</v>
      </c>
      <c r="C117" s="28">
        <f t="shared" si="252"/>
        <v>1612.9032258064517</v>
      </c>
      <c r="D117" s="29" t="s">
        <v>59</v>
      </c>
      <c r="E117" s="30">
        <v>186</v>
      </c>
      <c r="F117" s="30">
        <v>184</v>
      </c>
      <c r="G117" s="30" t="s">
        <v>60</v>
      </c>
      <c r="H117" s="30">
        <f t="shared" si="253"/>
        <v>-3225.8064516129034</v>
      </c>
      <c r="I117" s="30">
        <f t="shared" si="254"/>
        <v>0</v>
      </c>
      <c r="J117" s="25">
        <f t="shared" si="255"/>
        <v>-3225.8064516129034</v>
      </c>
    </row>
    <row r="118" spans="1:10" x14ac:dyDescent="0.25">
      <c r="A118" s="26">
        <v>43256</v>
      </c>
      <c r="B118" s="27" t="s">
        <v>76</v>
      </c>
      <c r="C118" s="28">
        <f t="shared" si="252"/>
        <v>1369.8630136986301</v>
      </c>
      <c r="D118" s="29" t="s">
        <v>72</v>
      </c>
      <c r="E118" s="30">
        <v>219</v>
      </c>
      <c r="F118" s="30">
        <v>216</v>
      </c>
      <c r="G118" s="30" t="s">
        <v>60</v>
      </c>
      <c r="H118" s="30">
        <f t="shared" si="253"/>
        <v>4109.58904109589</v>
      </c>
      <c r="I118" s="30">
        <f t="shared" si="254"/>
        <v>0</v>
      </c>
      <c r="J118" s="25">
        <f t="shared" si="255"/>
        <v>4109.58904109589</v>
      </c>
    </row>
    <row r="119" spans="1:10" x14ac:dyDescent="0.25">
      <c r="A119" s="26">
        <v>43252</v>
      </c>
      <c r="B119" s="27" t="s">
        <v>77</v>
      </c>
      <c r="C119" s="28">
        <f t="shared" si="252"/>
        <v>348.02784222737819</v>
      </c>
      <c r="D119" s="29" t="s">
        <v>59</v>
      </c>
      <c r="E119" s="30">
        <v>862</v>
      </c>
      <c r="F119" s="30">
        <v>873</v>
      </c>
      <c r="G119" s="30" t="s">
        <v>60</v>
      </c>
      <c r="H119" s="30">
        <f t="shared" si="253"/>
        <v>3828.3062645011601</v>
      </c>
      <c r="I119" s="30">
        <f t="shared" si="254"/>
        <v>0</v>
      </c>
      <c r="J119" s="25">
        <f t="shared" si="255"/>
        <v>3828.3062645011601</v>
      </c>
    </row>
    <row r="120" spans="1:10" x14ac:dyDescent="0.25">
      <c r="A120" s="26">
        <v>43251</v>
      </c>
      <c r="B120" s="27" t="s">
        <v>80</v>
      </c>
      <c r="C120" s="28">
        <f t="shared" si="252"/>
        <v>1562.5</v>
      </c>
      <c r="D120" s="29" t="s">
        <v>59</v>
      </c>
      <c r="E120" s="30">
        <v>192</v>
      </c>
      <c r="F120" s="30">
        <v>198</v>
      </c>
      <c r="G120" s="30">
        <v>202</v>
      </c>
      <c r="H120" s="30">
        <f t="shared" ref="H120:H142" si="256">IF(D120="SELL", E120-F120, F120-E120)*C120</f>
        <v>9375</v>
      </c>
      <c r="I120" s="30">
        <f t="shared" ref="I120:I142" si="257">IF(D120="SELL",IF(G120="-","0",F120-G120),IF(D120="BUY",IF(G120="-","0",G120-F120)))*C120</f>
        <v>6250</v>
      </c>
      <c r="J120" s="25">
        <f t="shared" si="255"/>
        <v>15625</v>
      </c>
    </row>
    <row r="121" spans="1:10" x14ac:dyDescent="0.25">
      <c r="A121" s="26">
        <v>43251</v>
      </c>
      <c r="B121" s="27" t="s">
        <v>81</v>
      </c>
      <c r="C121" s="28">
        <f t="shared" si="252"/>
        <v>223.88059701492537</v>
      </c>
      <c r="D121" s="29" t="s">
        <v>59</v>
      </c>
      <c r="E121" s="30">
        <v>1340</v>
      </c>
      <c r="F121" s="30">
        <v>1305</v>
      </c>
      <c r="G121" s="30" t="s">
        <v>60</v>
      </c>
      <c r="H121" s="30">
        <f t="shared" si="256"/>
        <v>-7835.8208955223881</v>
      </c>
      <c r="I121" s="30">
        <f t="shared" si="257"/>
        <v>0</v>
      </c>
      <c r="J121" s="25">
        <f t="shared" si="255"/>
        <v>-7835.8208955223881</v>
      </c>
    </row>
    <row r="122" spans="1:10" x14ac:dyDescent="0.25">
      <c r="A122" s="26">
        <v>43250</v>
      </c>
      <c r="B122" s="27" t="s">
        <v>82</v>
      </c>
      <c r="C122" s="28">
        <f t="shared" si="252"/>
        <v>735.29411764705878</v>
      </c>
      <c r="D122" s="29" t="s">
        <v>59</v>
      </c>
      <c r="E122" s="30">
        <v>408</v>
      </c>
      <c r="F122" s="30">
        <v>408</v>
      </c>
      <c r="G122" s="30" t="s">
        <v>60</v>
      </c>
      <c r="H122" s="30">
        <f t="shared" si="256"/>
        <v>0</v>
      </c>
      <c r="I122" s="30">
        <f t="shared" si="257"/>
        <v>0</v>
      </c>
      <c r="J122" s="25">
        <f t="shared" si="255"/>
        <v>0</v>
      </c>
    </row>
    <row r="123" spans="1:10" x14ac:dyDescent="0.25">
      <c r="A123" s="26">
        <v>43249</v>
      </c>
      <c r="B123" s="27" t="s">
        <v>57</v>
      </c>
      <c r="C123" s="28">
        <f t="shared" si="252"/>
        <v>344.82758620689657</v>
      </c>
      <c r="D123" s="29" t="s">
        <v>59</v>
      </c>
      <c r="E123" s="30">
        <v>870</v>
      </c>
      <c r="F123" s="30">
        <v>879</v>
      </c>
      <c r="G123" s="30" t="s">
        <v>60</v>
      </c>
      <c r="H123" s="30">
        <f t="shared" si="256"/>
        <v>3103.4482758620693</v>
      </c>
      <c r="I123" s="30">
        <f t="shared" si="257"/>
        <v>0</v>
      </c>
      <c r="J123" s="25">
        <f t="shared" si="255"/>
        <v>3103.4482758620693</v>
      </c>
    </row>
    <row r="124" spans="1:10" x14ac:dyDescent="0.25">
      <c r="A124" s="26">
        <v>43248</v>
      </c>
      <c r="B124" s="27" t="s">
        <v>34</v>
      </c>
      <c r="C124" s="28">
        <f t="shared" si="252"/>
        <v>617.28395061728395</v>
      </c>
      <c r="D124" s="29" t="s">
        <v>59</v>
      </c>
      <c r="E124" s="30">
        <v>486</v>
      </c>
      <c r="F124" s="30">
        <v>494</v>
      </c>
      <c r="G124" s="30">
        <v>505</v>
      </c>
      <c r="H124" s="30">
        <f t="shared" si="256"/>
        <v>4938.2716049382716</v>
      </c>
      <c r="I124" s="30">
        <f t="shared" si="257"/>
        <v>6790.1234567901238</v>
      </c>
      <c r="J124" s="25">
        <f t="shared" si="255"/>
        <v>11728.395061728395</v>
      </c>
    </row>
    <row r="125" spans="1:10" x14ac:dyDescent="0.25">
      <c r="A125" s="26">
        <v>43248</v>
      </c>
      <c r="B125" s="27" t="s">
        <v>83</v>
      </c>
      <c r="C125" s="28">
        <f t="shared" si="252"/>
        <v>909.09090909090912</v>
      </c>
      <c r="D125" s="29" t="s">
        <v>59</v>
      </c>
      <c r="E125" s="30">
        <v>330</v>
      </c>
      <c r="F125" s="30">
        <v>336</v>
      </c>
      <c r="G125" s="30">
        <v>341</v>
      </c>
      <c r="H125" s="30">
        <f t="shared" si="256"/>
        <v>5454.545454545455</v>
      </c>
      <c r="I125" s="30">
        <f t="shared" si="257"/>
        <v>4545.454545454546</v>
      </c>
      <c r="J125" s="25">
        <f t="shared" si="255"/>
        <v>10000</v>
      </c>
    </row>
    <row r="126" spans="1:10" x14ac:dyDescent="0.25">
      <c r="A126" s="26">
        <v>43245</v>
      </c>
      <c r="B126" s="27" t="s">
        <v>84</v>
      </c>
      <c r="C126" s="28">
        <f t="shared" si="252"/>
        <v>1153.8461538461538</v>
      </c>
      <c r="D126" s="29" t="s">
        <v>59</v>
      </c>
      <c r="E126" s="30">
        <v>260</v>
      </c>
      <c r="F126" s="30">
        <v>264.89999999999998</v>
      </c>
      <c r="G126" s="30" t="s">
        <v>60</v>
      </c>
      <c r="H126" s="30">
        <f t="shared" si="256"/>
        <v>5653.8461538461279</v>
      </c>
      <c r="I126" s="30">
        <f t="shared" si="257"/>
        <v>0</v>
      </c>
      <c r="J126" s="25">
        <f t="shared" si="255"/>
        <v>5653.8461538461279</v>
      </c>
    </row>
    <row r="127" spans="1:10" x14ac:dyDescent="0.25">
      <c r="A127" s="26">
        <v>43244</v>
      </c>
      <c r="B127" s="27" t="s">
        <v>85</v>
      </c>
      <c r="C127" s="28">
        <f t="shared" si="252"/>
        <v>1295.8963282937366</v>
      </c>
      <c r="D127" s="29" t="s">
        <v>59</v>
      </c>
      <c r="E127" s="30">
        <v>231.5</v>
      </c>
      <c r="F127" s="30">
        <v>234.5</v>
      </c>
      <c r="G127" s="30" t="s">
        <v>60</v>
      </c>
      <c r="H127" s="30">
        <f t="shared" si="256"/>
        <v>3887.6889848812098</v>
      </c>
      <c r="I127" s="30">
        <f t="shared" si="257"/>
        <v>0</v>
      </c>
      <c r="J127" s="25">
        <f t="shared" si="255"/>
        <v>3887.6889848812098</v>
      </c>
    </row>
    <row r="128" spans="1:10" x14ac:dyDescent="0.25">
      <c r="A128" s="26">
        <v>43243</v>
      </c>
      <c r="B128" s="27" t="s">
        <v>86</v>
      </c>
      <c r="C128" s="28">
        <f t="shared" si="252"/>
        <v>579.15057915057912</v>
      </c>
      <c r="D128" s="29" t="s">
        <v>59</v>
      </c>
      <c r="E128" s="30">
        <v>518</v>
      </c>
      <c r="F128" s="30">
        <v>525</v>
      </c>
      <c r="G128" s="30" t="s">
        <v>60</v>
      </c>
      <c r="H128" s="30">
        <f t="shared" si="256"/>
        <v>4054.0540540540537</v>
      </c>
      <c r="I128" s="30">
        <f t="shared" si="257"/>
        <v>0</v>
      </c>
      <c r="J128" s="25">
        <f t="shared" si="255"/>
        <v>4054.0540540540537</v>
      </c>
    </row>
    <row r="129" spans="1:10" x14ac:dyDescent="0.25">
      <c r="A129" s="26">
        <v>43242</v>
      </c>
      <c r="B129" s="27" t="s">
        <v>79</v>
      </c>
      <c r="C129" s="28">
        <f t="shared" si="252"/>
        <v>714.28571428571433</v>
      </c>
      <c r="D129" s="29" t="s">
        <v>59</v>
      </c>
      <c r="E129" s="30">
        <v>420</v>
      </c>
      <c r="F129" s="30">
        <v>424</v>
      </c>
      <c r="G129" s="30" t="s">
        <v>60</v>
      </c>
      <c r="H129" s="30">
        <f t="shared" si="256"/>
        <v>2857.1428571428573</v>
      </c>
      <c r="I129" s="30">
        <f t="shared" si="257"/>
        <v>0</v>
      </c>
      <c r="J129" s="25">
        <f t="shared" si="255"/>
        <v>2857.1428571428573</v>
      </c>
    </row>
    <row r="130" spans="1:10" x14ac:dyDescent="0.25">
      <c r="A130" s="26">
        <v>43241</v>
      </c>
      <c r="B130" s="27" t="s">
        <v>87</v>
      </c>
      <c r="C130" s="28">
        <f t="shared" si="252"/>
        <v>382.65306122448982</v>
      </c>
      <c r="D130" s="29" t="s">
        <v>72</v>
      </c>
      <c r="E130" s="30">
        <v>784</v>
      </c>
      <c r="F130" s="30">
        <v>772</v>
      </c>
      <c r="G130" s="30" t="s">
        <v>60</v>
      </c>
      <c r="H130" s="30">
        <f t="shared" si="256"/>
        <v>4591.8367346938776</v>
      </c>
      <c r="I130" s="30">
        <f t="shared" si="257"/>
        <v>0</v>
      </c>
      <c r="J130" s="25">
        <f t="shared" si="255"/>
        <v>4591.8367346938776</v>
      </c>
    </row>
    <row r="131" spans="1:10" x14ac:dyDescent="0.25">
      <c r="A131" s="26">
        <v>43238</v>
      </c>
      <c r="B131" s="27" t="s">
        <v>88</v>
      </c>
      <c r="C131" s="28">
        <f t="shared" si="252"/>
        <v>1363.6363636363637</v>
      </c>
      <c r="D131" s="29" t="s">
        <v>59</v>
      </c>
      <c r="E131" s="30">
        <v>220</v>
      </c>
      <c r="F131" s="30">
        <v>215</v>
      </c>
      <c r="G131" s="30" t="s">
        <v>60</v>
      </c>
      <c r="H131" s="30">
        <f t="shared" si="256"/>
        <v>-6818.1818181818189</v>
      </c>
      <c r="I131" s="30">
        <f t="shared" si="257"/>
        <v>0</v>
      </c>
      <c r="J131" s="25">
        <f t="shared" si="255"/>
        <v>-6818.1818181818189</v>
      </c>
    </row>
    <row r="132" spans="1:10" x14ac:dyDescent="0.25">
      <c r="A132" s="26">
        <v>43238</v>
      </c>
      <c r="B132" s="27" t="s">
        <v>89</v>
      </c>
      <c r="C132" s="28">
        <f t="shared" si="252"/>
        <v>878.47730600292823</v>
      </c>
      <c r="D132" s="29" t="s">
        <v>59</v>
      </c>
      <c r="E132" s="30">
        <v>341.5</v>
      </c>
      <c r="F132" s="30">
        <v>347</v>
      </c>
      <c r="G132" s="30" t="s">
        <v>60</v>
      </c>
      <c r="H132" s="30">
        <f t="shared" si="256"/>
        <v>4831.6251830161054</v>
      </c>
      <c r="I132" s="30">
        <f t="shared" si="257"/>
        <v>0</v>
      </c>
      <c r="J132" s="25">
        <f t="shared" si="255"/>
        <v>4831.6251830161054</v>
      </c>
    </row>
    <row r="133" spans="1:10" x14ac:dyDescent="0.25">
      <c r="A133" s="26">
        <v>43237</v>
      </c>
      <c r="B133" s="27" t="s">
        <v>90</v>
      </c>
      <c r="C133" s="28">
        <f t="shared" si="252"/>
        <v>688.0733944954128</v>
      </c>
      <c r="D133" s="29" t="s">
        <v>59</v>
      </c>
      <c r="E133" s="30">
        <v>436</v>
      </c>
      <c r="F133" s="30">
        <v>444</v>
      </c>
      <c r="G133" s="30" t="s">
        <v>60</v>
      </c>
      <c r="H133" s="30">
        <f t="shared" si="256"/>
        <v>5504.5871559633024</v>
      </c>
      <c r="I133" s="30">
        <f t="shared" si="257"/>
        <v>0</v>
      </c>
      <c r="J133" s="25">
        <f t="shared" si="255"/>
        <v>5504.5871559633024</v>
      </c>
    </row>
    <row r="134" spans="1:10" x14ac:dyDescent="0.25">
      <c r="A134" s="26">
        <v>43236</v>
      </c>
      <c r="B134" s="27" t="s">
        <v>36</v>
      </c>
      <c r="C134" s="28">
        <f t="shared" si="252"/>
        <v>274.47392497712718</v>
      </c>
      <c r="D134" s="29" t="s">
        <v>59</v>
      </c>
      <c r="E134" s="30">
        <v>1093</v>
      </c>
      <c r="F134" s="30">
        <v>1104</v>
      </c>
      <c r="G134" s="30" t="s">
        <v>60</v>
      </c>
      <c r="H134" s="30">
        <f t="shared" si="256"/>
        <v>3019.2131747483991</v>
      </c>
      <c r="I134" s="30">
        <f t="shared" si="257"/>
        <v>0</v>
      </c>
      <c r="J134" s="25">
        <f t="shared" si="255"/>
        <v>3019.2131747483991</v>
      </c>
    </row>
    <row r="135" spans="1:10" x14ac:dyDescent="0.25">
      <c r="A135" s="26">
        <v>43235</v>
      </c>
      <c r="B135" s="27" t="s">
        <v>54</v>
      </c>
      <c r="C135" s="28">
        <f t="shared" si="252"/>
        <v>659.34065934065939</v>
      </c>
      <c r="D135" s="29" t="s">
        <v>59</v>
      </c>
      <c r="E135" s="30">
        <v>455</v>
      </c>
      <c r="F135" s="30">
        <v>455</v>
      </c>
      <c r="G135" s="30" t="s">
        <v>60</v>
      </c>
      <c r="H135" s="30">
        <f t="shared" si="256"/>
        <v>0</v>
      </c>
      <c r="I135" s="30">
        <f t="shared" si="257"/>
        <v>0</v>
      </c>
      <c r="J135" s="25">
        <f t="shared" si="255"/>
        <v>0</v>
      </c>
    </row>
    <row r="136" spans="1:10" x14ac:dyDescent="0.25">
      <c r="A136" s="26">
        <v>43234</v>
      </c>
      <c r="B136" s="27" t="s">
        <v>91</v>
      </c>
      <c r="C136" s="28">
        <f t="shared" si="252"/>
        <v>240</v>
      </c>
      <c r="D136" s="29" t="s">
        <v>59</v>
      </c>
      <c r="E136" s="30">
        <v>1250</v>
      </c>
      <c r="F136" s="30">
        <v>1275</v>
      </c>
      <c r="G136" s="30" t="s">
        <v>60</v>
      </c>
      <c r="H136" s="30">
        <f t="shared" si="256"/>
        <v>6000</v>
      </c>
      <c r="I136" s="30">
        <f t="shared" si="257"/>
        <v>0</v>
      </c>
      <c r="J136" s="25">
        <f t="shared" si="255"/>
        <v>6000</v>
      </c>
    </row>
    <row r="137" spans="1:10" x14ac:dyDescent="0.25">
      <c r="A137" s="26">
        <v>43231</v>
      </c>
      <c r="B137" s="27" t="s">
        <v>92</v>
      </c>
      <c r="C137" s="28">
        <f t="shared" si="252"/>
        <v>244.89795918367346</v>
      </c>
      <c r="D137" s="29" t="s">
        <v>59</v>
      </c>
      <c r="E137" s="30">
        <v>1225</v>
      </c>
      <c r="F137" s="30">
        <v>1220</v>
      </c>
      <c r="G137" s="30" t="s">
        <v>60</v>
      </c>
      <c r="H137" s="30">
        <f t="shared" si="256"/>
        <v>-1224.4897959183672</v>
      </c>
      <c r="I137" s="30">
        <f t="shared" si="257"/>
        <v>0</v>
      </c>
      <c r="J137" s="25">
        <f t="shared" si="255"/>
        <v>-1224.4897959183672</v>
      </c>
    </row>
    <row r="138" spans="1:10" x14ac:dyDescent="0.25">
      <c r="A138" s="26">
        <v>43230</v>
      </c>
      <c r="B138" s="27" t="s">
        <v>93</v>
      </c>
      <c r="C138" s="28">
        <f t="shared" si="252"/>
        <v>714.28571428571433</v>
      </c>
      <c r="D138" s="29" t="s">
        <v>59</v>
      </c>
      <c r="E138" s="30">
        <v>420</v>
      </c>
      <c r="F138" s="30">
        <v>427</v>
      </c>
      <c r="G138" s="30" t="s">
        <v>60</v>
      </c>
      <c r="H138" s="30">
        <f t="shared" si="256"/>
        <v>5000</v>
      </c>
      <c r="I138" s="30">
        <f t="shared" si="257"/>
        <v>0</v>
      </c>
      <c r="J138" s="25">
        <f t="shared" si="255"/>
        <v>5000</v>
      </c>
    </row>
    <row r="139" spans="1:10" x14ac:dyDescent="0.25">
      <c r="A139" s="26">
        <v>43229</v>
      </c>
      <c r="B139" s="27" t="s">
        <v>94</v>
      </c>
      <c r="C139" s="28">
        <f t="shared" si="252"/>
        <v>900.90090090090087</v>
      </c>
      <c r="D139" s="29" t="s">
        <v>59</v>
      </c>
      <c r="E139" s="30">
        <v>333</v>
      </c>
      <c r="F139" s="30">
        <v>339</v>
      </c>
      <c r="G139" s="30" t="s">
        <v>60</v>
      </c>
      <c r="H139" s="30">
        <f t="shared" si="256"/>
        <v>5405.405405405405</v>
      </c>
      <c r="I139" s="30">
        <f t="shared" si="257"/>
        <v>0</v>
      </c>
      <c r="J139" s="25">
        <f t="shared" si="255"/>
        <v>5405.405405405405</v>
      </c>
    </row>
    <row r="140" spans="1:10" x14ac:dyDescent="0.25">
      <c r="A140" s="26">
        <v>43229</v>
      </c>
      <c r="B140" s="27" t="s">
        <v>95</v>
      </c>
      <c r="C140" s="28">
        <f t="shared" si="252"/>
        <v>560.74766355140184</v>
      </c>
      <c r="D140" s="29" t="s">
        <v>59</v>
      </c>
      <c r="E140" s="30">
        <v>535</v>
      </c>
      <c r="F140" s="30">
        <v>544</v>
      </c>
      <c r="G140" s="30" t="s">
        <v>60</v>
      </c>
      <c r="H140" s="30">
        <f t="shared" si="256"/>
        <v>5046.7289719626169</v>
      </c>
      <c r="I140" s="30">
        <f t="shared" si="257"/>
        <v>0</v>
      </c>
      <c r="J140" s="25">
        <f t="shared" si="255"/>
        <v>5046.7289719626169</v>
      </c>
    </row>
    <row r="141" spans="1:10" x14ac:dyDescent="0.25">
      <c r="A141" s="26">
        <v>43228</v>
      </c>
      <c r="B141" s="27" t="s">
        <v>96</v>
      </c>
      <c r="C141" s="28">
        <f t="shared" si="252"/>
        <v>403.7685060565276</v>
      </c>
      <c r="D141" s="29" t="s">
        <v>59</v>
      </c>
      <c r="E141" s="30">
        <v>743</v>
      </c>
      <c r="F141" s="30">
        <v>755</v>
      </c>
      <c r="G141" s="30" t="s">
        <v>60</v>
      </c>
      <c r="H141" s="30">
        <f t="shared" si="256"/>
        <v>4845.2220726783307</v>
      </c>
      <c r="I141" s="30">
        <f t="shared" si="257"/>
        <v>0</v>
      </c>
      <c r="J141" s="25">
        <f t="shared" si="255"/>
        <v>4845.2220726783307</v>
      </c>
    </row>
    <row r="142" spans="1:10" x14ac:dyDescent="0.25">
      <c r="A142" s="26">
        <v>43227</v>
      </c>
      <c r="B142" s="27" t="s">
        <v>97</v>
      </c>
      <c r="C142" s="28">
        <f t="shared" si="252"/>
        <v>450.45045045045043</v>
      </c>
      <c r="D142" s="29" t="s">
        <v>59</v>
      </c>
      <c r="E142" s="30">
        <v>666</v>
      </c>
      <c r="F142" s="30">
        <v>675</v>
      </c>
      <c r="G142" s="30" t="s">
        <v>60</v>
      </c>
      <c r="H142" s="30">
        <f t="shared" si="256"/>
        <v>4054.0540540540537</v>
      </c>
      <c r="I142" s="30">
        <f t="shared" si="257"/>
        <v>0</v>
      </c>
      <c r="J142" s="25">
        <f t="shared" si="255"/>
        <v>4054.0540540540537</v>
      </c>
    </row>
    <row r="143" spans="1:10" x14ac:dyDescent="0.25">
      <c r="A143" s="26">
        <v>43224</v>
      </c>
      <c r="B143" s="27" t="s">
        <v>98</v>
      </c>
      <c r="C143" s="28">
        <f t="shared" ref="C143:C145" si="258">300000/E143</f>
        <v>738.91625615763542</v>
      </c>
      <c r="D143" s="29" t="s">
        <v>59</v>
      </c>
      <c r="E143" s="30">
        <v>406</v>
      </c>
      <c r="F143" s="30">
        <v>414</v>
      </c>
      <c r="G143" s="30">
        <v>425</v>
      </c>
      <c r="H143" s="30">
        <f t="shared" ref="H143:H145" si="259">IF(D143="SELL", E143-F143, F143-E143)*C143</f>
        <v>5911.3300492610833</v>
      </c>
      <c r="I143" s="30">
        <f t="shared" ref="I143:I145" si="260">IF(D143="SELL",IF(G143="-","0",F143-G143),IF(D143="BUY",IF(G143="-","0",G143-F143)))*C143</f>
        <v>8128.0788177339891</v>
      </c>
      <c r="J143" s="25">
        <f t="shared" si="255"/>
        <v>14039.408866995072</v>
      </c>
    </row>
    <row r="144" spans="1:10" x14ac:dyDescent="0.25">
      <c r="A144" s="26">
        <v>43223</v>
      </c>
      <c r="B144" s="27" t="s">
        <v>99</v>
      </c>
      <c r="C144" s="28">
        <f t="shared" si="258"/>
        <v>588.23529411764707</v>
      </c>
      <c r="D144" s="29" t="s">
        <v>59</v>
      </c>
      <c r="E144" s="30">
        <v>510</v>
      </c>
      <c r="F144" s="30">
        <v>518</v>
      </c>
      <c r="G144" s="30" t="s">
        <v>60</v>
      </c>
      <c r="H144" s="30">
        <f t="shared" si="259"/>
        <v>4705.8823529411766</v>
      </c>
      <c r="I144" s="30">
        <f t="shared" si="260"/>
        <v>0</v>
      </c>
      <c r="J144" s="25">
        <f t="shared" si="255"/>
        <v>4705.8823529411766</v>
      </c>
    </row>
    <row r="145" spans="1:10" x14ac:dyDescent="0.25">
      <c r="A145" s="26">
        <v>43222</v>
      </c>
      <c r="B145" s="27" t="s">
        <v>100</v>
      </c>
      <c r="C145" s="28">
        <f t="shared" si="258"/>
        <v>374.06483790523691</v>
      </c>
      <c r="D145" s="29" t="s">
        <v>59</v>
      </c>
      <c r="E145" s="30">
        <v>802</v>
      </c>
      <c r="F145" s="30">
        <v>816</v>
      </c>
      <c r="G145" s="30">
        <v>825</v>
      </c>
      <c r="H145" s="30">
        <f t="shared" si="259"/>
        <v>5236.907730673317</v>
      </c>
      <c r="I145" s="30">
        <f t="shared" si="260"/>
        <v>3366.5835411471321</v>
      </c>
      <c r="J145" s="25">
        <f t="shared" si="255"/>
        <v>8603.4912718204487</v>
      </c>
    </row>
    <row r="146" spans="1:10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</row>
  </sheetData>
  <mergeCells count="2">
    <mergeCell ref="A1:J1"/>
    <mergeCell ref="A2:J2"/>
  </mergeCells>
  <conditionalFormatting sqref="H98:I145 H59:I72">
    <cfRule type="cellIs" dxfId="126" priority="98" operator="lessThan">
      <formula>0</formula>
    </cfRule>
  </conditionalFormatting>
  <conditionalFormatting sqref="H96:I96">
    <cfRule type="cellIs" dxfId="125" priority="96" operator="lessThan">
      <formula>0</formula>
    </cfRule>
  </conditionalFormatting>
  <conditionalFormatting sqref="H95:I95">
    <cfRule type="cellIs" dxfId="124" priority="95" operator="lessThan">
      <formula>0</formula>
    </cfRule>
  </conditionalFormatting>
  <conditionalFormatting sqref="H94:I94">
    <cfRule type="cellIs" dxfId="123" priority="94" operator="lessThan">
      <formula>0</formula>
    </cfRule>
  </conditionalFormatting>
  <conditionalFormatting sqref="H93:I93">
    <cfRule type="cellIs" dxfId="122" priority="93" operator="lessThan">
      <formula>0</formula>
    </cfRule>
  </conditionalFormatting>
  <conditionalFormatting sqref="H92:I92">
    <cfRule type="cellIs" dxfId="121" priority="92" operator="lessThan">
      <formula>0</formula>
    </cfRule>
  </conditionalFormatting>
  <conditionalFormatting sqref="H91:I91">
    <cfRule type="cellIs" dxfId="120" priority="91" operator="lessThan">
      <formula>0</formula>
    </cfRule>
  </conditionalFormatting>
  <conditionalFormatting sqref="H90:I90">
    <cfRule type="cellIs" dxfId="119" priority="90" operator="lessThan">
      <formula>0</formula>
    </cfRule>
  </conditionalFormatting>
  <conditionalFormatting sqref="H89:I89">
    <cfRule type="cellIs" dxfId="118" priority="89" operator="lessThan">
      <formula>0</formula>
    </cfRule>
  </conditionalFormatting>
  <conditionalFormatting sqref="H88:I88">
    <cfRule type="cellIs" dxfId="117" priority="88" operator="lessThan">
      <formula>0</formula>
    </cfRule>
  </conditionalFormatting>
  <conditionalFormatting sqref="H87:I87">
    <cfRule type="cellIs" dxfId="116" priority="87" operator="lessThan">
      <formula>0</formula>
    </cfRule>
  </conditionalFormatting>
  <conditionalFormatting sqref="H86:I86">
    <cfRule type="cellIs" dxfId="115" priority="86" operator="lessThan">
      <formula>0</formula>
    </cfRule>
  </conditionalFormatting>
  <conditionalFormatting sqref="H85:I85">
    <cfRule type="cellIs" dxfId="114" priority="85" operator="lessThan">
      <formula>0</formula>
    </cfRule>
  </conditionalFormatting>
  <conditionalFormatting sqref="H84:I84">
    <cfRule type="cellIs" dxfId="113" priority="84" operator="lessThan">
      <formula>0</formula>
    </cfRule>
  </conditionalFormatting>
  <conditionalFormatting sqref="H83:I83">
    <cfRule type="cellIs" dxfId="112" priority="83" operator="lessThan">
      <formula>0</formula>
    </cfRule>
  </conditionalFormatting>
  <conditionalFormatting sqref="H82:I82">
    <cfRule type="cellIs" dxfId="111" priority="82" operator="lessThan">
      <formula>0</formula>
    </cfRule>
  </conditionalFormatting>
  <conditionalFormatting sqref="H80:I80">
    <cfRule type="cellIs" dxfId="110" priority="81" operator="lessThan">
      <formula>0</formula>
    </cfRule>
  </conditionalFormatting>
  <conditionalFormatting sqref="H81:I81">
    <cfRule type="cellIs" dxfId="109" priority="80" operator="lessThan">
      <formula>0</formula>
    </cfRule>
  </conditionalFormatting>
  <conditionalFormatting sqref="H79:I79">
    <cfRule type="cellIs" dxfId="108" priority="79" operator="lessThan">
      <formula>0</formula>
    </cfRule>
  </conditionalFormatting>
  <conditionalFormatting sqref="H78:I78">
    <cfRule type="cellIs" dxfId="107" priority="78" operator="lessThan">
      <formula>0</formula>
    </cfRule>
  </conditionalFormatting>
  <conditionalFormatting sqref="H77:I77">
    <cfRule type="cellIs" dxfId="106" priority="77" operator="lessThan">
      <formula>0</formula>
    </cfRule>
  </conditionalFormatting>
  <conditionalFormatting sqref="H76:I76">
    <cfRule type="cellIs" dxfId="105" priority="76" operator="lessThan">
      <formula>0</formula>
    </cfRule>
  </conditionalFormatting>
  <conditionalFormatting sqref="H75:I75">
    <cfRule type="cellIs" dxfId="104" priority="75" operator="lessThan">
      <formula>0</formula>
    </cfRule>
  </conditionalFormatting>
  <conditionalFormatting sqref="H74:I74">
    <cfRule type="cellIs" dxfId="103" priority="74" operator="lessThan">
      <formula>0</formula>
    </cfRule>
  </conditionalFormatting>
  <conditionalFormatting sqref="H73:I73">
    <cfRule type="cellIs" dxfId="102" priority="73" operator="lessThan">
      <formula>0</formula>
    </cfRule>
  </conditionalFormatting>
  <conditionalFormatting sqref="H56:I58">
    <cfRule type="cellIs" dxfId="101" priority="60" operator="lessThan">
      <formula>0</formula>
    </cfRule>
  </conditionalFormatting>
  <conditionalFormatting sqref="H55:I55">
    <cfRule type="cellIs" dxfId="100" priority="59" operator="lessThan">
      <formula>0</formula>
    </cfRule>
  </conditionalFormatting>
  <conditionalFormatting sqref="H58:I58">
    <cfRule type="cellIs" dxfId="99" priority="58" operator="lessThan">
      <formula>0</formula>
    </cfRule>
  </conditionalFormatting>
  <conditionalFormatting sqref="H57:I57">
    <cfRule type="cellIs" dxfId="98" priority="57" operator="lessThan">
      <formula>0</formula>
    </cfRule>
  </conditionalFormatting>
  <conditionalFormatting sqref="H54:I54">
    <cfRule type="cellIs" dxfId="97" priority="56" operator="lessThan">
      <formula>0</formula>
    </cfRule>
  </conditionalFormatting>
  <conditionalFormatting sqref="H53:I53">
    <cfRule type="cellIs" dxfId="96" priority="55" operator="lessThan">
      <formula>0</formula>
    </cfRule>
  </conditionalFormatting>
  <conditionalFormatting sqref="H52:I52">
    <cfRule type="cellIs" dxfId="95" priority="54" operator="lessThan">
      <formula>0</formula>
    </cfRule>
  </conditionalFormatting>
  <conditionalFormatting sqref="H51:I51">
    <cfRule type="cellIs" dxfId="94" priority="53" operator="lessThan">
      <formula>0</formula>
    </cfRule>
  </conditionalFormatting>
  <conditionalFormatting sqref="H47:I47">
    <cfRule type="cellIs" dxfId="93" priority="52" operator="lessThan">
      <formula>0</formula>
    </cfRule>
  </conditionalFormatting>
  <conditionalFormatting sqref="H46:I46">
    <cfRule type="cellIs" dxfId="92" priority="51" operator="lessThan">
      <formula>0</formula>
    </cfRule>
  </conditionalFormatting>
  <conditionalFormatting sqref="H49:I50">
    <cfRule type="cellIs" dxfId="91" priority="50" operator="lessThan">
      <formula>0</formula>
    </cfRule>
  </conditionalFormatting>
  <conditionalFormatting sqref="H48:I48">
    <cfRule type="cellIs" dxfId="90" priority="49" operator="lessThan">
      <formula>0</formula>
    </cfRule>
  </conditionalFormatting>
  <conditionalFormatting sqref="H45:I45">
    <cfRule type="cellIs" dxfId="89" priority="48" operator="lessThan">
      <formula>0</formula>
    </cfRule>
  </conditionalFormatting>
  <conditionalFormatting sqref="H45">
    <cfRule type="cellIs" dxfId="88" priority="46" operator="lessThan">
      <formula>0</formula>
    </cfRule>
  </conditionalFormatting>
  <conditionalFormatting sqref="H44:I44">
    <cfRule type="cellIs" dxfId="87" priority="45" operator="lessThan">
      <formula>0</formula>
    </cfRule>
  </conditionalFormatting>
  <conditionalFormatting sqref="H44">
    <cfRule type="cellIs" dxfId="86" priority="44" operator="lessThan">
      <formula>0</formula>
    </cfRule>
  </conditionalFormatting>
  <conditionalFormatting sqref="H43:I43">
    <cfRule type="cellIs" dxfId="85" priority="43" operator="lessThan">
      <formula>0</formula>
    </cfRule>
  </conditionalFormatting>
  <conditionalFormatting sqref="H43">
    <cfRule type="cellIs" dxfId="84" priority="42" operator="lessThan">
      <formula>0</formula>
    </cfRule>
  </conditionalFormatting>
  <conditionalFormatting sqref="H42:I42">
    <cfRule type="cellIs" dxfId="83" priority="41" operator="lessThan">
      <formula>0</formula>
    </cfRule>
  </conditionalFormatting>
  <conditionalFormatting sqref="H42">
    <cfRule type="cellIs" dxfId="82" priority="40" operator="lessThan">
      <formula>0</formula>
    </cfRule>
  </conditionalFormatting>
  <conditionalFormatting sqref="H40:I41">
    <cfRule type="cellIs" dxfId="81" priority="39" operator="lessThan">
      <formula>0</formula>
    </cfRule>
  </conditionalFormatting>
  <conditionalFormatting sqref="H40:H41">
    <cfRule type="cellIs" dxfId="80" priority="38" operator="lessThan">
      <formula>0</formula>
    </cfRule>
  </conditionalFormatting>
  <conditionalFormatting sqref="H39:I39">
    <cfRule type="cellIs" dxfId="79" priority="37" operator="lessThan">
      <formula>0</formula>
    </cfRule>
  </conditionalFormatting>
  <conditionalFormatting sqref="H39">
    <cfRule type="cellIs" dxfId="78" priority="36" operator="lessThan">
      <formula>0</formula>
    </cfRule>
  </conditionalFormatting>
  <conditionalFormatting sqref="H38:I38">
    <cfRule type="cellIs" dxfId="77" priority="35" operator="lessThan">
      <formula>0</formula>
    </cfRule>
  </conditionalFormatting>
  <conditionalFormatting sqref="H36:I37">
    <cfRule type="cellIs" dxfId="76" priority="34" operator="lessThan">
      <formula>0</formula>
    </cfRule>
  </conditionalFormatting>
  <conditionalFormatting sqref="H32:I32">
    <cfRule type="cellIs" dxfId="75" priority="33" operator="lessThan">
      <formula>0</formula>
    </cfRule>
  </conditionalFormatting>
  <conditionalFormatting sqref="H34:I35">
    <cfRule type="cellIs" dxfId="74" priority="31" operator="lessThan">
      <formula>0</formula>
    </cfRule>
  </conditionalFormatting>
  <conditionalFormatting sqref="H33:I33">
    <cfRule type="cellIs" dxfId="73" priority="30" operator="lessThan">
      <formula>0</formula>
    </cfRule>
  </conditionalFormatting>
  <conditionalFormatting sqref="H37:I37">
    <cfRule type="cellIs" dxfId="72" priority="29" operator="lessThan">
      <formula>0</formula>
    </cfRule>
  </conditionalFormatting>
  <conditionalFormatting sqref="H30:I30">
    <cfRule type="cellIs" dxfId="71" priority="28" operator="lessThan">
      <formula>0</formula>
    </cfRule>
  </conditionalFormatting>
  <conditionalFormatting sqref="H31:I31">
    <cfRule type="cellIs" dxfId="70" priority="27" operator="lessThan">
      <formula>0</formula>
    </cfRule>
  </conditionalFormatting>
  <conditionalFormatting sqref="H27:I27">
    <cfRule type="cellIs" dxfId="69" priority="26" operator="lessThan">
      <formula>0</formula>
    </cfRule>
  </conditionalFormatting>
  <conditionalFormatting sqref="H28:I29">
    <cfRule type="cellIs" dxfId="68" priority="25" operator="lessThan">
      <formula>0</formula>
    </cfRule>
  </conditionalFormatting>
  <conditionalFormatting sqref="H29:I29">
    <cfRule type="cellIs" dxfId="67" priority="24" operator="lessThan">
      <formula>0</formula>
    </cfRule>
  </conditionalFormatting>
  <conditionalFormatting sqref="H26:I26">
    <cfRule type="cellIs" dxfId="66" priority="23" operator="lessThan">
      <formula>0</formula>
    </cfRule>
  </conditionalFormatting>
  <conditionalFormatting sqref="H25:I25">
    <cfRule type="cellIs" dxfId="65" priority="22" operator="lessThan">
      <formula>0</formula>
    </cfRule>
  </conditionalFormatting>
  <conditionalFormatting sqref="H24:I24">
    <cfRule type="cellIs" dxfId="64" priority="21" operator="lessThan">
      <formula>0</formula>
    </cfRule>
  </conditionalFormatting>
  <conditionalFormatting sqref="H23:I23">
    <cfRule type="cellIs" dxfId="63" priority="20" operator="lessThan">
      <formula>0</formula>
    </cfRule>
  </conditionalFormatting>
  <conditionalFormatting sqref="H22:I22">
    <cfRule type="cellIs" dxfId="62" priority="19" operator="lessThan">
      <formula>0</formula>
    </cfRule>
  </conditionalFormatting>
  <conditionalFormatting sqref="H21:I21">
    <cfRule type="cellIs" dxfId="61" priority="18" operator="lessThan">
      <formula>0</formula>
    </cfRule>
  </conditionalFormatting>
  <conditionalFormatting sqref="H20:I20">
    <cfRule type="cellIs" dxfId="60" priority="17" operator="lessThan">
      <formula>0</formula>
    </cfRule>
  </conditionalFormatting>
  <conditionalFormatting sqref="H19:I19">
    <cfRule type="cellIs" dxfId="59" priority="16" operator="lessThan">
      <formula>0</formula>
    </cfRule>
  </conditionalFormatting>
  <conditionalFormatting sqref="H18:I18">
    <cfRule type="cellIs" dxfId="58" priority="15" operator="lessThan">
      <formula>0</formula>
    </cfRule>
  </conditionalFormatting>
  <conditionalFormatting sqref="H17:I17">
    <cfRule type="cellIs" dxfId="57" priority="14" operator="lessThan">
      <formula>0</formula>
    </cfRule>
  </conditionalFormatting>
  <conditionalFormatting sqref="H16:I16">
    <cfRule type="cellIs" dxfId="56" priority="13" operator="lessThan">
      <formula>0</formula>
    </cfRule>
  </conditionalFormatting>
  <conditionalFormatting sqref="H15:I15">
    <cfRule type="cellIs" dxfId="55" priority="12" operator="lessThan">
      <formula>0</formula>
    </cfRule>
  </conditionalFormatting>
  <conditionalFormatting sqref="H14:I14">
    <cfRule type="cellIs" dxfId="54" priority="11" operator="lessThan">
      <formula>0</formula>
    </cfRule>
  </conditionalFormatting>
  <conditionalFormatting sqref="H13:I13">
    <cfRule type="cellIs" dxfId="53" priority="9" operator="lessThan">
      <formula>0</formula>
    </cfRule>
  </conditionalFormatting>
  <conditionalFormatting sqref="H12:I12">
    <cfRule type="cellIs" dxfId="52" priority="8" operator="lessThan">
      <formula>0</formula>
    </cfRule>
  </conditionalFormatting>
  <conditionalFormatting sqref="H11:I11">
    <cfRule type="cellIs" dxfId="51" priority="7" operator="lessThan">
      <formula>0</formula>
    </cfRule>
  </conditionalFormatting>
  <conditionalFormatting sqref="H10:I10">
    <cfRule type="cellIs" dxfId="50" priority="6" operator="lessThan">
      <formula>0</formula>
    </cfRule>
  </conditionalFormatting>
  <conditionalFormatting sqref="H9:I9">
    <cfRule type="cellIs" dxfId="49" priority="5" operator="lessThan">
      <formula>0</formula>
    </cfRule>
  </conditionalFormatting>
  <conditionalFormatting sqref="H8:I8">
    <cfRule type="cellIs" dxfId="48" priority="4" operator="lessThan">
      <formula>0</formula>
    </cfRule>
  </conditionalFormatting>
  <conditionalFormatting sqref="H7:I7">
    <cfRule type="cellIs" dxfId="47" priority="3" operator="lessThan">
      <formula>0</formula>
    </cfRule>
  </conditionalFormatting>
  <conditionalFormatting sqref="H6:I6">
    <cfRule type="cellIs" dxfId="46" priority="2" operator="lessThan">
      <formula>0</formula>
    </cfRule>
  </conditionalFormatting>
  <conditionalFormatting sqref="H5:I5">
    <cfRule type="cellIs" dxfId="45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 x14ac:dyDescent="0.4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 x14ac:dyDescent="0.25">
      <c r="A5" s="26">
        <v>43486</v>
      </c>
      <c r="B5" s="27" t="s">
        <v>137</v>
      </c>
      <c r="C5" s="56">
        <v>302</v>
      </c>
      <c r="D5" s="55" t="s">
        <v>10</v>
      </c>
      <c r="E5" s="30">
        <v>1428</v>
      </c>
      <c r="F5" s="30">
        <v>1428</v>
      </c>
      <c r="G5" s="30" t="s">
        <v>60</v>
      </c>
      <c r="H5" s="30">
        <f t="shared" ref="H5" si="0">IF(D5="SELL", E5-F5, F5-E5)*C5</f>
        <v>0</v>
      </c>
      <c r="I5" s="50">
        <v>0</v>
      </c>
      <c r="J5" s="25">
        <f t="shared" ref="J5" si="1">SUM(H5:I5)</f>
        <v>0</v>
      </c>
      <c r="K5" s="57">
        <f t="shared" ref="K5" si="2">J5*5</f>
        <v>0</v>
      </c>
    </row>
    <row r="6" spans="1:11" s="46" customFormat="1" x14ac:dyDescent="0.25">
      <c r="A6" s="26">
        <v>43483</v>
      </c>
      <c r="B6" s="27" t="s">
        <v>199</v>
      </c>
      <c r="C6" s="56">
        <v>302</v>
      </c>
      <c r="D6" s="55" t="s">
        <v>72</v>
      </c>
      <c r="E6" s="30">
        <v>2315</v>
      </c>
      <c r="F6" s="30">
        <v>2285</v>
      </c>
      <c r="G6" s="30" t="s">
        <v>60</v>
      </c>
      <c r="H6" s="30">
        <f t="shared" ref="H6" si="3">IF(D6="SELL", E6-F6, F6-E6)*C6</f>
        <v>9060</v>
      </c>
      <c r="I6" s="50">
        <v>0</v>
      </c>
      <c r="J6" s="25">
        <f t="shared" ref="J6" si="4">SUM(H6:I6)</f>
        <v>9060</v>
      </c>
      <c r="K6" s="57">
        <f t="shared" ref="K6" si="5">J6*5</f>
        <v>45300</v>
      </c>
    </row>
    <row r="7" spans="1:11" s="46" customFormat="1" x14ac:dyDescent="0.25">
      <c r="A7" s="26">
        <v>43482</v>
      </c>
      <c r="B7" s="27" t="s">
        <v>253</v>
      </c>
      <c r="C7" s="56">
        <v>700</v>
      </c>
      <c r="D7" s="55" t="s">
        <v>10</v>
      </c>
      <c r="E7" s="30">
        <v>786</v>
      </c>
      <c r="F7" s="30">
        <v>786</v>
      </c>
      <c r="G7" s="30" t="s">
        <v>60</v>
      </c>
      <c r="H7" s="30">
        <f t="shared" ref="H7" si="6">IF(D7="SELL", E7-F7, F7-E7)*C7</f>
        <v>0</v>
      </c>
      <c r="I7" s="50">
        <v>0</v>
      </c>
      <c r="J7" s="25">
        <f t="shared" ref="J7" si="7">SUM(H7:I7)</f>
        <v>0</v>
      </c>
      <c r="K7" s="57">
        <f t="shared" ref="K7" si="8">J7*5</f>
        <v>0</v>
      </c>
    </row>
    <row r="8" spans="1:11" s="46" customFormat="1" x14ac:dyDescent="0.25">
      <c r="A8" s="26">
        <v>43481</v>
      </c>
      <c r="B8" s="27" t="s">
        <v>250</v>
      </c>
      <c r="C8" s="56">
        <v>1000</v>
      </c>
      <c r="D8" s="55" t="s">
        <v>10</v>
      </c>
      <c r="E8" s="30">
        <v>539</v>
      </c>
      <c r="F8" s="30">
        <v>539</v>
      </c>
      <c r="G8" s="30" t="s">
        <v>60</v>
      </c>
      <c r="H8" s="30">
        <f t="shared" ref="H8" si="9">IF(D8="SELL", E8-F8, F8-E8)*C8</f>
        <v>0</v>
      </c>
      <c r="I8" s="50">
        <v>0</v>
      </c>
      <c r="J8" s="25">
        <f t="shared" ref="J8" si="10">SUM(H8:I8)</f>
        <v>0</v>
      </c>
      <c r="K8" s="57">
        <f t="shared" ref="K8" si="11">J8*5</f>
        <v>0</v>
      </c>
    </row>
    <row r="9" spans="1:11" s="46" customFormat="1" x14ac:dyDescent="0.25">
      <c r="A9" s="26">
        <v>43480</v>
      </c>
      <c r="B9" s="27" t="s">
        <v>153</v>
      </c>
      <c r="C9" s="56">
        <v>700</v>
      </c>
      <c r="D9" s="55" t="s">
        <v>10</v>
      </c>
      <c r="E9" s="30">
        <v>775</v>
      </c>
      <c r="F9" s="30">
        <v>783</v>
      </c>
      <c r="G9" s="30" t="s">
        <v>60</v>
      </c>
      <c r="H9" s="30">
        <f t="shared" ref="H9" si="12">IF(D9="SELL", E9-F9, F9-E9)*C9</f>
        <v>5600</v>
      </c>
      <c r="I9" s="50">
        <v>0</v>
      </c>
      <c r="J9" s="25">
        <f t="shared" ref="J9" si="13">SUM(H9:I9)</f>
        <v>5600</v>
      </c>
      <c r="K9" s="57">
        <f t="shared" ref="K9" si="14">J9*5</f>
        <v>28000</v>
      </c>
    </row>
    <row r="10" spans="1:11" s="46" customFormat="1" x14ac:dyDescent="0.25">
      <c r="A10" s="26">
        <v>43479</v>
      </c>
      <c r="B10" s="27" t="s">
        <v>249</v>
      </c>
      <c r="C10" s="56">
        <v>500</v>
      </c>
      <c r="D10" s="55" t="s">
        <v>10</v>
      </c>
      <c r="E10" s="30">
        <v>1325</v>
      </c>
      <c r="F10" s="30">
        <v>1328</v>
      </c>
      <c r="G10" s="30" t="s">
        <v>60</v>
      </c>
      <c r="H10" s="30">
        <f t="shared" ref="H10" si="15">IF(D10="SELL", E10-F10, F10-E10)*C10</f>
        <v>1500</v>
      </c>
      <c r="I10" s="50">
        <v>0</v>
      </c>
      <c r="J10" s="25">
        <f t="shared" ref="J10" si="16">SUM(H10:I10)</f>
        <v>1500</v>
      </c>
      <c r="K10" s="57">
        <f t="shared" ref="K10" si="17">J10*5</f>
        <v>7500</v>
      </c>
    </row>
    <row r="11" spans="1:11" s="46" customFormat="1" x14ac:dyDescent="0.25">
      <c r="A11" s="26">
        <v>43476</v>
      </c>
      <c r="B11" s="27" t="s">
        <v>14</v>
      </c>
      <c r="C11" s="56">
        <v>550</v>
      </c>
      <c r="D11" s="55" t="s">
        <v>10</v>
      </c>
      <c r="E11" s="30">
        <v>678</v>
      </c>
      <c r="F11" s="30">
        <v>686.7</v>
      </c>
      <c r="G11" s="30" t="s">
        <v>60</v>
      </c>
      <c r="H11" s="30">
        <f t="shared" ref="H11" si="18">IF(D11="SELL", E11-F11, F11-E11)*C11</f>
        <v>4785.0000000000255</v>
      </c>
      <c r="I11" s="50">
        <v>0</v>
      </c>
      <c r="J11" s="25">
        <f t="shared" ref="J11" si="19">SUM(H11:I11)</f>
        <v>4785.0000000000255</v>
      </c>
      <c r="K11" s="57">
        <f t="shared" ref="K11" si="20">J11*5</f>
        <v>23925.000000000127</v>
      </c>
    </row>
    <row r="12" spans="1:11" s="46" customFormat="1" x14ac:dyDescent="0.25">
      <c r="A12" s="26">
        <v>43475</v>
      </c>
      <c r="B12" s="27" t="s">
        <v>199</v>
      </c>
      <c r="C12" s="56">
        <v>300</v>
      </c>
      <c r="D12" s="55" t="s">
        <v>72</v>
      </c>
      <c r="E12" s="30">
        <v>2300</v>
      </c>
      <c r="F12" s="30">
        <v>2290</v>
      </c>
      <c r="G12" s="30" t="s">
        <v>60</v>
      </c>
      <c r="H12" s="30">
        <f t="shared" ref="H12" si="21">IF(D12="SELL", E12-F12, F12-E12)*C12</f>
        <v>3000</v>
      </c>
      <c r="I12" s="50">
        <v>0</v>
      </c>
      <c r="J12" s="25">
        <f t="shared" ref="J12" si="22">SUM(H12:I12)</f>
        <v>3000</v>
      </c>
      <c r="K12" s="57">
        <f t="shared" ref="K12" si="23">J12*5</f>
        <v>15000</v>
      </c>
    </row>
    <row r="13" spans="1:11" s="46" customFormat="1" x14ac:dyDescent="0.25">
      <c r="A13" s="26">
        <v>43472</v>
      </c>
      <c r="B13" s="27" t="s">
        <v>186</v>
      </c>
      <c r="C13" s="56">
        <v>3000</v>
      </c>
      <c r="D13" s="55" t="s">
        <v>10</v>
      </c>
      <c r="E13" s="30">
        <v>270</v>
      </c>
      <c r="F13" s="30">
        <v>268.39999999999998</v>
      </c>
      <c r="G13" s="30" t="s">
        <v>60</v>
      </c>
      <c r="H13" s="30">
        <f t="shared" ref="H13" si="24">IF(D13="SELL", E13-F13, F13-E13)*C13</f>
        <v>-4800.0000000000682</v>
      </c>
      <c r="I13" s="50">
        <v>0</v>
      </c>
      <c r="J13" s="25">
        <f t="shared" ref="J13" si="25">SUM(H13:I13)</f>
        <v>-4800.0000000000682</v>
      </c>
      <c r="K13" s="57">
        <f t="shared" ref="K13" si="26">J13*5</f>
        <v>-24000.000000000342</v>
      </c>
    </row>
    <row r="14" spans="1:11" s="46" customFormat="1" x14ac:dyDescent="0.25">
      <c r="A14" s="26">
        <v>43468</v>
      </c>
      <c r="B14" s="27" t="s">
        <v>248</v>
      </c>
      <c r="C14" s="56">
        <v>2000</v>
      </c>
      <c r="D14" s="55" t="s">
        <v>10</v>
      </c>
      <c r="E14" s="30">
        <v>270</v>
      </c>
      <c r="F14" s="30">
        <v>273.5</v>
      </c>
      <c r="G14" s="30" t="s">
        <v>60</v>
      </c>
      <c r="H14" s="30">
        <f t="shared" ref="H14" si="27">IF(D14="SELL", E14-F14, F14-E14)*C14</f>
        <v>7000</v>
      </c>
      <c r="I14" s="50">
        <v>0</v>
      </c>
      <c r="J14" s="25">
        <f t="shared" ref="J14" si="28">SUM(H14:I14)</f>
        <v>7000</v>
      </c>
      <c r="K14" s="57">
        <f t="shared" ref="K14" si="29">J14*5</f>
        <v>35000</v>
      </c>
    </row>
    <row r="15" spans="1:11" s="46" customFormat="1" x14ac:dyDescent="0.25">
      <c r="A15" s="26">
        <v>43466</v>
      </c>
      <c r="B15" s="27" t="s">
        <v>246</v>
      </c>
      <c r="C15" s="56">
        <v>2000</v>
      </c>
      <c r="D15" s="55" t="s">
        <v>10</v>
      </c>
      <c r="E15" s="30">
        <v>251</v>
      </c>
      <c r="F15" s="30">
        <v>254</v>
      </c>
      <c r="G15" s="30" t="s">
        <v>60</v>
      </c>
      <c r="H15" s="30">
        <f t="shared" ref="H15" si="30">IF(D15="SELL", E15-F15, F15-E15)*C15</f>
        <v>6000</v>
      </c>
      <c r="I15" s="50">
        <v>0</v>
      </c>
      <c r="J15" s="25">
        <f t="shared" ref="J15" si="31">SUM(H15:I15)</f>
        <v>6000</v>
      </c>
      <c r="K15" s="57">
        <f t="shared" ref="K15" si="32">J15*5</f>
        <v>30000</v>
      </c>
    </row>
    <row r="16" spans="1:11" s="46" customFormat="1" x14ac:dyDescent="0.25">
      <c r="A16" s="26">
        <v>43462</v>
      </c>
      <c r="B16" s="27" t="s">
        <v>245</v>
      </c>
      <c r="C16" s="56">
        <v>250</v>
      </c>
      <c r="D16" s="55" t="s">
        <v>10</v>
      </c>
      <c r="E16" s="30">
        <v>2630</v>
      </c>
      <c r="F16" s="30">
        <v>2653</v>
      </c>
      <c r="G16" s="30" t="s">
        <v>60</v>
      </c>
      <c r="H16" s="30">
        <f t="shared" ref="H16" si="33">IF(D16="SELL", E16-F16, F16-E16)*C16</f>
        <v>5750</v>
      </c>
      <c r="I16" s="50">
        <v>0</v>
      </c>
      <c r="J16" s="25">
        <f t="shared" ref="J16" si="34">SUM(H16:I16)</f>
        <v>5750</v>
      </c>
      <c r="K16" s="57">
        <f t="shared" ref="K16" si="35">J16*5</f>
        <v>28750</v>
      </c>
    </row>
    <row r="17" spans="1:11" s="46" customFormat="1" x14ac:dyDescent="0.25">
      <c r="A17" s="26">
        <v>43461</v>
      </c>
      <c r="B17" s="27" t="s">
        <v>240</v>
      </c>
      <c r="C17" s="56">
        <v>500</v>
      </c>
      <c r="D17" s="55" t="s">
        <v>10</v>
      </c>
      <c r="E17" s="30">
        <v>1052</v>
      </c>
      <c r="F17" s="30">
        <v>1070</v>
      </c>
      <c r="G17" s="30">
        <v>1080</v>
      </c>
      <c r="H17" s="30">
        <f t="shared" ref="H17" si="36">IF(D17="SELL", E17-F17, F17-E17)*C17</f>
        <v>9000</v>
      </c>
      <c r="I17" s="50">
        <f>(G17-F17)*C17</f>
        <v>5000</v>
      </c>
      <c r="J17" s="25">
        <f t="shared" ref="J17" si="37">SUM(H17:I17)</f>
        <v>14000</v>
      </c>
      <c r="K17" s="57">
        <f t="shared" ref="K17" si="38">J17*5</f>
        <v>70000</v>
      </c>
    </row>
    <row r="18" spans="1:11" s="46" customFormat="1" x14ac:dyDescent="0.25">
      <c r="A18" s="26">
        <v>43460</v>
      </c>
      <c r="B18" s="27" t="s">
        <v>242</v>
      </c>
      <c r="C18" s="56">
        <v>500</v>
      </c>
      <c r="D18" s="55" t="s">
        <v>10</v>
      </c>
      <c r="E18" s="30">
        <v>1023</v>
      </c>
      <c r="F18" s="30">
        <v>1040</v>
      </c>
      <c r="G18" s="30">
        <v>1046</v>
      </c>
      <c r="H18" s="30">
        <f t="shared" ref="H18" si="39">IF(D18="SELL", E18-F18, F18-E18)*C18</f>
        <v>8500</v>
      </c>
      <c r="I18" s="50">
        <f>(G18-F18)*C18</f>
        <v>3000</v>
      </c>
      <c r="J18" s="25">
        <f t="shared" ref="J18" si="40">SUM(H18:I18)</f>
        <v>11500</v>
      </c>
      <c r="K18" s="57">
        <f t="shared" ref="K18" si="41">J18*5</f>
        <v>57500</v>
      </c>
    </row>
    <row r="19" spans="1:11" s="46" customFormat="1" x14ac:dyDescent="0.25">
      <c r="A19" s="26">
        <v>43455</v>
      </c>
      <c r="B19" s="27" t="s">
        <v>208</v>
      </c>
      <c r="C19" s="56">
        <v>700</v>
      </c>
      <c r="D19" s="55" t="s">
        <v>72</v>
      </c>
      <c r="E19" s="30">
        <v>1353</v>
      </c>
      <c r="F19" s="30">
        <v>1341</v>
      </c>
      <c r="G19" s="30" t="s">
        <v>60</v>
      </c>
      <c r="H19" s="30">
        <f t="shared" ref="H19" si="42">IF(D19="SELL", E19-F19, F19-E19)*C19</f>
        <v>8400</v>
      </c>
      <c r="I19" s="50">
        <v>0</v>
      </c>
      <c r="J19" s="25">
        <f t="shared" ref="J19" si="43">SUM(H19:I19)</f>
        <v>8400</v>
      </c>
      <c r="K19" s="57">
        <f t="shared" ref="K19" si="44">J19*5</f>
        <v>42000</v>
      </c>
    </row>
    <row r="20" spans="1:11" s="46" customFormat="1" x14ac:dyDescent="0.25">
      <c r="A20" s="26">
        <v>43454</v>
      </c>
      <c r="B20" s="27" t="s">
        <v>240</v>
      </c>
      <c r="C20" s="56">
        <v>500</v>
      </c>
      <c r="D20" s="55" t="s">
        <v>10</v>
      </c>
      <c r="E20" s="30">
        <v>1942</v>
      </c>
      <c r="F20" s="30">
        <v>1958</v>
      </c>
      <c r="G20" s="30" t="s">
        <v>60</v>
      </c>
      <c r="H20" s="30">
        <f t="shared" ref="H20" si="45">IF(D20="SELL", E20-F20, F20-E20)*C20</f>
        <v>8000</v>
      </c>
      <c r="I20" s="50">
        <v>0</v>
      </c>
      <c r="J20" s="25">
        <f t="shared" ref="J20" si="46">SUM(H20:I20)</f>
        <v>8000</v>
      </c>
      <c r="K20" s="57">
        <f t="shared" ref="K20" si="47">J20*5</f>
        <v>40000</v>
      </c>
    </row>
    <row r="21" spans="1:11" s="46" customFormat="1" x14ac:dyDescent="0.25">
      <c r="A21" s="26">
        <v>43453</v>
      </c>
      <c r="B21" s="27" t="s">
        <v>238</v>
      </c>
      <c r="C21" s="56">
        <v>1250</v>
      </c>
      <c r="D21" s="55" t="s">
        <v>10</v>
      </c>
      <c r="E21" s="30">
        <v>457</v>
      </c>
      <c r="F21" s="30">
        <v>457</v>
      </c>
      <c r="G21" s="30" t="s">
        <v>60</v>
      </c>
      <c r="H21" s="30">
        <f t="shared" ref="H21" si="48">IF(D21="SELL", E21-F21, F21-E21)*C21</f>
        <v>0</v>
      </c>
      <c r="I21" s="50">
        <v>0</v>
      </c>
      <c r="J21" s="25">
        <f t="shared" ref="J21" si="49">SUM(H21:I21)</f>
        <v>0</v>
      </c>
      <c r="K21" s="57">
        <f t="shared" ref="K21" si="50">J21*5</f>
        <v>0</v>
      </c>
    </row>
    <row r="22" spans="1:11" s="46" customFormat="1" x14ac:dyDescent="0.25">
      <c r="A22" s="26">
        <v>43452</v>
      </c>
      <c r="B22" s="27" t="s">
        <v>226</v>
      </c>
      <c r="C22" s="56">
        <v>700</v>
      </c>
      <c r="D22" s="55" t="s">
        <v>10</v>
      </c>
      <c r="E22" s="30">
        <v>1314</v>
      </c>
      <c r="F22" s="30">
        <v>1328</v>
      </c>
      <c r="G22" s="30" t="s">
        <v>60</v>
      </c>
      <c r="H22" s="30">
        <f t="shared" ref="H22" si="51">IF(D22="SELL", E22-F22, F22-E22)*C22</f>
        <v>9800</v>
      </c>
      <c r="I22" s="50">
        <v>0</v>
      </c>
      <c r="J22" s="25">
        <f t="shared" ref="J22" si="52">SUM(H22:I22)</f>
        <v>9800</v>
      </c>
      <c r="K22" s="57">
        <f t="shared" ref="K22" si="53">J22*5</f>
        <v>49000</v>
      </c>
    </row>
    <row r="23" spans="1:11" s="46" customFormat="1" x14ac:dyDescent="0.25">
      <c r="A23" s="26">
        <v>43451</v>
      </c>
      <c r="B23" s="27" t="s">
        <v>236</v>
      </c>
      <c r="C23" s="56">
        <v>750</v>
      </c>
      <c r="D23" s="55" t="s">
        <v>10</v>
      </c>
      <c r="E23" s="30">
        <v>707</v>
      </c>
      <c r="F23" s="30">
        <v>717</v>
      </c>
      <c r="G23" s="30" t="s">
        <v>60</v>
      </c>
      <c r="H23" s="30">
        <f t="shared" ref="H23" si="54">IF(D23="SELL", E23-F23, F23-E23)*C23</f>
        <v>7500</v>
      </c>
      <c r="I23" s="50">
        <v>0</v>
      </c>
      <c r="J23" s="25">
        <f t="shared" ref="J23" si="55">SUM(H23:I23)</f>
        <v>7500</v>
      </c>
      <c r="K23" s="57">
        <f t="shared" ref="K23" si="56">J23*5</f>
        <v>37500</v>
      </c>
    </row>
    <row r="24" spans="1:11" s="46" customFormat="1" x14ac:dyDescent="0.25">
      <c r="A24" s="26">
        <v>43451</v>
      </c>
      <c r="B24" s="27" t="s">
        <v>208</v>
      </c>
      <c r="C24" s="56">
        <v>700</v>
      </c>
      <c r="D24" s="55" t="s">
        <v>10</v>
      </c>
      <c r="E24" s="30">
        <v>1291</v>
      </c>
      <c r="F24" s="30">
        <v>1303</v>
      </c>
      <c r="G24" s="30">
        <v>1315</v>
      </c>
      <c r="H24" s="30">
        <f t="shared" ref="H24" si="57">IF(D24="SELL", E24-F24, F24-E24)*C24</f>
        <v>8400</v>
      </c>
      <c r="I24" s="50">
        <f>(G24-F24)*C24</f>
        <v>8400</v>
      </c>
      <c r="J24" s="25">
        <f t="shared" ref="J24" si="58">SUM(H24:I24)</f>
        <v>16800</v>
      </c>
      <c r="K24" s="57">
        <f t="shared" ref="K24" si="59">J24*5</f>
        <v>84000</v>
      </c>
    </row>
    <row r="25" spans="1:11" s="46" customFormat="1" x14ac:dyDescent="0.25">
      <c r="A25" s="26">
        <v>43447</v>
      </c>
      <c r="B25" s="27" t="s">
        <v>172</v>
      </c>
      <c r="C25" s="56">
        <v>500</v>
      </c>
      <c r="D25" s="55" t="s">
        <v>10</v>
      </c>
      <c r="E25" s="30">
        <v>1802</v>
      </c>
      <c r="F25" s="30">
        <v>1818.95</v>
      </c>
      <c r="G25" s="30" t="s">
        <v>60</v>
      </c>
      <c r="H25" s="30">
        <f t="shared" ref="H25" si="60">IF(D25="SELL", E25-F25, F25-E25)*C25</f>
        <v>8475.0000000000218</v>
      </c>
      <c r="I25" s="50">
        <v>0</v>
      </c>
      <c r="J25" s="25">
        <f t="shared" ref="J25" si="61">SUM(H25:I25)</f>
        <v>8475.0000000000218</v>
      </c>
      <c r="K25" s="57">
        <f t="shared" ref="K25" si="62">J25*5</f>
        <v>42375.000000000109</v>
      </c>
    </row>
    <row r="26" spans="1:11" s="46" customFormat="1" x14ac:dyDescent="0.25">
      <c r="A26" s="26">
        <v>43446</v>
      </c>
      <c r="B26" s="27" t="s">
        <v>172</v>
      </c>
      <c r="C26" s="56">
        <v>500</v>
      </c>
      <c r="D26" s="55" t="s">
        <v>10</v>
      </c>
      <c r="E26" s="30">
        <v>1750</v>
      </c>
      <c r="F26" s="30">
        <v>1770</v>
      </c>
      <c r="G26" s="30" t="s">
        <v>60</v>
      </c>
      <c r="H26" s="30">
        <f t="shared" ref="H26" si="63">IF(D26="SELL", E26-F26, F26-E26)*C26</f>
        <v>10000</v>
      </c>
      <c r="I26" s="50">
        <v>0</v>
      </c>
      <c r="J26" s="25">
        <f t="shared" ref="J26" si="64">SUM(H26:I26)</f>
        <v>10000</v>
      </c>
      <c r="K26" s="57">
        <f t="shared" ref="K26" si="65">J26*5</f>
        <v>50000</v>
      </c>
    </row>
    <row r="27" spans="1:11" s="46" customFormat="1" x14ac:dyDescent="0.25">
      <c r="A27" s="26">
        <v>43445</v>
      </c>
      <c r="B27" s="27" t="s">
        <v>120</v>
      </c>
      <c r="C27" s="56">
        <v>6000</v>
      </c>
      <c r="D27" s="55" t="s">
        <v>10</v>
      </c>
      <c r="E27" s="30">
        <v>103.5</v>
      </c>
      <c r="F27" s="30">
        <v>104.5</v>
      </c>
      <c r="G27" s="30" t="s">
        <v>60</v>
      </c>
      <c r="H27" s="30">
        <f t="shared" ref="H27" si="66">IF(D27="SELL", E27-F27, F27-E27)*C27</f>
        <v>6000</v>
      </c>
      <c r="I27" s="50">
        <v>0</v>
      </c>
      <c r="J27" s="25">
        <f t="shared" ref="J27" si="67">SUM(H27:I27)</f>
        <v>6000</v>
      </c>
      <c r="K27" s="57">
        <f t="shared" ref="K27" si="68">J27*5</f>
        <v>30000</v>
      </c>
    </row>
    <row r="28" spans="1:11" s="46" customFormat="1" x14ac:dyDescent="0.25">
      <c r="A28" s="26">
        <v>43441</v>
      </c>
      <c r="B28" s="27" t="s">
        <v>226</v>
      </c>
      <c r="C28" s="56">
        <v>700</v>
      </c>
      <c r="D28" s="55" t="s">
        <v>10</v>
      </c>
      <c r="E28" s="30">
        <v>1240</v>
      </c>
      <c r="F28" s="30">
        <v>1240</v>
      </c>
      <c r="G28" s="30" t="s">
        <v>60</v>
      </c>
      <c r="H28" s="30">
        <f t="shared" ref="H28" si="69">IF(D28="SELL", E28-F28, F28-E28)*C28</f>
        <v>0</v>
      </c>
      <c r="I28" s="50">
        <v>0</v>
      </c>
      <c r="J28" s="25">
        <f t="shared" ref="J28" si="70">SUM(H28:I28)</f>
        <v>0</v>
      </c>
      <c r="K28" s="57">
        <f t="shared" ref="K28" si="71">J28*5</f>
        <v>0</v>
      </c>
    </row>
    <row r="29" spans="1:11" s="46" customFormat="1" x14ac:dyDescent="0.25">
      <c r="A29" s="26">
        <v>43439</v>
      </c>
      <c r="B29" s="27" t="s">
        <v>103</v>
      </c>
      <c r="C29" s="56">
        <v>800</v>
      </c>
      <c r="D29" s="55" t="s">
        <v>72</v>
      </c>
      <c r="E29" s="30">
        <v>905</v>
      </c>
      <c r="F29" s="30">
        <v>894</v>
      </c>
      <c r="G29" s="30" t="s">
        <v>60</v>
      </c>
      <c r="H29" s="30">
        <f t="shared" ref="H29" si="72">IF(D29="SELL", E29-F29, F29-E29)*C29</f>
        <v>8800</v>
      </c>
      <c r="I29" s="50">
        <v>0</v>
      </c>
      <c r="J29" s="25">
        <f t="shared" ref="J29" si="73">SUM(H29:I29)</f>
        <v>8800</v>
      </c>
      <c r="K29" s="57">
        <f t="shared" ref="K29" si="74">J29*5</f>
        <v>44000</v>
      </c>
    </row>
    <row r="30" spans="1:11" s="46" customFormat="1" x14ac:dyDescent="0.25">
      <c r="A30" s="26">
        <v>43438</v>
      </c>
      <c r="B30" s="27" t="s">
        <v>232</v>
      </c>
      <c r="C30" s="56">
        <v>150</v>
      </c>
      <c r="D30" s="55" t="s">
        <v>10</v>
      </c>
      <c r="E30" s="30">
        <v>3540</v>
      </c>
      <c r="F30" s="30">
        <v>3594</v>
      </c>
      <c r="G30" s="30" t="s">
        <v>60</v>
      </c>
      <c r="H30" s="30">
        <f t="shared" ref="H30" si="75">IF(D30="SELL", E30-F30, F30-E30)*C30</f>
        <v>8100</v>
      </c>
      <c r="I30" s="50">
        <v>0</v>
      </c>
      <c r="J30" s="25">
        <f t="shared" ref="J30" si="76">SUM(H30:I30)</f>
        <v>8100</v>
      </c>
      <c r="K30" s="57">
        <f t="shared" ref="K30" si="77">J30*5</f>
        <v>40500</v>
      </c>
    </row>
    <row r="31" spans="1:11" s="46" customFormat="1" x14ac:dyDescent="0.25">
      <c r="A31" s="26">
        <v>43437</v>
      </c>
      <c r="B31" s="27" t="s">
        <v>35</v>
      </c>
      <c r="C31" s="56">
        <v>400</v>
      </c>
      <c r="D31" s="55" t="s">
        <v>10</v>
      </c>
      <c r="E31" s="30">
        <v>1498</v>
      </c>
      <c r="F31" s="30">
        <v>1520</v>
      </c>
      <c r="G31" s="30">
        <v>1527</v>
      </c>
      <c r="H31" s="30">
        <f t="shared" ref="H31" si="78">IF(D31="SELL", E31-F31, F31-E31)*C31</f>
        <v>8800</v>
      </c>
      <c r="I31" s="50">
        <f>(G31-F31)*C31</f>
        <v>2800</v>
      </c>
      <c r="J31" s="25">
        <f t="shared" ref="J31" si="79">SUM(H31:I31)</f>
        <v>11600</v>
      </c>
      <c r="K31" s="57">
        <f t="shared" ref="K31" si="80">J31*5</f>
        <v>58000</v>
      </c>
    </row>
    <row r="32" spans="1:11" s="46" customFormat="1" x14ac:dyDescent="0.25">
      <c r="A32" s="26">
        <v>43433</v>
      </c>
      <c r="B32" s="27" t="s">
        <v>229</v>
      </c>
      <c r="C32" s="56">
        <v>250</v>
      </c>
      <c r="D32" s="55" t="s">
        <v>10</v>
      </c>
      <c r="E32" s="30">
        <v>2680</v>
      </c>
      <c r="F32" s="30">
        <v>2715</v>
      </c>
      <c r="G32" s="30" t="s">
        <v>60</v>
      </c>
      <c r="H32" s="30">
        <f t="shared" ref="H32:H33" si="81">IF(D32="SELL", E32-F32, F32-E32)*C32</f>
        <v>8750</v>
      </c>
      <c r="I32" s="30">
        <f t="shared" ref="I32" si="82">IF(D32="SELL",IF(G32="-","0",F32-G32),IF(D32="BUY",IF(G32="-","0",G32-F32)))*C32</f>
        <v>0</v>
      </c>
      <c r="J32" s="25">
        <f t="shared" ref="J32:J33" si="83">SUM(H32:I32)</f>
        <v>8750</v>
      </c>
      <c r="K32" s="57">
        <f t="shared" ref="K32:K33" si="84">J32*5</f>
        <v>43750</v>
      </c>
    </row>
    <row r="33" spans="1:11" s="46" customFormat="1" x14ac:dyDescent="0.25">
      <c r="A33" s="26">
        <v>43432</v>
      </c>
      <c r="B33" s="27" t="s">
        <v>169</v>
      </c>
      <c r="C33" s="56">
        <v>4500</v>
      </c>
      <c r="D33" s="55" t="s">
        <v>10</v>
      </c>
      <c r="E33" s="30">
        <v>137</v>
      </c>
      <c r="F33" s="30">
        <v>139.6</v>
      </c>
      <c r="G33" s="30" t="s">
        <v>60</v>
      </c>
      <c r="H33" s="30">
        <f t="shared" si="81"/>
        <v>11699.999999999975</v>
      </c>
      <c r="I33" s="50">
        <v>0</v>
      </c>
      <c r="J33" s="25">
        <f t="shared" si="83"/>
        <v>11699.999999999975</v>
      </c>
      <c r="K33" s="57">
        <f t="shared" si="84"/>
        <v>58499.999999999869</v>
      </c>
    </row>
    <row r="34" spans="1:11" s="46" customFormat="1" x14ac:dyDescent="0.25">
      <c r="A34" s="26">
        <v>43431</v>
      </c>
      <c r="B34" s="27" t="s">
        <v>226</v>
      </c>
      <c r="C34" s="56">
        <v>700</v>
      </c>
      <c r="D34" s="55" t="s">
        <v>10</v>
      </c>
      <c r="E34" s="30">
        <v>1218</v>
      </c>
      <c r="F34" s="30">
        <v>1232</v>
      </c>
      <c r="G34" s="30" t="s">
        <v>60</v>
      </c>
      <c r="H34" s="30">
        <f t="shared" ref="H34:H35" si="85">IF(D34="SELL", E34-F34, F34-E34)*C34</f>
        <v>9800</v>
      </c>
      <c r="I34" s="30">
        <f t="shared" ref="I34" si="86">IF(D34="SELL",IF(G34="-","0",F34-G34),IF(D34="BUY",IF(G34="-","0",G34-F34)))*C34</f>
        <v>0</v>
      </c>
      <c r="J34" s="25">
        <f t="shared" ref="J34:J35" si="87">SUM(H34:I34)</f>
        <v>9800</v>
      </c>
      <c r="K34" s="57">
        <f t="shared" ref="K34:K35" si="88">J34*5</f>
        <v>49000</v>
      </c>
    </row>
    <row r="35" spans="1:11" s="46" customFormat="1" x14ac:dyDescent="0.25">
      <c r="A35" s="26">
        <v>43430</v>
      </c>
      <c r="B35" s="27" t="s">
        <v>226</v>
      </c>
      <c r="C35" s="56">
        <v>700</v>
      </c>
      <c r="D35" s="55" t="s">
        <v>10</v>
      </c>
      <c r="E35" s="30">
        <v>1176</v>
      </c>
      <c r="F35" s="30">
        <v>1188</v>
      </c>
      <c r="G35" s="30">
        <v>1198</v>
      </c>
      <c r="H35" s="30">
        <f t="shared" si="85"/>
        <v>8400</v>
      </c>
      <c r="I35" s="50">
        <f>(G35-F35)*C35</f>
        <v>7000</v>
      </c>
      <c r="J35" s="25">
        <f t="shared" si="87"/>
        <v>15400</v>
      </c>
      <c r="K35" s="57">
        <f t="shared" si="88"/>
        <v>77000</v>
      </c>
    </row>
    <row r="36" spans="1:11" s="46" customFormat="1" x14ac:dyDescent="0.25">
      <c r="A36" s="26">
        <v>43424</v>
      </c>
      <c r="B36" s="27" t="s">
        <v>148</v>
      </c>
      <c r="C36" s="56">
        <v>1250</v>
      </c>
      <c r="D36" s="55" t="s">
        <v>72</v>
      </c>
      <c r="E36" s="30">
        <v>430</v>
      </c>
      <c r="F36" s="30">
        <v>425</v>
      </c>
      <c r="G36" s="30" t="s">
        <v>60</v>
      </c>
      <c r="H36" s="30">
        <f t="shared" ref="H36:H37" si="89">IF(D36="SELL", E36-F36, F36-E36)*C36</f>
        <v>6250</v>
      </c>
      <c r="I36" s="30">
        <f t="shared" ref="I36:I37" si="90">IF(D36="SELL",IF(G36="-","0",F36-G36),IF(D36="BUY",IF(G36="-","0",G36-F36)))*C36</f>
        <v>0</v>
      </c>
      <c r="J36" s="25">
        <f t="shared" ref="J36:J37" si="91">SUM(H36:I36)</f>
        <v>6250</v>
      </c>
      <c r="K36" s="57">
        <f t="shared" ref="K36:K37" si="92">J36*5</f>
        <v>31250</v>
      </c>
    </row>
    <row r="37" spans="1:11" s="46" customFormat="1" x14ac:dyDescent="0.25">
      <c r="A37" s="26">
        <v>43423</v>
      </c>
      <c r="B37" s="27" t="s">
        <v>224</v>
      </c>
      <c r="C37" s="56">
        <v>2800</v>
      </c>
      <c r="D37" s="55" t="s">
        <v>10</v>
      </c>
      <c r="E37" s="30">
        <v>101.5</v>
      </c>
      <c r="F37" s="30">
        <v>102.8</v>
      </c>
      <c r="G37" s="30" t="s">
        <v>60</v>
      </c>
      <c r="H37" s="30">
        <f t="shared" si="89"/>
        <v>3639.9999999999918</v>
      </c>
      <c r="I37" s="30">
        <f t="shared" si="90"/>
        <v>0</v>
      </c>
      <c r="J37" s="25">
        <f t="shared" si="91"/>
        <v>3639.9999999999918</v>
      </c>
      <c r="K37" s="57">
        <f t="shared" si="92"/>
        <v>18199.99999999996</v>
      </c>
    </row>
    <row r="38" spans="1:11" s="46" customFormat="1" x14ac:dyDescent="0.25">
      <c r="A38" s="26">
        <v>43420</v>
      </c>
      <c r="B38" s="27" t="s">
        <v>218</v>
      </c>
      <c r="C38" s="56">
        <v>100</v>
      </c>
      <c r="D38" s="55" t="s">
        <v>10</v>
      </c>
      <c r="E38" s="30">
        <v>5970</v>
      </c>
      <c r="F38" s="30">
        <v>6030</v>
      </c>
      <c r="G38" s="30" t="s">
        <v>60</v>
      </c>
      <c r="H38" s="30">
        <f t="shared" ref="H38:H43" si="93">IF(D38="SELL", E38-F38, F38-E38)*C38</f>
        <v>6000</v>
      </c>
      <c r="I38" s="30">
        <f t="shared" ref="I38:I42" si="94">IF(D38="SELL",IF(G38="-","0",F38-G38),IF(D38="BUY",IF(G38="-","0",G38-F38)))*C38</f>
        <v>0</v>
      </c>
      <c r="J38" s="25">
        <f t="shared" ref="J38:J43" si="95">SUM(H38:I38)</f>
        <v>6000</v>
      </c>
      <c r="K38" s="57">
        <f t="shared" ref="K38:K43" si="96">J38*5</f>
        <v>30000</v>
      </c>
    </row>
    <row r="39" spans="1:11" s="46" customFormat="1" x14ac:dyDescent="0.25">
      <c r="A39" s="26">
        <v>43418</v>
      </c>
      <c r="B39" s="27" t="s">
        <v>32</v>
      </c>
      <c r="C39" s="56">
        <v>1200</v>
      </c>
      <c r="D39" s="55" t="s">
        <v>10</v>
      </c>
      <c r="E39" s="30">
        <v>760</v>
      </c>
      <c r="F39" s="30">
        <v>770</v>
      </c>
      <c r="G39" s="30" t="s">
        <v>60</v>
      </c>
      <c r="H39" s="30">
        <f t="shared" si="93"/>
        <v>12000</v>
      </c>
      <c r="I39" s="30">
        <f t="shared" si="94"/>
        <v>0</v>
      </c>
      <c r="J39" s="25">
        <f t="shared" si="95"/>
        <v>12000</v>
      </c>
      <c r="K39" s="57">
        <f t="shared" si="96"/>
        <v>60000</v>
      </c>
    </row>
    <row r="40" spans="1:11" s="46" customFormat="1" x14ac:dyDescent="0.25">
      <c r="A40" s="26">
        <v>43416</v>
      </c>
      <c r="B40" s="27" t="s">
        <v>186</v>
      </c>
      <c r="C40" s="56">
        <v>3000</v>
      </c>
      <c r="D40" s="55" t="s">
        <v>72</v>
      </c>
      <c r="E40" s="30">
        <v>261.5</v>
      </c>
      <c r="F40" s="30">
        <v>259</v>
      </c>
      <c r="G40" s="30" t="s">
        <v>60</v>
      </c>
      <c r="H40" s="30">
        <f t="shared" si="93"/>
        <v>7500</v>
      </c>
      <c r="I40" s="30">
        <f t="shared" si="94"/>
        <v>0</v>
      </c>
      <c r="J40" s="25">
        <f t="shared" si="95"/>
        <v>7500</v>
      </c>
      <c r="K40" s="57">
        <f t="shared" si="96"/>
        <v>37500</v>
      </c>
    </row>
    <row r="41" spans="1:11" s="46" customFormat="1" x14ac:dyDescent="0.25">
      <c r="A41" s="26">
        <v>43409</v>
      </c>
      <c r="B41" s="27" t="s">
        <v>104</v>
      </c>
      <c r="C41" s="56">
        <v>400</v>
      </c>
      <c r="D41" s="55" t="s">
        <v>72</v>
      </c>
      <c r="E41" s="30">
        <v>1472</v>
      </c>
      <c r="F41" s="30">
        <v>1456</v>
      </c>
      <c r="G41" s="30" t="s">
        <v>60</v>
      </c>
      <c r="H41" s="30">
        <f t="shared" si="93"/>
        <v>6400</v>
      </c>
      <c r="I41" s="30">
        <f t="shared" si="94"/>
        <v>0</v>
      </c>
      <c r="J41" s="25">
        <f t="shared" si="95"/>
        <v>6400</v>
      </c>
      <c r="K41" s="57">
        <f t="shared" si="96"/>
        <v>32000</v>
      </c>
    </row>
    <row r="42" spans="1:11" s="46" customFormat="1" x14ac:dyDescent="0.25">
      <c r="A42" s="26">
        <v>43406</v>
      </c>
      <c r="B42" s="27" t="s">
        <v>168</v>
      </c>
      <c r="C42" s="56">
        <v>700</v>
      </c>
      <c r="D42" s="55" t="s">
        <v>10</v>
      </c>
      <c r="E42" s="30">
        <v>780</v>
      </c>
      <c r="F42" s="30">
        <v>793</v>
      </c>
      <c r="G42" s="30" t="s">
        <v>60</v>
      </c>
      <c r="H42" s="30">
        <f t="shared" si="93"/>
        <v>9100</v>
      </c>
      <c r="I42" s="30">
        <f t="shared" si="94"/>
        <v>0</v>
      </c>
      <c r="J42" s="25">
        <f t="shared" si="95"/>
        <v>9100</v>
      </c>
      <c r="K42" s="57">
        <f t="shared" si="96"/>
        <v>45500</v>
      </c>
    </row>
    <row r="43" spans="1:11" s="46" customFormat="1" x14ac:dyDescent="0.25">
      <c r="A43" s="26">
        <v>43405</v>
      </c>
      <c r="B43" s="27" t="s">
        <v>103</v>
      </c>
      <c r="C43" s="56">
        <v>800</v>
      </c>
      <c r="D43" s="55" t="s">
        <v>10</v>
      </c>
      <c r="E43" s="30">
        <v>1130</v>
      </c>
      <c r="F43" s="30">
        <v>1140</v>
      </c>
      <c r="G43" s="30">
        <v>1150</v>
      </c>
      <c r="H43" s="30">
        <f t="shared" si="93"/>
        <v>8000</v>
      </c>
      <c r="I43" s="50">
        <f>(G43-F43)*C43</f>
        <v>8000</v>
      </c>
      <c r="J43" s="25">
        <f t="shared" si="95"/>
        <v>16000</v>
      </c>
      <c r="K43" s="57">
        <f t="shared" si="96"/>
        <v>80000</v>
      </c>
    </row>
    <row r="44" spans="1:11" s="46" customFormat="1" x14ac:dyDescent="0.25">
      <c r="A44" s="26">
        <v>43404</v>
      </c>
      <c r="B44" s="27" t="s">
        <v>30</v>
      </c>
      <c r="C44" s="56">
        <v>600</v>
      </c>
      <c r="D44" s="55" t="s">
        <v>10</v>
      </c>
      <c r="E44" s="30">
        <v>838</v>
      </c>
      <c r="F44" s="30">
        <v>854</v>
      </c>
      <c r="G44" s="30" t="s">
        <v>60</v>
      </c>
      <c r="H44" s="30">
        <f t="shared" ref="H44" si="97">IF(D44="SELL", E44-F44, F44-E44)*C44</f>
        <v>9600</v>
      </c>
      <c r="I44" s="50">
        <v>0</v>
      </c>
      <c r="J44" s="25">
        <f t="shared" ref="J44" si="98">SUM(H44:I44)</f>
        <v>9600</v>
      </c>
      <c r="K44" s="57">
        <f t="shared" ref="K44" si="99">J44*5</f>
        <v>48000</v>
      </c>
    </row>
    <row r="45" spans="1:11" s="46" customFormat="1" x14ac:dyDescent="0.25">
      <c r="A45" s="26">
        <v>43403</v>
      </c>
      <c r="B45" s="27" t="s">
        <v>214</v>
      </c>
      <c r="C45" s="56">
        <v>700</v>
      </c>
      <c r="D45" s="55" t="s">
        <v>10</v>
      </c>
      <c r="E45" s="30">
        <v>787</v>
      </c>
      <c r="F45" s="30">
        <v>796.5</v>
      </c>
      <c r="G45" s="30" t="s">
        <v>60</v>
      </c>
      <c r="H45" s="30">
        <f t="shared" ref="H45" si="100">IF(D45="SELL", E45-F45, F45-E45)*C45</f>
        <v>6650</v>
      </c>
      <c r="I45" s="50">
        <v>0</v>
      </c>
      <c r="J45" s="25">
        <f t="shared" ref="J45" si="101">SUM(H45:I45)</f>
        <v>6650</v>
      </c>
      <c r="K45" s="57">
        <f t="shared" ref="K45" si="102">J45*5</f>
        <v>33250</v>
      </c>
    </row>
    <row r="46" spans="1:11" s="46" customFormat="1" x14ac:dyDescent="0.25">
      <c r="A46" s="26">
        <v>43402</v>
      </c>
      <c r="B46" s="27" t="s">
        <v>186</v>
      </c>
      <c r="C46" s="56">
        <v>3000</v>
      </c>
      <c r="D46" s="55" t="s">
        <v>10</v>
      </c>
      <c r="E46" s="30">
        <v>238</v>
      </c>
      <c r="F46" s="30">
        <v>241</v>
      </c>
      <c r="G46" s="30" t="s">
        <v>60</v>
      </c>
      <c r="H46" s="30">
        <f t="shared" ref="H46" si="103">IF(D46="SELL", E46-F46, F46-E46)*C46</f>
        <v>9000</v>
      </c>
      <c r="I46" s="50">
        <v>0</v>
      </c>
      <c r="J46" s="25">
        <f t="shared" ref="J46" si="104">SUM(H46:I46)</f>
        <v>9000</v>
      </c>
      <c r="K46" s="57">
        <f t="shared" ref="K46" si="105">J46*5</f>
        <v>45000</v>
      </c>
    </row>
    <row r="47" spans="1:11" s="46" customFormat="1" x14ac:dyDescent="0.25">
      <c r="A47" s="26">
        <v>43399</v>
      </c>
      <c r="B47" s="27" t="s">
        <v>212</v>
      </c>
      <c r="C47" s="56">
        <v>800</v>
      </c>
      <c r="D47" s="55" t="s">
        <v>10</v>
      </c>
      <c r="E47" s="30">
        <v>697</v>
      </c>
      <c r="F47" s="30">
        <v>710</v>
      </c>
      <c r="G47" s="30">
        <v>730</v>
      </c>
      <c r="H47" s="30">
        <f t="shared" ref="H47" si="106">IF(D47="SELL", E47-F47, F47-E47)*C47</f>
        <v>10400</v>
      </c>
      <c r="I47" s="50">
        <f>(G47-F47)*C47</f>
        <v>16000</v>
      </c>
      <c r="J47" s="25">
        <f t="shared" ref="J47" si="107">SUM(H47:I47)</f>
        <v>26400</v>
      </c>
      <c r="K47" s="57">
        <f t="shared" ref="K47" si="108">J47*5</f>
        <v>132000</v>
      </c>
    </row>
    <row r="48" spans="1:11" s="46" customFormat="1" x14ac:dyDescent="0.25">
      <c r="A48" s="26">
        <v>43398</v>
      </c>
      <c r="B48" s="27" t="s">
        <v>39</v>
      </c>
      <c r="C48" s="56">
        <v>1100</v>
      </c>
      <c r="D48" s="55" t="s">
        <v>10</v>
      </c>
      <c r="E48" s="30">
        <v>920</v>
      </c>
      <c r="F48" s="30">
        <v>925</v>
      </c>
      <c r="G48" s="30" t="s">
        <v>60</v>
      </c>
      <c r="H48" s="30">
        <f t="shared" ref="H48" si="109">IF(D48="SELL", E48-F48, F48-E48)*C48</f>
        <v>5500</v>
      </c>
      <c r="I48" s="30">
        <f t="shared" ref="I48" si="110">IF(D48="SELL",IF(G48="-","0",F48-G48),IF(D48="BUY",IF(G48="-","0",G48-F48)))*C48</f>
        <v>0</v>
      </c>
      <c r="J48" s="25">
        <f t="shared" ref="J48" si="111">SUM(H48:I48)</f>
        <v>5500</v>
      </c>
      <c r="K48" s="57">
        <f t="shared" ref="K48" si="112">J48*5</f>
        <v>27500</v>
      </c>
    </row>
    <row r="49" spans="1:11" s="46" customFormat="1" x14ac:dyDescent="0.25">
      <c r="A49" s="26">
        <v>43395</v>
      </c>
      <c r="B49" s="27" t="s">
        <v>35</v>
      </c>
      <c r="C49" s="56">
        <v>400</v>
      </c>
      <c r="D49" s="55" t="s">
        <v>10</v>
      </c>
      <c r="E49" s="30">
        <v>1330</v>
      </c>
      <c r="F49" s="30">
        <v>1310</v>
      </c>
      <c r="G49" s="30">
        <v>1890</v>
      </c>
      <c r="H49" s="30">
        <f t="shared" ref="H49" si="113">IF(D49="SELL", E49-F49, F49-E49)*C49</f>
        <v>-8000</v>
      </c>
      <c r="I49" s="30">
        <f t="shared" ref="I49" si="114">IF(D49="SELL",IF(G49="-","0",F49-G49),IF(D49="BUY",IF(G49="-","0",G49-F49)))*C49</f>
        <v>0</v>
      </c>
      <c r="J49" s="25">
        <f t="shared" ref="J49" si="115">SUM(H49:I49)</f>
        <v>-8000</v>
      </c>
      <c r="K49" s="57">
        <f t="shared" ref="K49" si="116">J49*5</f>
        <v>-40000</v>
      </c>
    </row>
    <row r="50" spans="1:11" s="46" customFormat="1" x14ac:dyDescent="0.25">
      <c r="A50" s="26">
        <v>43392</v>
      </c>
      <c r="B50" s="27" t="s">
        <v>199</v>
      </c>
      <c r="C50" s="56">
        <v>302</v>
      </c>
      <c r="D50" s="55" t="s">
        <v>72</v>
      </c>
      <c r="E50" s="30">
        <v>1960</v>
      </c>
      <c r="F50" s="30">
        <v>1930</v>
      </c>
      <c r="G50" s="30">
        <v>1890</v>
      </c>
      <c r="H50" s="30">
        <f t="shared" ref="H50" si="117">IF(D50="SELL", E50-F50, F50-E50)*C50</f>
        <v>9060</v>
      </c>
      <c r="I50" s="30">
        <f t="shared" ref="I50" si="118">IF(D50="SELL",IF(G50="-","0",F50-G50),IF(D50="BUY",IF(G50="-","0",G50-F50)))*C50</f>
        <v>12080</v>
      </c>
      <c r="J50" s="25">
        <f t="shared" ref="J50" si="119">SUM(H50:I50)</f>
        <v>21140</v>
      </c>
      <c r="K50" s="57">
        <f t="shared" ref="K50" si="120">J50*5</f>
        <v>105700</v>
      </c>
    </row>
    <row r="51" spans="1:11" s="46" customFormat="1" x14ac:dyDescent="0.25">
      <c r="A51" s="26">
        <v>43390</v>
      </c>
      <c r="B51" s="27" t="s">
        <v>210</v>
      </c>
      <c r="C51" s="56">
        <v>1250</v>
      </c>
      <c r="D51" s="55" t="s">
        <v>10</v>
      </c>
      <c r="E51" s="30">
        <v>548</v>
      </c>
      <c r="F51" s="30">
        <v>553</v>
      </c>
      <c r="G51" s="30" t="s">
        <v>60</v>
      </c>
      <c r="H51" s="30">
        <f t="shared" ref="H51" si="121">IF(D51="SELL", E51-F51, F51-E51)*C51</f>
        <v>6250</v>
      </c>
      <c r="I51" s="30">
        <f t="shared" ref="I51" si="122">IF(D51="SELL",IF(G51="-","0",F51-G51),IF(D51="BUY",IF(G51="-","0",G51-F51)))*C51</f>
        <v>0</v>
      </c>
      <c r="J51" s="25">
        <f t="shared" ref="J51" si="123">SUM(H51:I51)</f>
        <v>6250</v>
      </c>
      <c r="K51" s="57">
        <f t="shared" ref="K51:K57" si="124">J51*5</f>
        <v>31250</v>
      </c>
    </row>
    <row r="52" spans="1:11" s="46" customFormat="1" x14ac:dyDescent="0.25">
      <c r="A52" s="26">
        <v>43386</v>
      </c>
      <c r="B52" s="27" t="s">
        <v>168</v>
      </c>
      <c r="C52" s="56">
        <v>700</v>
      </c>
      <c r="D52" s="55" t="s">
        <v>10</v>
      </c>
      <c r="E52" s="30">
        <v>705</v>
      </c>
      <c r="F52" s="30">
        <v>717.5</v>
      </c>
      <c r="G52" s="30" t="s">
        <v>60</v>
      </c>
      <c r="H52" s="30">
        <f t="shared" ref="H52" si="125">IF(D52="SELL", E52-F52, F52-E52)*C52</f>
        <v>8750</v>
      </c>
      <c r="I52" s="30">
        <f t="shared" ref="I52" si="126">IF(D52="SELL",IF(G52="-","0",F52-G52),IF(D52="BUY",IF(G52="-","0",G52-F52)))*C52</f>
        <v>0</v>
      </c>
      <c r="J52" s="25">
        <f t="shared" ref="J52" si="127">SUM(H52:I52)</f>
        <v>8750</v>
      </c>
      <c r="K52" s="57">
        <f t="shared" si="124"/>
        <v>43750</v>
      </c>
    </row>
    <row r="53" spans="1:11" s="46" customFormat="1" x14ac:dyDescent="0.25">
      <c r="A53" s="26">
        <v>43385</v>
      </c>
      <c r="B53" s="27" t="s">
        <v>14</v>
      </c>
      <c r="C53" s="56">
        <v>550</v>
      </c>
      <c r="D53" s="55" t="s">
        <v>10</v>
      </c>
      <c r="E53" s="30">
        <v>895</v>
      </c>
      <c r="F53" s="30">
        <v>913</v>
      </c>
      <c r="G53" s="30" t="s">
        <v>60</v>
      </c>
      <c r="H53" s="30">
        <f t="shared" ref="H53:H54" si="128">IF(D53="SELL", E53-F53, F53-E53)*C53</f>
        <v>9900</v>
      </c>
      <c r="I53" s="30">
        <f t="shared" ref="I53:I54" si="129">IF(D53="SELL",IF(G53="-","0",F53-G53),IF(D53="BUY",IF(G53="-","0",G53-F53)))*C53</f>
        <v>0</v>
      </c>
      <c r="J53" s="25">
        <f t="shared" ref="J53:J54" si="130">SUM(H53:I53)</f>
        <v>9900</v>
      </c>
      <c r="K53" s="57">
        <f t="shared" si="124"/>
        <v>49500</v>
      </c>
    </row>
    <row r="54" spans="1:11" s="46" customFormat="1" x14ac:dyDescent="0.25">
      <c r="A54" s="26">
        <v>43383</v>
      </c>
      <c r="B54" s="27" t="s">
        <v>208</v>
      </c>
      <c r="C54" s="56">
        <v>700</v>
      </c>
      <c r="D54" s="55" t="s">
        <v>10</v>
      </c>
      <c r="E54" s="30">
        <v>1295</v>
      </c>
      <c r="F54" s="30">
        <v>1283</v>
      </c>
      <c r="G54" s="30" t="s">
        <v>60</v>
      </c>
      <c r="H54" s="30">
        <f t="shared" si="128"/>
        <v>-8400</v>
      </c>
      <c r="I54" s="30">
        <f t="shared" si="129"/>
        <v>0</v>
      </c>
      <c r="J54" s="25">
        <f t="shared" si="130"/>
        <v>-8400</v>
      </c>
      <c r="K54" s="57">
        <f t="shared" si="124"/>
        <v>-42000</v>
      </c>
    </row>
    <row r="55" spans="1:11" s="46" customFormat="1" x14ac:dyDescent="0.25">
      <c r="A55" s="26">
        <v>43381</v>
      </c>
      <c r="B55" s="27" t="s">
        <v>191</v>
      </c>
      <c r="C55" s="56">
        <v>1100</v>
      </c>
      <c r="D55" s="55" t="s">
        <v>72</v>
      </c>
      <c r="E55" s="30">
        <v>581</v>
      </c>
      <c r="F55" s="30">
        <v>571</v>
      </c>
      <c r="G55" s="30">
        <v>560</v>
      </c>
      <c r="H55" s="30">
        <f t="shared" ref="H55" si="131">IF(D55="SELL", E55-F55, F55-E55)*C55</f>
        <v>11000</v>
      </c>
      <c r="I55" s="30">
        <f t="shared" ref="I55" si="132">IF(D55="SELL",IF(G55="-","0",F55-G55),IF(D55="BUY",IF(G55="-","0",G55-F55)))*C55</f>
        <v>12100</v>
      </c>
      <c r="J55" s="25">
        <f t="shared" ref="J55" si="133">SUM(H55:I55)</f>
        <v>23100</v>
      </c>
      <c r="K55" s="57">
        <f t="shared" si="124"/>
        <v>115500</v>
      </c>
    </row>
    <row r="56" spans="1:11" s="46" customFormat="1" x14ac:dyDescent="0.25">
      <c r="A56" s="26">
        <v>43378</v>
      </c>
      <c r="B56" s="27" t="s">
        <v>205</v>
      </c>
      <c r="C56" s="56">
        <v>750</v>
      </c>
      <c r="D56" s="55" t="s">
        <v>72</v>
      </c>
      <c r="E56" s="30">
        <v>1232</v>
      </c>
      <c r="F56" s="30">
        <v>1220</v>
      </c>
      <c r="G56" s="30" t="s">
        <v>60</v>
      </c>
      <c r="H56" s="30">
        <f t="shared" ref="H56" si="134">IF(D56="SELL", E56-F56, F56-E56)*C56</f>
        <v>9000</v>
      </c>
      <c r="I56" s="30">
        <f t="shared" ref="I56" si="135">IF(D56="SELL",IF(G56="-","0",F56-G56),IF(D56="BUY",IF(G56="-","0",G56-F56)))*C56</f>
        <v>0</v>
      </c>
      <c r="J56" s="25">
        <f t="shared" ref="J56" si="136">SUM(H56:I56)</f>
        <v>9000</v>
      </c>
      <c r="K56" s="57">
        <f t="shared" si="124"/>
        <v>45000</v>
      </c>
    </row>
    <row r="57" spans="1:11" s="46" customFormat="1" x14ac:dyDescent="0.25">
      <c r="A57" s="26">
        <v>43376</v>
      </c>
      <c r="B57" s="27" t="s">
        <v>43</v>
      </c>
      <c r="C57" s="56">
        <v>800</v>
      </c>
      <c r="D57" s="55" t="s">
        <v>10</v>
      </c>
      <c r="E57" s="30">
        <v>1203</v>
      </c>
      <c r="F57" s="30">
        <v>1215</v>
      </c>
      <c r="G57" s="30" t="s">
        <v>60</v>
      </c>
      <c r="H57" s="30">
        <f t="shared" ref="H57:H58" si="137">IF(D57="SELL", E57-F57, F57-E57)*C57</f>
        <v>9600</v>
      </c>
      <c r="I57" s="30">
        <f t="shared" ref="I57:I58" si="138">IF(D57="SELL",IF(G57="-","0",F57-G57),IF(D57="BUY",IF(G57="-","0",G57-F57)))*C57</f>
        <v>0</v>
      </c>
      <c r="J57" s="25">
        <f t="shared" ref="J57:J58" si="139">SUM(H57:I57)</f>
        <v>9600</v>
      </c>
      <c r="K57" s="57">
        <f t="shared" si="124"/>
        <v>48000</v>
      </c>
    </row>
    <row r="58" spans="1:11" s="46" customFormat="1" x14ac:dyDescent="0.25">
      <c r="A58" s="26">
        <v>43374</v>
      </c>
      <c r="B58" s="27" t="s">
        <v>51</v>
      </c>
      <c r="C58" s="56">
        <v>1000</v>
      </c>
      <c r="D58" s="55" t="s">
        <v>72</v>
      </c>
      <c r="E58" s="30">
        <v>1005</v>
      </c>
      <c r="F58" s="30">
        <v>996</v>
      </c>
      <c r="G58" s="30" t="s">
        <v>60</v>
      </c>
      <c r="H58" s="30">
        <f t="shared" si="137"/>
        <v>9000</v>
      </c>
      <c r="I58" s="30">
        <f t="shared" si="138"/>
        <v>0</v>
      </c>
      <c r="J58" s="25">
        <f t="shared" si="139"/>
        <v>9000</v>
      </c>
      <c r="K58" s="57">
        <f t="shared" ref="K58" si="140">J58*5</f>
        <v>45000</v>
      </c>
    </row>
    <row r="59" spans="1:11" s="46" customFormat="1" x14ac:dyDescent="0.25">
      <c r="A59" s="26">
        <v>43370</v>
      </c>
      <c r="B59" s="27" t="s">
        <v>157</v>
      </c>
      <c r="C59" s="56">
        <v>1000</v>
      </c>
      <c r="D59" s="55" t="s">
        <v>10</v>
      </c>
      <c r="E59" s="30">
        <v>1252</v>
      </c>
      <c r="F59" s="30">
        <v>1254</v>
      </c>
      <c r="G59" s="30" t="s">
        <v>60</v>
      </c>
      <c r="H59" s="30">
        <f t="shared" ref="H59" si="141">IF(D59="SELL", E59-F59, F59-E59)*C59</f>
        <v>2000</v>
      </c>
      <c r="I59" s="30">
        <f t="shared" ref="I59:I65" si="142">IF(D59="SELL",IF(G59="-","0",F59-G59),IF(D59="BUY",IF(G59="-","0",G59-F59)))*C59</f>
        <v>0</v>
      </c>
      <c r="J59" s="25">
        <f t="shared" ref="J59:J65" si="143">SUM(H59:I59)</f>
        <v>2000</v>
      </c>
    </row>
    <row r="60" spans="1:11" s="46" customFormat="1" x14ac:dyDescent="0.25">
      <c r="A60" s="26">
        <v>43367</v>
      </c>
      <c r="B60" s="27" t="s">
        <v>22</v>
      </c>
      <c r="C60" s="56">
        <v>500</v>
      </c>
      <c r="D60" s="55" t="s">
        <v>72</v>
      </c>
      <c r="E60" s="30">
        <v>1275</v>
      </c>
      <c r="F60" s="30">
        <v>1257</v>
      </c>
      <c r="G60" s="30" t="s">
        <v>60</v>
      </c>
      <c r="H60" s="30">
        <f t="shared" ref="H60" si="144">IF(D60="SELL", E60-F60, F60-E60)*C60</f>
        <v>9000</v>
      </c>
      <c r="I60" s="30">
        <f t="shared" si="142"/>
        <v>0</v>
      </c>
      <c r="J60" s="25">
        <f t="shared" si="143"/>
        <v>9000</v>
      </c>
    </row>
    <row r="61" spans="1:11" s="46" customFormat="1" x14ac:dyDescent="0.25">
      <c r="A61" s="26">
        <v>43362</v>
      </c>
      <c r="B61" s="27" t="s">
        <v>191</v>
      </c>
      <c r="C61" s="56">
        <v>1100</v>
      </c>
      <c r="D61" s="55" t="s">
        <v>72</v>
      </c>
      <c r="E61" s="30">
        <v>751</v>
      </c>
      <c r="F61" s="30">
        <v>742</v>
      </c>
      <c r="G61" s="30">
        <v>730</v>
      </c>
      <c r="H61" s="30">
        <f t="shared" ref="H61" si="145">IF(D61="SELL", E61-F61, F61-E61)*C61</f>
        <v>9900</v>
      </c>
      <c r="I61" s="30">
        <f t="shared" si="142"/>
        <v>13200</v>
      </c>
      <c r="J61" s="25">
        <f t="shared" si="143"/>
        <v>23100</v>
      </c>
    </row>
    <row r="62" spans="1:11" s="46" customFormat="1" x14ac:dyDescent="0.25">
      <c r="A62" s="26">
        <v>43360</v>
      </c>
      <c r="B62" s="27" t="s">
        <v>147</v>
      </c>
      <c r="C62" s="56">
        <v>500</v>
      </c>
      <c r="D62" s="55" t="s">
        <v>72</v>
      </c>
      <c r="E62" s="30">
        <v>2002</v>
      </c>
      <c r="F62" s="30">
        <v>1998</v>
      </c>
      <c r="G62" s="30" t="s">
        <v>60</v>
      </c>
      <c r="H62" s="30">
        <f t="shared" ref="H62:H68" si="146">IF(D62="SELL", E62-F62, F62-E62)*C62</f>
        <v>2000</v>
      </c>
      <c r="I62" s="30">
        <f t="shared" si="142"/>
        <v>0</v>
      </c>
      <c r="J62" s="25">
        <f t="shared" si="143"/>
        <v>2000</v>
      </c>
    </row>
    <row r="63" spans="1:11" s="46" customFormat="1" x14ac:dyDescent="0.25">
      <c r="A63" s="26">
        <v>43357</v>
      </c>
      <c r="B63" s="27" t="s">
        <v>199</v>
      </c>
      <c r="C63" s="56">
        <v>300</v>
      </c>
      <c r="D63" s="55" t="s">
        <v>10</v>
      </c>
      <c r="E63" s="30">
        <v>2950</v>
      </c>
      <c r="F63" s="30">
        <v>2975</v>
      </c>
      <c r="G63" s="30" t="s">
        <v>60</v>
      </c>
      <c r="H63" s="30">
        <f t="shared" ref="H63" si="147">IF(D63="SELL", E63-F63, F63-E63)*C63</f>
        <v>7500</v>
      </c>
      <c r="I63" s="30">
        <f t="shared" si="142"/>
        <v>0</v>
      </c>
      <c r="J63" s="25">
        <f t="shared" si="143"/>
        <v>7500</v>
      </c>
    </row>
    <row r="64" spans="1:11" s="46" customFormat="1" x14ac:dyDescent="0.25">
      <c r="A64" s="26">
        <v>43353</v>
      </c>
      <c r="B64" s="27" t="s">
        <v>188</v>
      </c>
      <c r="C64" s="56">
        <v>1200</v>
      </c>
      <c r="D64" s="55" t="s">
        <v>10</v>
      </c>
      <c r="E64" s="30">
        <v>512</v>
      </c>
      <c r="F64" s="30">
        <v>504</v>
      </c>
      <c r="G64" s="30" t="s">
        <v>60</v>
      </c>
      <c r="H64" s="30">
        <f t="shared" si="146"/>
        <v>-9600</v>
      </c>
      <c r="I64" s="30">
        <f t="shared" si="142"/>
        <v>0</v>
      </c>
      <c r="J64" s="25">
        <f t="shared" si="143"/>
        <v>-9600</v>
      </c>
    </row>
    <row r="65" spans="1:10" s="46" customFormat="1" x14ac:dyDescent="0.25">
      <c r="A65" s="26">
        <v>43350</v>
      </c>
      <c r="B65" s="27" t="s">
        <v>157</v>
      </c>
      <c r="C65" s="56">
        <v>1000</v>
      </c>
      <c r="D65" s="55" t="s">
        <v>10</v>
      </c>
      <c r="E65" s="30">
        <v>1078</v>
      </c>
      <c r="F65" s="30">
        <v>1084</v>
      </c>
      <c r="G65" s="30" t="s">
        <v>60</v>
      </c>
      <c r="H65" s="30">
        <f t="shared" si="146"/>
        <v>6000</v>
      </c>
      <c r="I65" s="30">
        <f t="shared" si="142"/>
        <v>0</v>
      </c>
      <c r="J65" s="25">
        <f t="shared" si="143"/>
        <v>6000</v>
      </c>
    </row>
    <row r="66" spans="1:10" s="46" customFormat="1" x14ac:dyDescent="0.25">
      <c r="A66" s="26">
        <v>43349</v>
      </c>
      <c r="B66" s="27" t="s">
        <v>186</v>
      </c>
      <c r="C66" s="56">
        <v>3000</v>
      </c>
      <c r="D66" s="55" t="s">
        <v>10</v>
      </c>
      <c r="E66" s="30">
        <v>258</v>
      </c>
      <c r="F66" s="30">
        <v>261.5</v>
      </c>
      <c r="G66" s="30">
        <v>265</v>
      </c>
      <c r="H66" s="30">
        <f t="shared" si="146"/>
        <v>10500</v>
      </c>
      <c r="I66" s="50">
        <f>(G66-F66)*C66</f>
        <v>10500</v>
      </c>
      <c r="J66" s="25">
        <f t="shared" ref="J66:J111" si="148">SUM(H66:I66)*5</f>
        <v>105000</v>
      </c>
    </row>
    <row r="67" spans="1:10" s="46" customFormat="1" x14ac:dyDescent="0.25">
      <c r="A67" s="26">
        <v>43348</v>
      </c>
      <c r="B67" s="27" t="s">
        <v>154</v>
      </c>
      <c r="C67" s="56">
        <v>2666</v>
      </c>
      <c r="D67" s="55" t="s">
        <v>72</v>
      </c>
      <c r="E67" s="30">
        <v>268</v>
      </c>
      <c r="F67" s="30">
        <v>269.5</v>
      </c>
      <c r="G67" s="30" t="s">
        <v>60</v>
      </c>
      <c r="H67" s="30">
        <f t="shared" si="146"/>
        <v>-3999</v>
      </c>
      <c r="I67" s="30">
        <f>IF(D67="SELL",IF(G67="-","0",F67-G67),IF(D67="BUY",IF(G67="-","0",G67-F67)))*C67</f>
        <v>0</v>
      </c>
      <c r="J67" s="25">
        <f t="shared" si="148"/>
        <v>-19995</v>
      </c>
    </row>
    <row r="68" spans="1:10" s="46" customFormat="1" x14ac:dyDescent="0.25">
      <c r="A68" s="20">
        <v>43343</v>
      </c>
      <c r="B68" s="31" t="s">
        <v>187</v>
      </c>
      <c r="C68" s="31">
        <v>500</v>
      </c>
      <c r="D68" s="32" t="s">
        <v>72</v>
      </c>
      <c r="E68" s="33">
        <v>2900</v>
      </c>
      <c r="F68" s="33">
        <v>2880</v>
      </c>
      <c r="G68" s="33">
        <v>2866</v>
      </c>
      <c r="H68" s="30">
        <f t="shared" si="146"/>
        <v>10000</v>
      </c>
      <c r="I68" s="53">
        <f>(F68-G68)*C68</f>
        <v>7000</v>
      </c>
      <c r="J68" s="25">
        <f t="shared" si="148"/>
        <v>85000</v>
      </c>
    </row>
    <row r="69" spans="1:10" s="46" customFormat="1" x14ac:dyDescent="0.25">
      <c r="A69" s="20">
        <v>43341</v>
      </c>
      <c r="B69" s="31" t="s">
        <v>148</v>
      </c>
      <c r="C69" s="31">
        <v>1250</v>
      </c>
      <c r="D69" s="32" t="s">
        <v>10</v>
      </c>
      <c r="E69" s="33">
        <v>488</v>
      </c>
      <c r="F69" s="33">
        <v>486</v>
      </c>
      <c r="G69" s="33" t="s">
        <v>60</v>
      </c>
      <c r="H69" s="50">
        <f t="shared" ref="H69:H70" si="149">(F69-E69)*C69</f>
        <v>-2500</v>
      </c>
      <c r="I69" s="50">
        <v>0</v>
      </c>
      <c r="J69" s="25">
        <f t="shared" si="148"/>
        <v>-12500</v>
      </c>
    </row>
    <row r="70" spans="1:10" s="46" customFormat="1" x14ac:dyDescent="0.25">
      <c r="A70" s="20">
        <v>43340</v>
      </c>
      <c r="B70" s="31" t="s">
        <v>103</v>
      </c>
      <c r="C70" s="31">
        <v>800</v>
      </c>
      <c r="D70" s="32" t="s">
        <v>10</v>
      </c>
      <c r="E70" s="33">
        <v>1393</v>
      </c>
      <c r="F70" s="33">
        <v>1406</v>
      </c>
      <c r="G70" s="33">
        <v>1415</v>
      </c>
      <c r="H70" s="50">
        <f t="shared" si="149"/>
        <v>10400</v>
      </c>
      <c r="I70" s="50">
        <f>(G70-F70)*C70</f>
        <v>7200</v>
      </c>
      <c r="J70" s="25">
        <f t="shared" si="148"/>
        <v>88000</v>
      </c>
    </row>
    <row r="71" spans="1:10" s="46" customFormat="1" x14ac:dyDescent="0.25">
      <c r="A71" s="20">
        <v>43339</v>
      </c>
      <c r="B71" s="31" t="s">
        <v>184</v>
      </c>
      <c r="C71" s="31">
        <v>750</v>
      </c>
      <c r="D71" s="32" t="s">
        <v>10</v>
      </c>
      <c r="E71" s="33">
        <v>1090</v>
      </c>
      <c r="F71" s="33">
        <v>1088</v>
      </c>
      <c r="G71" s="33" t="s">
        <v>60</v>
      </c>
      <c r="H71" s="50">
        <f t="shared" ref="H71:H73" si="150">(F71-E71)*C71</f>
        <v>-1500</v>
      </c>
      <c r="I71" s="50">
        <v>0</v>
      </c>
      <c r="J71" s="25">
        <f t="shared" si="148"/>
        <v>-7500</v>
      </c>
    </row>
    <row r="72" spans="1:10" s="46" customFormat="1" x14ac:dyDescent="0.25">
      <c r="A72" s="20">
        <v>43336</v>
      </c>
      <c r="B72" s="31" t="s">
        <v>157</v>
      </c>
      <c r="C72" s="31">
        <v>1000</v>
      </c>
      <c r="D72" s="32" t="s">
        <v>10</v>
      </c>
      <c r="E72" s="33">
        <v>1273</v>
      </c>
      <c r="F72" s="33">
        <v>1278.8</v>
      </c>
      <c r="G72" s="33" t="s">
        <v>60</v>
      </c>
      <c r="H72" s="50">
        <f t="shared" si="150"/>
        <v>5799.9999999999545</v>
      </c>
      <c r="I72" s="50">
        <v>0</v>
      </c>
      <c r="J72" s="25">
        <f t="shared" si="148"/>
        <v>28999.999999999774</v>
      </c>
    </row>
    <row r="73" spans="1:10" s="46" customFormat="1" x14ac:dyDescent="0.25">
      <c r="A73" s="20">
        <v>43335</v>
      </c>
      <c r="B73" s="31" t="s">
        <v>168</v>
      </c>
      <c r="C73" s="31">
        <v>700</v>
      </c>
      <c r="D73" s="32" t="s">
        <v>10</v>
      </c>
      <c r="E73" s="33">
        <v>770</v>
      </c>
      <c r="F73" s="33">
        <v>783</v>
      </c>
      <c r="G73" s="33" t="s">
        <v>60</v>
      </c>
      <c r="H73" s="50">
        <f t="shared" si="150"/>
        <v>9100</v>
      </c>
      <c r="I73" s="50">
        <v>0</v>
      </c>
      <c r="J73" s="25">
        <f t="shared" si="148"/>
        <v>45500</v>
      </c>
    </row>
    <row r="74" spans="1:10" s="46" customFormat="1" x14ac:dyDescent="0.25">
      <c r="A74" s="20">
        <v>43333</v>
      </c>
      <c r="B74" s="31" t="s">
        <v>182</v>
      </c>
      <c r="C74" s="31">
        <v>1100</v>
      </c>
      <c r="D74" s="32" t="s">
        <v>10</v>
      </c>
      <c r="E74" s="33">
        <v>567</v>
      </c>
      <c r="F74" s="33">
        <v>572.5</v>
      </c>
      <c r="G74" s="33" t="s">
        <v>60</v>
      </c>
      <c r="H74" s="50">
        <f t="shared" ref="H74" si="151">(F74-E74)*C74</f>
        <v>6050</v>
      </c>
      <c r="I74" s="50">
        <v>0</v>
      </c>
      <c r="J74" s="25">
        <f t="shared" si="148"/>
        <v>30250</v>
      </c>
    </row>
    <row r="75" spans="1:10" s="46" customFormat="1" x14ac:dyDescent="0.25">
      <c r="A75" s="20">
        <v>43332</v>
      </c>
      <c r="B75" s="31" t="s">
        <v>168</v>
      </c>
      <c r="C75" s="31">
        <v>700</v>
      </c>
      <c r="D75" s="32" t="s">
        <v>10</v>
      </c>
      <c r="E75" s="33">
        <v>697</v>
      </c>
      <c r="F75" s="33">
        <v>710</v>
      </c>
      <c r="G75" s="33">
        <v>716</v>
      </c>
      <c r="H75" s="50">
        <f t="shared" ref="H75" si="152">(F75-E75)*C75</f>
        <v>9100</v>
      </c>
      <c r="I75" s="50">
        <f>(G75-F75)*C75</f>
        <v>4200</v>
      </c>
      <c r="J75" s="25">
        <f t="shared" si="148"/>
        <v>66500</v>
      </c>
    </row>
    <row r="76" spans="1:10" s="46" customFormat="1" x14ac:dyDescent="0.25">
      <c r="A76" s="20">
        <v>43329</v>
      </c>
      <c r="B76" s="31" t="s">
        <v>180</v>
      </c>
      <c r="C76" s="31">
        <v>1500</v>
      </c>
      <c r="D76" s="32" t="s">
        <v>10</v>
      </c>
      <c r="E76" s="33">
        <v>668</v>
      </c>
      <c r="F76" s="33">
        <v>675</v>
      </c>
      <c r="G76" s="33" t="s">
        <v>60</v>
      </c>
      <c r="H76" s="50">
        <f t="shared" ref="H76" si="153">(F76-E76)*C76</f>
        <v>10500</v>
      </c>
      <c r="I76" s="50">
        <v>0</v>
      </c>
      <c r="J76" s="25">
        <f t="shared" si="148"/>
        <v>52500</v>
      </c>
    </row>
    <row r="77" spans="1:10" s="46" customFormat="1" x14ac:dyDescent="0.25">
      <c r="A77" s="20">
        <v>43328</v>
      </c>
      <c r="B77" s="31" t="s">
        <v>179</v>
      </c>
      <c r="C77" s="31">
        <v>800</v>
      </c>
      <c r="D77" s="32" t="s">
        <v>10</v>
      </c>
      <c r="E77" s="33">
        <v>1340</v>
      </c>
      <c r="F77" s="33">
        <v>1350</v>
      </c>
      <c r="G77" s="33" t="s">
        <v>60</v>
      </c>
      <c r="H77" s="50">
        <f t="shared" ref="H77" si="154">(F77-E77)*C77</f>
        <v>8000</v>
      </c>
      <c r="I77" s="50">
        <v>0</v>
      </c>
      <c r="J77" s="25">
        <f t="shared" si="148"/>
        <v>40000</v>
      </c>
    </row>
    <row r="78" spans="1:10" s="46" customFormat="1" x14ac:dyDescent="0.25">
      <c r="A78" s="20">
        <v>43326</v>
      </c>
      <c r="B78" s="31" t="s">
        <v>103</v>
      </c>
      <c r="C78" s="31">
        <v>800</v>
      </c>
      <c r="D78" s="32" t="s">
        <v>10</v>
      </c>
      <c r="E78" s="33">
        <v>1296</v>
      </c>
      <c r="F78" s="33">
        <v>1310</v>
      </c>
      <c r="G78" s="33">
        <v>1340</v>
      </c>
      <c r="H78" s="50">
        <f t="shared" ref="H78" si="155">(F78-E78)*C78</f>
        <v>11200</v>
      </c>
      <c r="I78" s="50">
        <f>(G78-F78)*C78</f>
        <v>24000</v>
      </c>
      <c r="J78" s="25">
        <f t="shared" si="148"/>
        <v>176000</v>
      </c>
    </row>
    <row r="79" spans="1:10" s="46" customFormat="1" x14ac:dyDescent="0.25">
      <c r="A79" s="20">
        <v>43322</v>
      </c>
      <c r="B79" s="31" t="s">
        <v>39</v>
      </c>
      <c r="C79" s="31">
        <v>1100</v>
      </c>
      <c r="D79" s="32" t="s">
        <v>10</v>
      </c>
      <c r="E79" s="33">
        <v>976</v>
      </c>
      <c r="F79" s="33">
        <v>979.8</v>
      </c>
      <c r="G79" s="33" t="s">
        <v>60</v>
      </c>
      <c r="H79" s="50">
        <f t="shared" ref="H79" si="156">(F79-E79)*C79</f>
        <v>4179.99999999995</v>
      </c>
      <c r="I79" s="50">
        <v>0</v>
      </c>
      <c r="J79" s="25">
        <f t="shared" si="148"/>
        <v>20899.999999999749</v>
      </c>
    </row>
    <row r="80" spans="1:10" s="46" customFormat="1" x14ac:dyDescent="0.25">
      <c r="A80" s="20">
        <v>43321</v>
      </c>
      <c r="B80" s="31" t="s">
        <v>125</v>
      </c>
      <c r="C80" s="31">
        <v>1000</v>
      </c>
      <c r="D80" s="32" t="s">
        <v>10</v>
      </c>
      <c r="E80" s="33">
        <v>824</v>
      </c>
      <c r="F80" s="33">
        <v>833</v>
      </c>
      <c r="G80" s="33" t="s">
        <v>60</v>
      </c>
      <c r="H80" s="50">
        <f t="shared" ref="H80" si="157">(F80-E80)*C80</f>
        <v>9000</v>
      </c>
      <c r="I80" s="50">
        <v>0</v>
      </c>
      <c r="J80" s="25">
        <f t="shared" si="148"/>
        <v>45000</v>
      </c>
    </row>
    <row r="81" spans="1:10" s="46" customFormat="1" x14ac:dyDescent="0.25">
      <c r="A81" s="20">
        <v>43319</v>
      </c>
      <c r="B81" s="31" t="s">
        <v>172</v>
      </c>
      <c r="C81" s="31">
        <v>500</v>
      </c>
      <c r="D81" s="32" t="s">
        <v>10</v>
      </c>
      <c r="E81" s="33">
        <v>1590</v>
      </c>
      <c r="F81" s="33">
        <v>1575</v>
      </c>
      <c r="G81" s="33" t="s">
        <v>60</v>
      </c>
      <c r="H81" s="50">
        <f t="shared" ref="H81:H82" si="158">(F81-E81)*C81</f>
        <v>-7500</v>
      </c>
      <c r="I81" s="50">
        <v>0</v>
      </c>
      <c r="J81" s="25">
        <f t="shared" si="148"/>
        <v>-37500</v>
      </c>
    </row>
    <row r="82" spans="1:10" s="46" customFormat="1" x14ac:dyDescent="0.25">
      <c r="A82" s="20">
        <v>43318</v>
      </c>
      <c r="B82" s="31" t="s">
        <v>157</v>
      </c>
      <c r="C82" s="31">
        <v>1000</v>
      </c>
      <c r="D82" s="32" t="s">
        <v>10</v>
      </c>
      <c r="E82" s="33">
        <v>1196</v>
      </c>
      <c r="F82" s="33">
        <v>1201</v>
      </c>
      <c r="G82" s="33" t="s">
        <v>60</v>
      </c>
      <c r="H82" s="50">
        <f t="shared" si="158"/>
        <v>5000</v>
      </c>
      <c r="I82" s="50">
        <v>0</v>
      </c>
      <c r="J82" s="25">
        <f t="shared" si="148"/>
        <v>25000</v>
      </c>
    </row>
    <row r="83" spans="1:10" s="46" customFormat="1" x14ac:dyDescent="0.25">
      <c r="A83" s="20">
        <v>43315</v>
      </c>
      <c r="B83" s="31" t="s">
        <v>168</v>
      </c>
      <c r="C83" s="31">
        <v>700</v>
      </c>
      <c r="D83" s="32" t="s">
        <v>10</v>
      </c>
      <c r="E83" s="33">
        <v>695</v>
      </c>
      <c r="F83" s="33">
        <v>708</v>
      </c>
      <c r="G83" s="33">
        <v>710</v>
      </c>
      <c r="H83" s="50">
        <f t="shared" ref="H83:H88" si="159">(F83-E83)*C83</f>
        <v>9100</v>
      </c>
      <c r="I83" s="50">
        <f>(G83-F83)*C83</f>
        <v>1400</v>
      </c>
      <c r="J83" s="25">
        <f t="shared" si="148"/>
        <v>52500</v>
      </c>
    </row>
    <row r="84" spans="1:10" s="46" customFormat="1" x14ac:dyDescent="0.25">
      <c r="A84" s="20">
        <v>43315</v>
      </c>
      <c r="B84" s="31" t="s">
        <v>169</v>
      </c>
      <c r="C84" s="31">
        <v>4500</v>
      </c>
      <c r="D84" s="32" t="s">
        <v>10</v>
      </c>
      <c r="E84" s="33">
        <v>181.5</v>
      </c>
      <c r="F84" s="33">
        <v>179.5</v>
      </c>
      <c r="G84" s="33" t="s">
        <v>60</v>
      </c>
      <c r="H84" s="50">
        <f t="shared" si="159"/>
        <v>-9000</v>
      </c>
      <c r="I84" s="50">
        <v>0</v>
      </c>
      <c r="J84" s="25">
        <f t="shared" si="148"/>
        <v>-45000</v>
      </c>
    </row>
    <row r="85" spans="1:10" s="46" customFormat="1" x14ac:dyDescent="0.25">
      <c r="A85" s="20">
        <v>43314</v>
      </c>
      <c r="B85" s="31" t="s">
        <v>104</v>
      </c>
      <c r="C85" s="31">
        <v>800</v>
      </c>
      <c r="D85" s="32" t="s">
        <v>10</v>
      </c>
      <c r="E85" s="33">
        <v>1200</v>
      </c>
      <c r="F85" s="33">
        <v>1210</v>
      </c>
      <c r="G85" s="33">
        <v>1213.9000000000001</v>
      </c>
      <c r="H85" s="50">
        <f t="shared" si="159"/>
        <v>8000</v>
      </c>
      <c r="I85" s="50">
        <f>(G85-F85)*C85</f>
        <v>3120.0000000000728</v>
      </c>
      <c r="J85" s="25">
        <f t="shared" si="148"/>
        <v>55600.000000000364</v>
      </c>
    </row>
    <row r="86" spans="1:10" s="46" customFormat="1" x14ac:dyDescent="0.25">
      <c r="A86" s="20">
        <v>43313</v>
      </c>
      <c r="B86" s="31" t="s">
        <v>170</v>
      </c>
      <c r="C86" s="31">
        <v>1200</v>
      </c>
      <c r="D86" s="32" t="s">
        <v>10</v>
      </c>
      <c r="E86" s="33">
        <v>682</v>
      </c>
      <c r="F86" s="33">
        <v>683</v>
      </c>
      <c r="G86" s="33" t="s">
        <v>60</v>
      </c>
      <c r="H86" s="50">
        <f t="shared" si="159"/>
        <v>1200</v>
      </c>
      <c r="I86" s="50">
        <v>0</v>
      </c>
      <c r="J86" s="25">
        <f t="shared" si="148"/>
        <v>6000</v>
      </c>
    </row>
    <row r="87" spans="1:10" s="46" customFormat="1" x14ac:dyDescent="0.25">
      <c r="A87" s="20">
        <v>43312</v>
      </c>
      <c r="B87" s="31" t="s">
        <v>135</v>
      </c>
      <c r="C87" s="31">
        <v>4500</v>
      </c>
      <c r="D87" s="32" t="s">
        <v>10</v>
      </c>
      <c r="E87" s="33">
        <v>297</v>
      </c>
      <c r="F87" s="33">
        <v>298.5</v>
      </c>
      <c r="G87" s="33" t="s">
        <v>60</v>
      </c>
      <c r="H87" s="50">
        <f t="shared" si="159"/>
        <v>6750</v>
      </c>
      <c r="I87" s="50">
        <v>0</v>
      </c>
      <c r="J87" s="25">
        <f t="shared" si="148"/>
        <v>33750</v>
      </c>
    </row>
    <row r="88" spans="1:10" s="46" customFormat="1" x14ac:dyDescent="0.25">
      <c r="A88" s="20">
        <v>43311</v>
      </c>
      <c r="B88" s="31" t="s">
        <v>171</v>
      </c>
      <c r="C88" s="31">
        <v>800</v>
      </c>
      <c r="D88" s="32" t="s">
        <v>10</v>
      </c>
      <c r="E88" s="33">
        <v>564</v>
      </c>
      <c r="F88" s="33">
        <v>566</v>
      </c>
      <c r="G88" s="33" t="s">
        <v>60</v>
      </c>
      <c r="H88" s="50">
        <f t="shared" si="159"/>
        <v>1600</v>
      </c>
      <c r="I88" s="50">
        <v>0</v>
      </c>
      <c r="J88" s="25">
        <f t="shared" si="148"/>
        <v>8000</v>
      </c>
    </row>
    <row r="89" spans="1:10" s="46" customFormat="1" x14ac:dyDescent="0.25">
      <c r="A89" s="20">
        <v>43307</v>
      </c>
      <c r="B89" s="31" t="s">
        <v>148</v>
      </c>
      <c r="C89" s="31">
        <v>1250</v>
      </c>
      <c r="D89" s="32" t="s">
        <v>10</v>
      </c>
      <c r="E89" s="33">
        <v>512</v>
      </c>
      <c r="F89" s="33">
        <v>518</v>
      </c>
      <c r="G89" s="33" t="s">
        <v>60</v>
      </c>
      <c r="H89" s="50">
        <f t="shared" ref="H89:H95" si="160">(F89-E89)*C89</f>
        <v>7500</v>
      </c>
      <c r="I89" s="50">
        <v>0</v>
      </c>
      <c r="J89" s="25">
        <f t="shared" si="148"/>
        <v>37500</v>
      </c>
    </row>
    <row r="90" spans="1:10" s="46" customFormat="1" x14ac:dyDescent="0.25">
      <c r="A90" s="20">
        <v>43306</v>
      </c>
      <c r="B90" s="31" t="s">
        <v>153</v>
      </c>
      <c r="C90" s="31">
        <v>700</v>
      </c>
      <c r="D90" s="32" t="s">
        <v>10</v>
      </c>
      <c r="E90" s="33">
        <v>816</v>
      </c>
      <c r="F90" s="33">
        <v>830</v>
      </c>
      <c r="G90" s="33">
        <v>845</v>
      </c>
      <c r="H90" s="50">
        <f t="shared" si="160"/>
        <v>9800</v>
      </c>
      <c r="I90" s="50">
        <f>(G90-F90)*C90</f>
        <v>10500</v>
      </c>
      <c r="J90" s="25">
        <f t="shared" si="148"/>
        <v>101500</v>
      </c>
    </row>
    <row r="91" spans="1:10" s="46" customFormat="1" x14ac:dyDescent="0.25">
      <c r="A91" s="20">
        <v>43306</v>
      </c>
      <c r="B91" s="31" t="s">
        <v>154</v>
      </c>
      <c r="C91" s="31">
        <v>2750</v>
      </c>
      <c r="D91" s="32" t="s">
        <v>10</v>
      </c>
      <c r="E91" s="33">
        <v>292</v>
      </c>
      <c r="F91" s="33">
        <v>294</v>
      </c>
      <c r="G91" s="33">
        <v>296.85000000000002</v>
      </c>
      <c r="H91" s="50">
        <f t="shared" si="160"/>
        <v>5500</v>
      </c>
      <c r="I91" s="50">
        <f>(G91-F91)*C91</f>
        <v>7837.5000000000628</v>
      </c>
      <c r="J91" s="25">
        <f t="shared" si="148"/>
        <v>66687.500000000306</v>
      </c>
    </row>
    <row r="92" spans="1:10" s="46" customFormat="1" x14ac:dyDescent="0.25">
      <c r="A92" s="20">
        <v>43305</v>
      </c>
      <c r="B92" s="31" t="s">
        <v>155</v>
      </c>
      <c r="C92" s="31">
        <v>550</v>
      </c>
      <c r="D92" s="32" t="s">
        <v>10</v>
      </c>
      <c r="E92" s="33">
        <v>923</v>
      </c>
      <c r="F92" s="33">
        <v>926</v>
      </c>
      <c r="G92" s="33" t="s">
        <v>60</v>
      </c>
      <c r="H92" s="50">
        <f t="shared" si="160"/>
        <v>1650</v>
      </c>
      <c r="I92" s="50">
        <v>0</v>
      </c>
      <c r="J92" s="25">
        <f t="shared" si="148"/>
        <v>8250</v>
      </c>
    </row>
    <row r="93" spans="1:10" s="46" customFormat="1" x14ac:dyDescent="0.25">
      <c r="A93" s="20">
        <v>43304</v>
      </c>
      <c r="B93" s="31" t="s">
        <v>156</v>
      </c>
      <c r="C93" s="31">
        <v>200</v>
      </c>
      <c r="D93" s="32" t="s">
        <v>10</v>
      </c>
      <c r="E93" s="33">
        <v>3945</v>
      </c>
      <c r="F93" s="33">
        <v>3995</v>
      </c>
      <c r="G93" s="33">
        <v>4031</v>
      </c>
      <c r="H93" s="50">
        <f t="shared" si="160"/>
        <v>10000</v>
      </c>
      <c r="I93" s="50">
        <f>(G93-F93)*C93</f>
        <v>7200</v>
      </c>
      <c r="J93" s="25">
        <f t="shared" si="148"/>
        <v>86000</v>
      </c>
    </row>
    <row r="94" spans="1:10" s="46" customFormat="1" x14ac:dyDescent="0.25">
      <c r="A94" s="20">
        <v>43301</v>
      </c>
      <c r="B94" s="31" t="s">
        <v>157</v>
      </c>
      <c r="C94" s="31">
        <v>1000</v>
      </c>
      <c r="D94" s="32" t="s">
        <v>10</v>
      </c>
      <c r="E94" s="33">
        <v>1025</v>
      </c>
      <c r="F94" s="33">
        <v>1033</v>
      </c>
      <c r="G94" s="33">
        <v>1039.95</v>
      </c>
      <c r="H94" s="53">
        <f t="shared" si="160"/>
        <v>8000</v>
      </c>
      <c r="I94" s="53">
        <f>(G94-F94)*C94</f>
        <v>6950.0000000000455</v>
      </c>
      <c r="J94" s="25">
        <f t="shared" si="148"/>
        <v>74750.000000000233</v>
      </c>
    </row>
    <row r="95" spans="1:10" s="46" customFormat="1" x14ac:dyDescent="0.25">
      <c r="A95" s="20">
        <v>43300</v>
      </c>
      <c r="B95" s="31" t="s">
        <v>158</v>
      </c>
      <c r="C95" s="31">
        <v>750</v>
      </c>
      <c r="D95" s="32" t="s">
        <v>10</v>
      </c>
      <c r="E95" s="33">
        <v>865</v>
      </c>
      <c r="F95" s="33">
        <v>870</v>
      </c>
      <c r="G95" s="33" t="s">
        <v>60</v>
      </c>
      <c r="H95" s="53">
        <f t="shared" si="160"/>
        <v>3750</v>
      </c>
      <c r="I95" s="53">
        <v>0</v>
      </c>
      <c r="J95" s="25">
        <f t="shared" si="148"/>
        <v>18750</v>
      </c>
    </row>
    <row r="96" spans="1:10" s="46" customFormat="1" x14ac:dyDescent="0.25">
      <c r="A96" s="20">
        <v>43299</v>
      </c>
      <c r="B96" s="31" t="s">
        <v>145</v>
      </c>
      <c r="C96" s="31">
        <v>3750</v>
      </c>
      <c r="D96" s="32" t="s">
        <v>10</v>
      </c>
      <c r="E96" s="33">
        <v>162.80000000000001</v>
      </c>
      <c r="F96" s="33">
        <v>160.69999999999999</v>
      </c>
      <c r="G96" s="33" t="s">
        <v>60</v>
      </c>
      <c r="H96" s="53">
        <f t="shared" ref="H96:H98" si="161">(F96-E96)*C96</f>
        <v>-7875.0000000000855</v>
      </c>
      <c r="I96" s="53">
        <v>0</v>
      </c>
      <c r="J96" s="25">
        <f t="shared" si="148"/>
        <v>-39375.000000000429</v>
      </c>
    </row>
    <row r="97" spans="1:10" s="46" customFormat="1" x14ac:dyDescent="0.25">
      <c r="A97" s="20">
        <v>43298</v>
      </c>
      <c r="B97" s="31" t="s">
        <v>146</v>
      </c>
      <c r="C97" s="31">
        <v>4000</v>
      </c>
      <c r="D97" s="32" t="s">
        <v>10</v>
      </c>
      <c r="E97" s="33">
        <v>267</v>
      </c>
      <c r="F97" s="33">
        <v>268.89999999999998</v>
      </c>
      <c r="G97" s="33" t="s">
        <v>60</v>
      </c>
      <c r="H97" s="53">
        <f t="shared" si="161"/>
        <v>7599.9999999999091</v>
      </c>
      <c r="I97" s="53">
        <v>0</v>
      </c>
      <c r="J97" s="25">
        <f t="shared" si="148"/>
        <v>37999.999999999549</v>
      </c>
    </row>
    <row r="98" spans="1:10" s="46" customFormat="1" x14ac:dyDescent="0.25">
      <c r="A98" s="20">
        <v>43297</v>
      </c>
      <c r="B98" s="31" t="s">
        <v>30</v>
      </c>
      <c r="C98" s="31">
        <v>1200</v>
      </c>
      <c r="D98" s="32" t="s">
        <v>10</v>
      </c>
      <c r="E98" s="33">
        <v>1076</v>
      </c>
      <c r="F98" s="33">
        <v>1083</v>
      </c>
      <c r="G98" s="33">
        <v>1089</v>
      </c>
      <c r="H98" s="53">
        <f t="shared" si="161"/>
        <v>8400</v>
      </c>
      <c r="I98" s="53">
        <f>(G98-F98)*C98</f>
        <v>7200</v>
      </c>
      <c r="J98" s="25">
        <f t="shared" si="148"/>
        <v>78000</v>
      </c>
    </row>
    <row r="99" spans="1:10" x14ac:dyDescent="0.25">
      <c r="A99" s="20">
        <v>43294</v>
      </c>
      <c r="B99" s="31" t="s">
        <v>139</v>
      </c>
      <c r="C99" s="31">
        <v>800</v>
      </c>
      <c r="D99" s="32" t="s">
        <v>10</v>
      </c>
      <c r="E99" s="33">
        <v>1410</v>
      </c>
      <c r="F99" s="33">
        <v>1408</v>
      </c>
      <c r="G99" s="33">
        <v>0</v>
      </c>
      <c r="H99" s="23">
        <f t="shared" ref="H99:H100" si="162">(F99-E99)*C99</f>
        <v>-1600</v>
      </c>
      <c r="I99" s="23">
        <v>0</v>
      </c>
      <c r="J99" s="25">
        <f t="shared" si="148"/>
        <v>-8000</v>
      </c>
    </row>
    <row r="100" spans="1:10" x14ac:dyDescent="0.25">
      <c r="A100" s="20">
        <v>43293</v>
      </c>
      <c r="B100" s="31" t="s">
        <v>140</v>
      </c>
      <c r="C100" s="31">
        <v>125</v>
      </c>
      <c r="D100" s="32" t="s">
        <v>10</v>
      </c>
      <c r="E100" s="33">
        <v>6280</v>
      </c>
      <c r="F100" s="33">
        <v>6280</v>
      </c>
      <c r="G100" s="33">
        <v>0</v>
      </c>
      <c r="H100" s="23">
        <f t="shared" si="162"/>
        <v>0</v>
      </c>
      <c r="I100" s="23">
        <v>0</v>
      </c>
      <c r="J100" s="25">
        <f t="shared" si="148"/>
        <v>0</v>
      </c>
    </row>
    <row r="101" spans="1:10" x14ac:dyDescent="0.25">
      <c r="A101" s="20">
        <v>43292</v>
      </c>
      <c r="B101" s="31" t="s">
        <v>135</v>
      </c>
      <c r="C101" s="31">
        <v>4500</v>
      </c>
      <c r="D101" s="32" t="s">
        <v>10</v>
      </c>
      <c r="E101" s="33">
        <v>289.5</v>
      </c>
      <c r="F101" s="33">
        <v>292</v>
      </c>
      <c r="G101" s="33">
        <v>0</v>
      </c>
      <c r="H101" s="23">
        <f>(F101-E101)*C101</f>
        <v>11250</v>
      </c>
      <c r="I101" s="23">
        <v>0</v>
      </c>
      <c r="J101" s="25">
        <f t="shared" si="148"/>
        <v>56250</v>
      </c>
    </row>
    <row r="102" spans="1:10" x14ac:dyDescent="0.25">
      <c r="A102" s="20">
        <v>43291</v>
      </c>
      <c r="B102" s="31" t="s">
        <v>103</v>
      </c>
      <c r="C102" s="31">
        <v>800</v>
      </c>
      <c r="D102" s="32" t="s">
        <v>10</v>
      </c>
      <c r="E102" s="33">
        <v>1245</v>
      </c>
      <c r="F102" s="33">
        <v>1252.5</v>
      </c>
      <c r="G102" s="33">
        <v>0</v>
      </c>
      <c r="H102" s="23">
        <f>(F102-E102)*C102</f>
        <v>6000</v>
      </c>
      <c r="I102" s="23">
        <v>0</v>
      </c>
      <c r="J102" s="25">
        <f t="shared" si="148"/>
        <v>30000</v>
      </c>
    </row>
    <row r="103" spans="1:10" x14ac:dyDescent="0.25">
      <c r="A103" s="20">
        <v>43287</v>
      </c>
      <c r="B103" s="31" t="s">
        <v>103</v>
      </c>
      <c r="C103" s="31">
        <v>800</v>
      </c>
      <c r="D103" s="32" t="s">
        <v>10</v>
      </c>
      <c r="E103" s="33">
        <v>1220</v>
      </c>
      <c r="F103" s="33">
        <v>1228</v>
      </c>
      <c r="G103" s="33">
        <v>0</v>
      </c>
      <c r="H103" s="23">
        <f>(F103-E103)*C103</f>
        <v>6400</v>
      </c>
      <c r="I103" s="23">
        <v>0</v>
      </c>
      <c r="J103" s="25">
        <f t="shared" si="148"/>
        <v>32000</v>
      </c>
    </row>
    <row r="104" spans="1:10" x14ac:dyDescent="0.25">
      <c r="A104" s="20">
        <v>43286</v>
      </c>
      <c r="B104" s="31" t="s">
        <v>14</v>
      </c>
      <c r="C104" s="31">
        <v>550</v>
      </c>
      <c r="D104" s="32" t="s">
        <v>10</v>
      </c>
      <c r="E104" s="33">
        <v>912</v>
      </c>
      <c r="F104" s="33">
        <v>922</v>
      </c>
      <c r="G104" s="33">
        <v>0</v>
      </c>
      <c r="H104" s="23">
        <f>(F104-E104)*C104</f>
        <v>5500</v>
      </c>
      <c r="I104" s="23">
        <v>0</v>
      </c>
      <c r="J104" s="25">
        <f t="shared" si="148"/>
        <v>27500</v>
      </c>
    </row>
    <row r="105" spans="1:10" x14ac:dyDescent="0.25">
      <c r="A105" s="20">
        <v>43285</v>
      </c>
      <c r="B105" s="31" t="s">
        <v>22</v>
      </c>
      <c r="C105" s="31">
        <v>500</v>
      </c>
      <c r="D105" s="32" t="s">
        <v>11</v>
      </c>
      <c r="E105" s="33">
        <v>1505</v>
      </c>
      <c r="F105" s="33">
        <v>1493</v>
      </c>
      <c r="G105" s="33">
        <v>0</v>
      </c>
      <c r="H105" s="23">
        <f>(E105-F105)*C105</f>
        <v>6000</v>
      </c>
      <c r="I105" s="23">
        <v>0</v>
      </c>
      <c r="J105" s="25">
        <f t="shared" si="148"/>
        <v>30000</v>
      </c>
    </row>
    <row r="106" spans="1:10" x14ac:dyDescent="0.25">
      <c r="A106" s="20">
        <v>43285</v>
      </c>
      <c r="B106" s="31" t="s">
        <v>30</v>
      </c>
      <c r="C106" s="31">
        <v>1200</v>
      </c>
      <c r="D106" s="32" t="s">
        <v>10</v>
      </c>
      <c r="E106" s="33">
        <v>1006</v>
      </c>
      <c r="F106" s="33">
        <v>1013</v>
      </c>
      <c r="G106" s="33">
        <v>0</v>
      </c>
      <c r="H106" s="23">
        <f>(F106-E106)*C106</f>
        <v>8400</v>
      </c>
      <c r="I106" s="23">
        <v>0</v>
      </c>
      <c r="J106" s="25">
        <f t="shared" si="148"/>
        <v>42000</v>
      </c>
    </row>
    <row r="107" spans="1:10" x14ac:dyDescent="0.25">
      <c r="A107" s="20">
        <v>43285</v>
      </c>
      <c r="B107" s="31" t="s">
        <v>39</v>
      </c>
      <c r="C107" s="31">
        <v>1100</v>
      </c>
      <c r="D107" s="32" t="s">
        <v>11</v>
      </c>
      <c r="E107" s="33">
        <v>835</v>
      </c>
      <c r="F107" s="33">
        <v>829</v>
      </c>
      <c r="G107" s="33">
        <v>0</v>
      </c>
      <c r="H107" s="23">
        <f>(E107-F107)*C107</f>
        <v>6600</v>
      </c>
      <c r="I107" s="23">
        <v>0</v>
      </c>
      <c r="J107" s="25">
        <f t="shared" si="148"/>
        <v>33000</v>
      </c>
    </row>
    <row r="108" spans="1:10" x14ac:dyDescent="0.25">
      <c r="A108" s="20">
        <v>43284</v>
      </c>
      <c r="B108" s="31" t="s">
        <v>104</v>
      </c>
      <c r="C108" s="31">
        <v>800</v>
      </c>
      <c r="D108" s="32" t="s">
        <v>10</v>
      </c>
      <c r="E108" s="33">
        <v>1092</v>
      </c>
      <c r="F108" s="33">
        <v>1098</v>
      </c>
      <c r="G108" s="33">
        <v>0</v>
      </c>
      <c r="H108" s="23">
        <f>(F108-E108)*C108</f>
        <v>4800</v>
      </c>
      <c r="I108" s="23">
        <v>0</v>
      </c>
      <c r="J108" s="25">
        <f t="shared" si="148"/>
        <v>24000</v>
      </c>
    </row>
    <row r="109" spans="1:10" x14ac:dyDescent="0.25">
      <c r="A109" s="20">
        <v>43284</v>
      </c>
      <c r="B109" s="31" t="s">
        <v>39</v>
      </c>
      <c r="C109" s="31">
        <v>1100</v>
      </c>
      <c r="D109" s="32" t="s">
        <v>10</v>
      </c>
      <c r="E109" s="33">
        <v>848</v>
      </c>
      <c r="F109" s="33">
        <v>842</v>
      </c>
      <c r="G109" s="33">
        <v>0</v>
      </c>
      <c r="H109" s="23">
        <f>(F109-E109)*C109</f>
        <v>-6600</v>
      </c>
      <c r="I109" s="23">
        <v>0</v>
      </c>
      <c r="J109" s="25">
        <f t="shared" si="148"/>
        <v>-33000</v>
      </c>
    </row>
    <row r="110" spans="1:10" x14ac:dyDescent="0.25">
      <c r="A110" s="3">
        <v>43284</v>
      </c>
      <c r="B110" s="34" t="s">
        <v>22</v>
      </c>
      <c r="C110" s="34">
        <v>500</v>
      </c>
      <c r="D110" s="34" t="s">
        <v>10</v>
      </c>
      <c r="E110" s="35">
        <v>1510</v>
      </c>
      <c r="F110" s="35">
        <v>1522</v>
      </c>
      <c r="G110" s="36">
        <v>0</v>
      </c>
      <c r="H110" s="6">
        <f>(F110-E110)*C110</f>
        <v>6000</v>
      </c>
      <c r="I110" s="6">
        <v>0</v>
      </c>
      <c r="J110" s="25">
        <f t="shared" si="148"/>
        <v>30000</v>
      </c>
    </row>
    <row r="111" spans="1:10" x14ac:dyDescent="0.25">
      <c r="A111" s="20">
        <v>43283</v>
      </c>
      <c r="B111" s="31" t="s">
        <v>41</v>
      </c>
      <c r="C111" s="31">
        <v>900</v>
      </c>
      <c r="D111" s="32" t="s">
        <v>11</v>
      </c>
      <c r="E111" s="33">
        <v>640</v>
      </c>
      <c r="F111" s="33">
        <v>634</v>
      </c>
      <c r="G111" s="33">
        <v>626</v>
      </c>
      <c r="H111" s="23">
        <f>(E111-F111)*C111</f>
        <v>5400</v>
      </c>
      <c r="I111" s="23">
        <f>(F111-G111)*C111</f>
        <v>7200</v>
      </c>
      <c r="J111" s="25">
        <f t="shared" si="148"/>
        <v>63000</v>
      </c>
    </row>
    <row r="112" spans="1:10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9"/>
    </row>
    <row r="113" spans="1:10" x14ac:dyDescent="0.25">
      <c r="A113" s="20">
        <v>43280</v>
      </c>
      <c r="B113" s="31" t="s">
        <v>21</v>
      </c>
      <c r="C113" s="31">
        <v>6000</v>
      </c>
      <c r="D113" s="31" t="s">
        <v>10</v>
      </c>
      <c r="E113" s="37">
        <v>74</v>
      </c>
      <c r="F113" s="37">
        <v>75</v>
      </c>
      <c r="G113" s="33">
        <v>0</v>
      </c>
      <c r="H113" s="23">
        <f>(F113-E113)*C113</f>
        <v>6000</v>
      </c>
      <c r="I113" s="23">
        <v>0</v>
      </c>
      <c r="J113" s="23">
        <f t="shared" ref="J113:J122" si="163">+I113+H113</f>
        <v>6000</v>
      </c>
    </row>
    <row r="114" spans="1:10" x14ac:dyDescent="0.25">
      <c r="A114" s="20">
        <v>43279</v>
      </c>
      <c r="B114" s="31" t="s">
        <v>46</v>
      </c>
      <c r="C114" s="31">
        <v>1250</v>
      </c>
      <c r="D114" s="32" t="s">
        <v>11</v>
      </c>
      <c r="E114" s="33">
        <v>676</v>
      </c>
      <c r="F114" s="33">
        <v>671</v>
      </c>
      <c r="G114" s="33">
        <v>665</v>
      </c>
      <c r="H114" s="23">
        <f>(E114-F114)*C114</f>
        <v>6250</v>
      </c>
      <c r="I114" s="23">
        <f>(F114-G114)*C114</f>
        <v>7500</v>
      </c>
      <c r="J114" s="23">
        <f t="shared" si="163"/>
        <v>13750</v>
      </c>
    </row>
    <row r="115" spans="1:10" x14ac:dyDescent="0.25">
      <c r="A115" s="20">
        <v>43279</v>
      </c>
      <c r="B115" s="31" t="s">
        <v>105</v>
      </c>
      <c r="C115" s="31">
        <v>1100</v>
      </c>
      <c r="D115" s="32" t="s">
        <v>11</v>
      </c>
      <c r="E115" s="33">
        <v>850</v>
      </c>
      <c r="F115" s="33">
        <v>842</v>
      </c>
      <c r="G115" s="33">
        <v>832</v>
      </c>
      <c r="H115" s="23">
        <f>(E115-F115)*C115</f>
        <v>8800</v>
      </c>
      <c r="I115" s="23">
        <f>(F115-G115)*C115</f>
        <v>11000</v>
      </c>
      <c r="J115" s="23">
        <f t="shared" si="163"/>
        <v>19800</v>
      </c>
    </row>
    <row r="116" spans="1:10" x14ac:dyDescent="0.25">
      <c r="A116" s="20">
        <v>43279</v>
      </c>
      <c r="B116" s="31" t="s">
        <v>22</v>
      </c>
      <c r="C116" s="31">
        <v>500</v>
      </c>
      <c r="D116" s="31" t="s">
        <v>10</v>
      </c>
      <c r="E116" s="37">
        <v>1500</v>
      </c>
      <c r="F116" s="37">
        <v>1512</v>
      </c>
      <c r="G116" s="33">
        <v>0</v>
      </c>
      <c r="H116" s="23">
        <f>(F116-E116)*C116</f>
        <v>6000</v>
      </c>
      <c r="I116" s="23">
        <v>0</v>
      </c>
      <c r="J116" s="23">
        <f t="shared" si="163"/>
        <v>6000</v>
      </c>
    </row>
    <row r="117" spans="1:10" x14ac:dyDescent="0.25">
      <c r="A117" s="3">
        <v>43278</v>
      </c>
      <c r="B117" s="34" t="s">
        <v>18</v>
      </c>
      <c r="C117" s="34">
        <v>900</v>
      </c>
      <c r="D117" s="34" t="s">
        <v>10</v>
      </c>
      <c r="E117" s="35">
        <v>640</v>
      </c>
      <c r="F117" s="35">
        <v>633</v>
      </c>
      <c r="G117" s="36">
        <v>0</v>
      </c>
      <c r="H117" s="6">
        <f>(F117-E117)*C117</f>
        <v>-6300</v>
      </c>
      <c r="I117" s="6">
        <v>0</v>
      </c>
      <c r="J117" s="18">
        <f t="shared" si="163"/>
        <v>-6300</v>
      </c>
    </row>
    <row r="118" spans="1:10" x14ac:dyDescent="0.25">
      <c r="A118" s="3">
        <v>43278</v>
      </c>
      <c r="B118" s="34" t="s">
        <v>27</v>
      </c>
      <c r="C118" s="34">
        <v>3000</v>
      </c>
      <c r="D118" s="34" t="s">
        <v>10</v>
      </c>
      <c r="E118" s="35">
        <v>261.5</v>
      </c>
      <c r="F118" s="35">
        <v>262.5</v>
      </c>
      <c r="G118" s="36">
        <v>0</v>
      </c>
      <c r="H118" s="6">
        <f>(F118-E118)*C118</f>
        <v>3000</v>
      </c>
      <c r="I118" s="6">
        <v>0</v>
      </c>
      <c r="J118" s="23">
        <f t="shared" si="163"/>
        <v>3000</v>
      </c>
    </row>
    <row r="119" spans="1:10" x14ac:dyDescent="0.25">
      <c r="A119" s="3">
        <v>43277</v>
      </c>
      <c r="B119" s="34" t="s">
        <v>25</v>
      </c>
      <c r="C119" s="34">
        <v>400</v>
      </c>
      <c r="D119" s="34" t="s">
        <v>10</v>
      </c>
      <c r="E119" s="35">
        <v>1200</v>
      </c>
      <c r="F119" s="35">
        <v>1185</v>
      </c>
      <c r="G119" s="36">
        <v>0</v>
      </c>
      <c r="H119" s="6">
        <f>(F119-E119)*C119</f>
        <v>-6000</v>
      </c>
      <c r="I119" s="6">
        <v>0</v>
      </c>
      <c r="J119" s="18">
        <f t="shared" si="163"/>
        <v>-6000</v>
      </c>
    </row>
    <row r="120" spans="1:10" x14ac:dyDescent="0.25">
      <c r="A120" s="3">
        <v>43277</v>
      </c>
      <c r="B120" s="34" t="s">
        <v>17</v>
      </c>
      <c r="C120" s="34">
        <v>7000</v>
      </c>
      <c r="D120" s="34" t="s">
        <v>10</v>
      </c>
      <c r="E120" s="35">
        <v>134</v>
      </c>
      <c r="F120" s="35">
        <v>133</v>
      </c>
      <c r="G120" s="36">
        <v>0</v>
      </c>
      <c r="H120" s="6">
        <f t="shared" ref="H120:H122" si="164">(F120-E120)*C120</f>
        <v>-7000</v>
      </c>
      <c r="I120" s="6">
        <v>0</v>
      </c>
      <c r="J120" s="18">
        <f t="shared" si="163"/>
        <v>-7000</v>
      </c>
    </row>
    <row r="121" spans="1:10" x14ac:dyDescent="0.25">
      <c r="A121" s="3">
        <v>43276</v>
      </c>
      <c r="B121" s="34" t="s">
        <v>40</v>
      </c>
      <c r="C121" s="34">
        <v>8000</v>
      </c>
      <c r="D121" s="34" t="s">
        <v>10</v>
      </c>
      <c r="E121" s="35">
        <v>81</v>
      </c>
      <c r="F121" s="35">
        <v>82</v>
      </c>
      <c r="G121" s="36">
        <v>0</v>
      </c>
      <c r="H121" s="6">
        <f t="shared" si="164"/>
        <v>8000</v>
      </c>
      <c r="I121" s="6">
        <v>0</v>
      </c>
      <c r="J121" s="23">
        <f t="shared" si="163"/>
        <v>8000</v>
      </c>
    </row>
    <row r="122" spans="1:10" x14ac:dyDescent="0.25">
      <c r="A122" s="3">
        <v>43276</v>
      </c>
      <c r="B122" s="34" t="s">
        <v>16</v>
      </c>
      <c r="C122" s="34">
        <v>600</v>
      </c>
      <c r="D122" s="34" t="s">
        <v>10</v>
      </c>
      <c r="E122" s="35">
        <v>1248</v>
      </c>
      <c r="F122" s="35">
        <v>1255</v>
      </c>
      <c r="G122" s="36">
        <v>0</v>
      </c>
      <c r="H122" s="6">
        <f t="shared" si="164"/>
        <v>4200</v>
      </c>
      <c r="I122" s="6">
        <v>0</v>
      </c>
      <c r="J122" s="23">
        <f t="shared" si="163"/>
        <v>4200</v>
      </c>
    </row>
    <row r="123" spans="1:10" x14ac:dyDescent="0.25">
      <c r="A123" s="20">
        <v>43272</v>
      </c>
      <c r="B123" s="31" t="s">
        <v>35</v>
      </c>
      <c r="C123" s="31">
        <v>400</v>
      </c>
      <c r="D123" s="31" t="s">
        <v>10</v>
      </c>
      <c r="E123" s="37">
        <v>1365</v>
      </c>
      <c r="F123" s="37">
        <v>1380</v>
      </c>
      <c r="G123" s="33">
        <v>0</v>
      </c>
      <c r="H123" s="23">
        <f>(F123-E123)*C123</f>
        <v>6000</v>
      </c>
      <c r="I123" s="23">
        <v>0</v>
      </c>
      <c r="J123" s="23">
        <f>+I123+H123</f>
        <v>6000</v>
      </c>
    </row>
    <row r="124" spans="1:10" x14ac:dyDescent="0.25">
      <c r="A124" s="20">
        <v>43272</v>
      </c>
      <c r="B124" s="31" t="s">
        <v>45</v>
      </c>
      <c r="C124" s="31">
        <v>600</v>
      </c>
      <c r="D124" s="31" t="s">
        <v>10</v>
      </c>
      <c r="E124" s="37">
        <v>1248</v>
      </c>
      <c r="F124" s="37">
        <v>1255</v>
      </c>
      <c r="G124" s="33">
        <v>0</v>
      </c>
      <c r="H124" s="23">
        <f>(F124-E124)*C124</f>
        <v>4200</v>
      </c>
      <c r="I124" s="23">
        <v>0</v>
      </c>
      <c r="J124" s="23">
        <f>+I124+H124</f>
        <v>4200</v>
      </c>
    </row>
    <row r="125" spans="1:10" x14ac:dyDescent="0.25">
      <c r="A125" s="20">
        <v>43271</v>
      </c>
      <c r="B125" s="31" t="s">
        <v>22</v>
      </c>
      <c r="C125" s="31">
        <v>500</v>
      </c>
      <c r="D125" s="31" t="s">
        <v>10</v>
      </c>
      <c r="E125" s="37">
        <v>1630</v>
      </c>
      <c r="F125" s="37">
        <v>1642</v>
      </c>
      <c r="G125" s="33">
        <v>0</v>
      </c>
      <c r="H125" s="23">
        <f>(F125-E125)*C125</f>
        <v>6000</v>
      </c>
      <c r="I125" s="23">
        <v>0</v>
      </c>
      <c r="J125" s="23">
        <f>+I125+H125</f>
        <v>6000</v>
      </c>
    </row>
    <row r="126" spans="1:10" x14ac:dyDescent="0.25">
      <c r="A126" s="20">
        <v>43271</v>
      </c>
      <c r="B126" s="31" t="s">
        <v>28</v>
      </c>
      <c r="C126" s="31">
        <v>250</v>
      </c>
      <c r="D126" s="31" t="s">
        <v>10</v>
      </c>
      <c r="E126" s="37">
        <v>2765</v>
      </c>
      <c r="F126" s="37">
        <v>2790</v>
      </c>
      <c r="G126" s="33">
        <v>0</v>
      </c>
      <c r="H126" s="23">
        <f>(F126-E126)*C126</f>
        <v>6250</v>
      </c>
      <c r="I126" s="23">
        <v>0</v>
      </c>
      <c r="J126" s="23">
        <f>+I126+H126</f>
        <v>6250</v>
      </c>
    </row>
    <row r="127" spans="1:10" x14ac:dyDescent="0.25">
      <c r="A127" s="20">
        <v>43269</v>
      </c>
      <c r="B127" s="31" t="s">
        <v>106</v>
      </c>
      <c r="C127" s="31">
        <v>1000</v>
      </c>
      <c r="D127" s="31" t="s">
        <v>10</v>
      </c>
      <c r="E127" s="37">
        <v>915</v>
      </c>
      <c r="F127" s="37">
        <v>921</v>
      </c>
      <c r="G127" s="33">
        <v>0</v>
      </c>
      <c r="H127" s="23">
        <f t="shared" ref="H127:H128" si="165">(F127-E127)*C127</f>
        <v>6000</v>
      </c>
      <c r="I127" s="23">
        <v>0</v>
      </c>
      <c r="J127" s="23">
        <f t="shared" ref="J127:J128" si="166">+I127+H127</f>
        <v>6000</v>
      </c>
    </row>
    <row r="128" spans="1:10" x14ac:dyDescent="0.25">
      <c r="A128" s="20">
        <v>43269</v>
      </c>
      <c r="B128" s="31" t="s">
        <v>51</v>
      </c>
      <c r="C128" s="31">
        <v>1000</v>
      </c>
      <c r="D128" s="31" t="s">
        <v>10</v>
      </c>
      <c r="E128" s="37">
        <v>1084</v>
      </c>
      <c r="F128" s="37">
        <v>1090</v>
      </c>
      <c r="G128" s="33">
        <v>0</v>
      </c>
      <c r="H128" s="23">
        <f t="shared" si="165"/>
        <v>6000</v>
      </c>
      <c r="I128" s="23">
        <v>0</v>
      </c>
      <c r="J128" s="23">
        <f t="shared" si="166"/>
        <v>6000</v>
      </c>
    </row>
    <row r="129" spans="1:10" x14ac:dyDescent="0.25">
      <c r="A129" s="3">
        <v>43266</v>
      </c>
      <c r="B129" s="34" t="s">
        <v>18</v>
      </c>
      <c r="C129" s="34">
        <v>900</v>
      </c>
      <c r="D129" s="34" t="s">
        <v>10</v>
      </c>
      <c r="E129" s="35">
        <v>620</v>
      </c>
      <c r="F129" s="35">
        <v>627</v>
      </c>
      <c r="G129" s="36">
        <v>0</v>
      </c>
      <c r="H129" s="6">
        <f>(F129-E129)*C129</f>
        <v>6300</v>
      </c>
      <c r="I129" s="6">
        <v>0</v>
      </c>
      <c r="J129" s="23">
        <f>+I129+H129</f>
        <v>6300</v>
      </c>
    </row>
    <row r="130" spans="1:10" x14ac:dyDescent="0.25">
      <c r="A130" s="3">
        <v>43266</v>
      </c>
      <c r="B130" s="34" t="s">
        <v>41</v>
      </c>
      <c r="C130" s="34">
        <v>900</v>
      </c>
      <c r="D130" s="38" t="s">
        <v>11</v>
      </c>
      <c r="E130" s="36">
        <v>740</v>
      </c>
      <c r="F130" s="36">
        <v>733</v>
      </c>
      <c r="G130" s="36">
        <v>0</v>
      </c>
      <c r="H130" s="17">
        <f>(E130-F130)*C130</f>
        <v>6300</v>
      </c>
      <c r="I130" s="17">
        <v>0</v>
      </c>
      <c r="J130" s="23">
        <f>+I130+H130</f>
        <v>6300</v>
      </c>
    </row>
    <row r="131" spans="1:10" x14ac:dyDescent="0.25">
      <c r="A131" s="3">
        <v>43266</v>
      </c>
      <c r="B131" s="34" t="s">
        <v>26</v>
      </c>
      <c r="C131" s="34">
        <v>750</v>
      </c>
      <c r="D131" s="34" t="s">
        <v>10</v>
      </c>
      <c r="E131" s="35">
        <v>910</v>
      </c>
      <c r="F131" s="35">
        <v>901</v>
      </c>
      <c r="G131" s="36">
        <v>0</v>
      </c>
      <c r="H131" s="6">
        <f>(F131-E131)*C131</f>
        <v>-6750</v>
      </c>
      <c r="I131" s="6">
        <v>0</v>
      </c>
      <c r="J131" s="18">
        <f>+I131+H131</f>
        <v>-6750</v>
      </c>
    </row>
    <row r="132" spans="1:10" x14ac:dyDescent="0.25">
      <c r="A132" s="20">
        <v>43265</v>
      </c>
      <c r="B132" s="31" t="s">
        <v>18</v>
      </c>
      <c r="C132" s="31">
        <v>900</v>
      </c>
      <c r="D132" s="31" t="s">
        <v>10</v>
      </c>
      <c r="E132" s="37">
        <v>615.5</v>
      </c>
      <c r="F132" s="37">
        <v>620</v>
      </c>
      <c r="G132" s="33">
        <v>0</v>
      </c>
      <c r="H132" s="23">
        <f t="shared" ref="H132" si="167">(F132-E132)*C132</f>
        <v>4050</v>
      </c>
      <c r="I132" s="23">
        <v>0</v>
      </c>
      <c r="J132" s="23">
        <f t="shared" ref="J132:J141" si="168">+I132+H132</f>
        <v>4050</v>
      </c>
    </row>
    <row r="133" spans="1:10" x14ac:dyDescent="0.25">
      <c r="A133" s="20">
        <v>43265</v>
      </c>
      <c r="B133" s="31" t="s">
        <v>42</v>
      </c>
      <c r="C133" s="31">
        <v>800</v>
      </c>
      <c r="D133" s="31" t="s">
        <v>10</v>
      </c>
      <c r="E133" s="37">
        <v>597</v>
      </c>
      <c r="F133" s="37">
        <v>605</v>
      </c>
      <c r="G133" s="33">
        <v>615</v>
      </c>
      <c r="H133" s="23">
        <f>(F133-E133)*C133</f>
        <v>6400</v>
      </c>
      <c r="I133" s="23">
        <f>(G133-F133)*C133</f>
        <v>8000</v>
      </c>
      <c r="J133" s="23">
        <f t="shared" si="168"/>
        <v>14400</v>
      </c>
    </row>
    <row r="134" spans="1:10" x14ac:dyDescent="0.25">
      <c r="A134" s="20">
        <v>43264</v>
      </c>
      <c r="B134" s="31" t="s">
        <v>107</v>
      </c>
      <c r="C134" s="31">
        <v>4000</v>
      </c>
      <c r="D134" s="31" t="s">
        <v>10</v>
      </c>
      <c r="E134" s="37">
        <v>196</v>
      </c>
      <c r="F134" s="37">
        <v>197.5</v>
      </c>
      <c r="G134" s="33">
        <v>0</v>
      </c>
      <c r="H134" s="23">
        <f t="shared" ref="H134:H135" si="169">(F134-E134)*C134</f>
        <v>6000</v>
      </c>
      <c r="I134" s="23">
        <v>0</v>
      </c>
      <c r="J134" s="23">
        <f t="shared" si="168"/>
        <v>6000</v>
      </c>
    </row>
    <row r="135" spans="1:10" x14ac:dyDescent="0.25">
      <c r="A135" s="20">
        <v>43264</v>
      </c>
      <c r="B135" s="31" t="s">
        <v>37</v>
      </c>
      <c r="C135" s="31">
        <v>4500</v>
      </c>
      <c r="D135" s="31" t="s">
        <v>10</v>
      </c>
      <c r="E135" s="37">
        <v>95</v>
      </c>
      <c r="F135" s="37">
        <v>93.5</v>
      </c>
      <c r="G135" s="33">
        <v>0</v>
      </c>
      <c r="H135" s="23">
        <f t="shared" si="169"/>
        <v>-6750</v>
      </c>
      <c r="I135" s="23">
        <v>0</v>
      </c>
      <c r="J135" s="18">
        <f t="shared" si="168"/>
        <v>-6750</v>
      </c>
    </row>
    <row r="136" spans="1:10" x14ac:dyDescent="0.25">
      <c r="A136" s="20">
        <v>43263</v>
      </c>
      <c r="B136" s="31" t="s">
        <v>43</v>
      </c>
      <c r="C136" s="31">
        <v>800</v>
      </c>
      <c r="D136" s="31" t="s">
        <v>10</v>
      </c>
      <c r="E136" s="37">
        <v>1269</v>
      </c>
      <c r="F136" s="37">
        <v>1277</v>
      </c>
      <c r="G136" s="33">
        <v>1287</v>
      </c>
      <c r="H136" s="23">
        <f>(F136-E136)*C136</f>
        <v>6400</v>
      </c>
      <c r="I136" s="23">
        <f>(G136-F136)*C136</f>
        <v>8000</v>
      </c>
      <c r="J136" s="23">
        <f t="shared" si="168"/>
        <v>14400</v>
      </c>
    </row>
    <row r="137" spans="1:10" x14ac:dyDescent="0.25">
      <c r="A137" s="20">
        <v>43263</v>
      </c>
      <c r="B137" s="31" t="s">
        <v>28</v>
      </c>
      <c r="C137" s="31">
        <v>250</v>
      </c>
      <c r="D137" s="31" t="s">
        <v>10</v>
      </c>
      <c r="E137" s="37">
        <v>2700</v>
      </c>
      <c r="F137" s="37">
        <v>2710</v>
      </c>
      <c r="G137" s="33">
        <v>0</v>
      </c>
      <c r="H137" s="23">
        <f t="shared" ref="H137:H141" si="170">(F137-E137)*C137</f>
        <v>2500</v>
      </c>
      <c r="I137" s="23">
        <v>0</v>
      </c>
      <c r="J137" s="23">
        <f t="shared" si="168"/>
        <v>2500</v>
      </c>
    </row>
    <row r="138" spans="1:10" x14ac:dyDescent="0.25">
      <c r="A138" s="20">
        <v>43262</v>
      </c>
      <c r="B138" s="31" t="s">
        <v>108</v>
      </c>
      <c r="C138" s="31">
        <v>3500</v>
      </c>
      <c r="D138" s="31" t="s">
        <v>10</v>
      </c>
      <c r="E138" s="37">
        <v>120</v>
      </c>
      <c r="F138" s="37">
        <v>121.75</v>
      </c>
      <c r="G138" s="33">
        <v>0</v>
      </c>
      <c r="H138" s="23">
        <f t="shared" si="170"/>
        <v>6125</v>
      </c>
      <c r="I138" s="23">
        <v>0</v>
      </c>
      <c r="J138" s="23">
        <f t="shared" si="168"/>
        <v>6125</v>
      </c>
    </row>
    <row r="139" spans="1:10" x14ac:dyDescent="0.25">
      <c r="A139" s="20">
        <v>43262</v>
      </c>
      <c r="B139" s="31" t="s">
        <v>109</v>
      </c>
      <c r="C139" s="31">
        <v>1250</v>
      </c>
      <c r="D139" s="31" t="s">
        <v>10</v>
      </c>
      <c r="E139" s="37">
        <v>490</v>
      </c>
      <c r="F139" s="37">
        <v>494.75</v>
      </c>
      <c r="G139" s="33">
        <v>0</v>
      </c>
      <c r="H139" s="23">
        <f t="shared" si="170"/>
        <v>5937.5</v>
      </c>
      <c r="I139" s="23">
        <v>0</v>
      </c>
      <c r="J139" s="23">
        <f t="shared" si="168"/>
        <v>5937.5</v>
      </c>
    </row>
    <row r="140" spans="1:10" x14ac:dyDescent="0.25">
      <c r="A140" s="20">
        <v>43259</v>
      </c>
      <c r="B140" s="31" t="s">
        <v>110</v>
      </c>
      <c r="C140" s="31">
        <v>3200</v>
      </c>
      <c r="D140" s="31" t="s">
        <v>10</v>
      </c>
      <c r="E140" s="37">
        <v>296.25</v>
      </c>
      <c r="F140" s="37">
        <v>297.25</v>
      </c>
      <c r="G140" s="33">
        <v>0</v>
      </c>
      <c r="H140" s="23">
        <f t="shared" si="170"/>
        <v>3200</v>
      </c>
      <c r="I140" s="23">
        <v>0</v>
      </c>
      <c r="J140" s="23">
        <f t="shared" si="168"/>
        <v>3200</v>
      </c>
    </row>
    <row r="141" spans="1:10" x14ac:dyDescent="0.25">
      <c r="A141" s="20">
        <v>43259</v>
      </c>
      <c r="B141" s="31" t="s">
        <v>17</v>
      </c>
      <c r="C141" s="31">
        <v>7000</v>
      </c>
      <c r="D141" s="31" t="s">
        <v>10</v>
      </c>
      <c r="E141" s="37">
        <v>147.25</v>
      </c>
      <c r="F141" s="37">
        <v>148</v>
      </c>
      <c r="G141" s="33">
        <v>0</v>
      </c>
      <c r="H141" s="23">
        <f t="shared" si="170"/>
        <v>5250</v>
      </c>
      <c r="I141" s="23">
        <v>0</v>
      </c>
      <c r="J141" s="23">
        <f t="shared" si="168"/>
        <v>5250</v>
      </c>
    </row>
    <row r="142" spans="1:10" x14ac:dyDescent="0.25">
      <c r="A142" s="3">
        <v>43257</v>
      </c>
      <c r="B142" s="34" t="s">
        <v>111</v>
      </c>
      <c r="C142" s="34">
        <v>3000</v>
      </c>
      <c r="D142" s="34" t="s">
        <v>10</v>
      </c>
      <c r="E142" s="35">
        <v>194.5</v>
      </c>
      <c r="F142" s="35">
        <v>196.5</v>
      </c>
      <c r="G142" s="36">
        <v>0</v>
      </c>
      <c r="H142" s="6">
        <f>(F142-E142)*C142</f>
        <v>6000</v>
      </c>
      <c r="I142" s="6">
        <v>0</v>
      </c>
      <c r="J142" s="23">
        <f>+I142+H142</f>
        <v>6000</v>
      </c>
    </row>
    <row r="143" spans="1:10" x14ac:dyDescent="0.25">
      <c r="A143" s="3">
        <v>43257</v>
      </c>
      <c r="B143" s="34" t="s">
        <v>112</v>
      </c>
      <c r="C143" s="34">
        <v>800</v>
      </c>
      <c r="D143" s="34" t="s">
        <v>10</v>
      </c>
      <c r="E143" s="35">
        <v>965</v>
      </c>
      <c r="F143" s="35">
        <v>954</v>
      </c>
      <c r="G143" s="36">
        <v>0</v>
      </c>
      <c r="H143" s="6">
        <f>(F143-E143)*C143</f>
        <v>-8800</v>
      </c>
      <c r="I143" s="6">
        <v>0</v>
      </c>
      <c r="J143" s="18">
        <f>+I143+H143</f>
        <v>-8800</v>
      </c>
    </row>
    <row r="144" spans="1:10" x14ac:dyDescent="0.25">
      <c r="A144" s="20">
        <v>43256</v>
      </c>
      <c r="B144" s="31" t="s">
        <v>13</v>
      </c>
      <c r="C144" s="31">
        <v>1400</v>
      </c>
      <c r="D144" s="32" t="s">
        <v>11</v>
      </c>
      <c r="E144" s="33">
        <v>521</v>
      </c>
      <c r="F144" s="33">
        <v>516.5</v>
      </c>
      <c r="G144" s="33">
        <v>0</v>
      </c>
      <c r="H144" s="23">
        <f>(E144-F144)*C144</f>
        <v>6300</v>
      </c>
      <c r="I144" s="23">
        <v>0</v>
      </c>
      <c r="J144" s="23">
        <f t="shared" ref="J144:J150" si="171">+I144+H144</f>
        <v>6300</v>
      </c>
    </row>
    <row r="145" spans="1:10" x14ac:dyDescent="0.25">
      <c r="A145" s="20">
        <v>43256</v>
      </c>
      <c r="B145" s="31" t="s">
        <v>113</v>
      </c>
      <c r="C145" s="31">
        <v>3750</v>
      </c>
      <c r="D145" s="31" t="s">
        <v>10</v>
      </c>
      <c r="E145" s="37">
        <v>171.6</v>
      </c>
      <c r="F145" s="37">
        <v>172</v>
      </c>
      <c r="G145" s="33">
        <v>0</v>
      </c>
      <c r="H145" s="23">
        <f t="shared" ref="H145" si="172">(F145-E145)*C145</f>
        <v>1500.0000000000214</v>
      </c>
      <c r="I145" s="23">
        <v>0</v>
      </c>
      <c r="J145" s="23">
        <f t="shared" si="171"/>
        <v>1500.0000000000214</v>
      </c>
    </row>
    <row r="146" spans="1:10" x14ac:dyDescent="0.25">
      <c r="A146" s="20">
        <v>43256</v>
      </c>
      <c r="B146" s="31" t="s">
        <v>22</v>
      </c>
      <c r="C146" s="31">
        <v>500</v>
      </c>
      <c r="D146" s="31" t="s">
        <v>10</v>
      </c>
      <c r="E146" s="37">
        <v>1515</v>
      </c>
      <c r="F146" s="37">
        <v>1530</v>
      </c>
      <c r="G146" s="33">
        <v>1550</v>
      </c>
      <c r="H146" s="23">
        <f>(F146-E146)*C146</f>
        <v>7500</v>
      </c>
      <c r="I146" s="23">
        <f>(G146-F146)*C146</f>
        <v>10000</v>
      </c>
      <c r="J146" s="23">
        <f t="shared" si="171"/>
        <v>17500</v>
      </c>
    </row>
    <row r="147" spans="1:10" x14ac:dyDescent="0.25">
      <c r="A147" s="20">
        <v>43255</v>
      </c>
      <c r="B147" s="31" t="s">
        <v>114</v>
      </c>
      <c r="C147" s="31">
        <v>1100</v>
      </c>
      <c r="D147" s="32" t="s">
        <v>11</v>
      </c>
      <c r="E147" s="33">
        <v>768</v>
      </c>
      <c r="F147" s="33">
        <v>762</v>
      </c>
      <c r="G147" s="33">
        <v>754</v>
      </c>
      <c r="H147" s="23">
        <f>(E147-F147)*C147</f>
        <v>6600</v>
      </c>
      <c r="I147" s="23">
        <f>(F147-G147)*C147</f>
        <v>8800</v>
      </c>
      <c r="J147" s="23">
        <f t="shared" si="171"/>
        <v>15400</v>
      </c>
    </row>
    <row r="148" spans="1:10" x14ac:dyDescent="0.25">
      <c r="A148" s="20">
        <v>43255</v>
      </c>
      <c r="B148" s="31" t="s">
        <v>29</v>
      </c>
      <c r="C148" s="31">
        <v>6000</v>
      </c>
      <c r="D148" s="31" t="s">
        <v>10</v>
      </c>
      <c r="E148" s="37">
        <v>82.75</v>
      </c>
      <c r="F148" s="37">
        <v>83.6</v>
      </c>
      <c r="G148" s="33">
        <v>0</v>
      </c>
      <c r="H148" s="23">
        <f t="shared" ref="H148" si="173">(F148-E148)*C148</f>
        <v>5099.9999999999654</v>
      </c>
      <c r="I148" s="23">
        <v>0</v>
      </c>
      <c r="J148" s="23">
        <f t="shared" si="171"/>
        <v>5099.9999999999654</v>
      </c>
    </row>
    <row r="149" spans="1:10" x14ac:dyDescent="0.25">
      <c r="A149" s="20">
        <v>43252</v>
      </c>
      <c r="B149" s="31" t="s">
        <v>52</v>
      </c>
      <c r="C149" s="31">
        <v>1250</v>
      </c>
      <c r="D149" s="32" t="s">
        <v>11</v>
      </c>
      <c r="E149" s="33">
        <v>375.5</v>
      </c>
      <c r="F149" s="33">
        <v>370.5</v>
      </c>
      <c r="G149" s="33">
        <v>365.5</v>
      </c>
      <c r="H149" s="23">
        <f>(E149-F149)*C149</f>
        <v>6250</v>
      </c>
      <c r="I149" s="23">
        <f>(F149-G149)*C149</f>
        <v>6250</v>
      </c>
      <c r="J149" s="23">
        <f t="shared" si="171"/>
        <v>12500</v>
      </c>
    </row>
    <row r="150" spans="1:10" x14ac:dyDescent="0.25">
      <c r="A150" s="20">
        <v>43252</v>
      </c>
      <c r="B150" s="31" t="s">
        <v>115</v>
      </c>
      <c r="C150" s="31">
        <v>250</v>
      </c>
      <c r="D150" s="31" t="s">
        <v>10</v>
      </c>
      <c r="E150" s="37">
        <v>2900</v>
      </c>
      <c r="F150" s="37">
        <v>2910</v>
      </c>
      <c r="G150" s="33">
        <v>0</v>
      </c>
      <c r="H150" s="23">
        <f t="shared" ref="H150" si="174">(F150-E150)*C150</f>
        <v>2500</v>
      </c>
      <c r="I150" s="23">
        <v>0</v>
      </c>
      <c r="J150" s="23">
        <f t="shared" si="171"/>
        <v>2500</v>
      </c>
    </row>
    <row r="151" spans="1:10" x14ac:dyDescent="0.25">
      <c r="A151" s="39"/>
      <c r="B151" s="39"/>
      <c r="C151" s="39"/>
      <c r="D151" s="39"/>
      <c r="E151" s="39"/>
      <c r="F151" s="39"/>
      <c r="G151" s="39"/>
      <c r="H151" s="39"/>
      <c r="I151" s="39"/>
      <c r="J151" s="39"/>
    </row>
  </sheetData>
  <mergeCells count="2">
    <mergeCell ref="A1:J1"/>
    <mergeCell ref="A2:J2"/>
  </mergeCells>
  <conditionalFormatting sqref="H67:I67 H64:I64 H50:I58 H38:H43 I38:I42">
    <cfRule type="cellIs" dxfId="44" priority="61" operator="lessThan">
      <formula>0</formula>
    </cfRule>
  </conditionalFormatting>
  <conditionalFormatting sqref="H66">
    <cfRule type="cellIs" dxfId="43" priority="60" operator="lessThan">
      <formula>0</formula>
    </cfRule>
  </conditionalFormatting>
  <conditionalFormatting sqref="H65:I65">
    <cfRule type="cellIs" dxfId="42" priority="59" operator="lessThan">
      <formula>0</formula>
    </cfRule>
  </conditionalFormatting>
  <conditionalFormatting sqref="H68">
    <cfRule type="cellIs" dxfId="41" priority="58" operator="lessThan">
      <formula>0</formula>
    </cfRule>
  </conditionalFormatting>
  <conditionalFormatting sqref="H62:I63">
    <cfRule type="cellIs" dxfId="40" priority="56" operator="lessThan">
      <formula>0</formula>
    </cfRule>
  </conditionalFormatting>
  <conditionalFormatting sqref="H63:I63">
    <cfRule type="cellIs" dxfId="39" priority="55" operator="lessThan">
      <formula>0</formula>
    </cfRule>
  </conditionalFormatting>
  <conditionalFormatting sqref="H61:I61">
    <cfRule type="cellIs" dxfId="38" priority="53" operator="lessThan">
      <formula>0</formula>
    </cfRule>
  </conditionalFormatting>
  <conditionalFormatting sqref="H60:I60">
    <cfRule type="cellIs" dxfId="37" priority="52" operator="lessThan">
      <formula>0</formula>
    </cfRule>
  </conditionalFormatting>
  <conditionalFormatting sqref="H59:I59">
    <cfRule type="cellIs" dxfId="36" priority="51" operator="lessThan">
      <formula>0</formula>
    </cfRule>
  </conditionalFormatting>
  <conditionalFormatting sqref="H49:I49">
    <cfRule type="cellIs" dxfId="35" priority="40" operator="lessThan">
      <formula>0</formula>
    </cfRule>
  </conditionalFormatting>
  <conditionalFormatting sqref="H48:I48">
    <cfRule type="cellIs" dxfId="34" priority="39" operator="lessThan">
      <formula>0</formula>
    </cfRule>
  </conditionalFormatting>
  <conditionalFormatting sqref="H47">
    <cfRule type="cellIs" dxfId="33" priority="38" operator="lessThan">
      <formula>0</formula>
    </cfRule>
  </conditionalFormatting>
  <conditionalFormatting sqref="H46">
    <cfRule type="cellIs" dxfId="32" priority="35" operator="lessThan">
      <formula>0</formula>
    </cfRule>
  </conditionalFormatting>
  <conditionalFormatting sqref="H45">
    <cfRule type="cellIs" dxfId="31" priority="34" operator="lessThan">
      <formula>0</formula>
    </cfRule>
  </conditionalFormatting>
  <conditionalFormatting sqref="H44">
    <cfRule type="cellIs" dxfId="30" priority="33" operator="lessThan">
      <formula>0</formula>
    </cfRule>
  </conditionalFormatting>
  <conditionalFormatting sqref="H36:I37">
    <cfRule type="cellIs" dxfId="29" priority="31" operator="lessThan">
      <formula>0</formula>
    </cfRule>
  </conditionalFormatting>
  <conditionalFormatting sqref="H34:H35 I34">
    <cfRule type="cellIs" dxfId="28" priority="30" operator="lessThan">
      <formula>0</formula>
    </cfRule>
  </conditionalFormatting>
  <conditionalFormatting sqref="H32:H33 I32">
    <cfRule type="cellIs" dxfId="27" priority="29" operator="lessThan">
      <formula>0</formula>
    </cfRule>
  </conditionalFormatting>
  <conditionalFormatting sqref="H31">
    <cfRule type="cellIs" dxfId="26" priority="28" operator="lessThan">
      <formula>0</formula>
    </cfRule>
  </conditionalFormatting>
  <conditionalFormatting sqref="H30">
    <cfRule type="cellIs" dxfId="25" priority="27" operator="lessThan">
      <formula>0</formula>
    </cfRule>
  </conditionalFormatting>
  <conditionalFormatting sqref="H29">
    <cfRule type="cellIs" dxfId="24" priority="26" operator="lessThan">
      <formula>0</formula>
    </cfRule>
  </conditionalFormatting>
  <conditionalFormatting sqref="H28">
    <cfRule type="cellIs" dxfId="23" priority="25" operator="lessThan">
      <formula>0</formula>
    </cfRule>
  </conditionalFormatting>
  <conditionalFormatting sqref="H27">
    <cfRule type="cellIs" dxfId="22" priority="23" operator="lessThan">
      <formula>0</formula>
    </cfRule>
  </conditionalFormatting>
  <conditionalFormatting sqref="H26">
    <cfRule type="cellIs" dxfId="21" priority="22" operator="lessThan">
      <formula>0</formula>
    </cfRule>
  </conditionalFormatting>
  <conditionalFormatting sqref="H25">
    <cfRule type="cellIs" dxfId="20" priority="21" operator="lessThan">
      <formula>0</formula>
    </cfRule>
  </conditionalFormatting>
  <conditionalFormatting sqref="H24">
    <cfRule type="cellIs" dxfId="19" priority="20" operator="lessThan">
      <formula>0</formula>
    </cfRule>
  </conditionalFormatting>
  <conditionalFormatting sqref="H23">
    <cfRule type="cellIs" dxfId="18" priority="19" operator="lessThan">
      <formula>0</formula>
    </cfRule>
  </conditionalFormatting>
  <conditionalFormatting sqref="H22">
    <cfRule type="cellIs" dxfId="17" priority="18" operator="lessThan">
      <formula>0</formula>
    </cfRule>
  </conditionalFormatting>
  <conditionalFormatting sqref="H21">
    <cfRule type="cellIs" dxfId="16" priority="17" operator="lessThan">
      <formula>0</formula>
    </cfRule>
  </conditionalFormatting>
  <conditionalFormatting sqref="H20">
    <cfRule type="cellIs" dxfId="15" priority="16" operator="lessThan">
      <formula>0</formula>
    </cfRule>
  </conditionalFormatting>
  <conditionalFormatting sqref="H19">
    <cfRule type="cellIs" dxfId="14" priority="15" operator="lessThan">
      <formula>0</formula>
    </cfRule>
  </conditionalFormatting>
  <conditionalFormatting sqref="H18">
    <cfRule type="cellIs" dxfId="13" priority="14" operator="lessThan">
      <formula>0</formula>
    </cfRule>
  </conditionalFormatting>
  <conditionalFormatting sqref="H17">
    <cfRule type="cellIs" dxfId="12" priority="13" operator="lessThan">
      <formula>0</formula>
    </cfRule>
  </conditionalFormatting>
  <conditionalFormatting sqref="H16">
    <cfRule type="cellIs" dxfId="11" priority="12" operator="lessThan">
      <formula>0</formula>
    </cfRule>
  </conditionalFormatting>
  <conditionalFormatting sqref="H15">
    <cfRule type="cellIs" dxfId="10" priority="11" operator="lessThan">
      <formula>0</formula>
    </cfRule>
  </conditionalFormatting>
  <conditionalFormatting sqref="H14">
    <cfRule type="cellIs" dxfId="9" priority="10" operator="lessThan">
      <formula>0</formula>
    </cfRule>
  </conditionalFormatting>
  <conditionalFormatting sqref="H13">
    <cfRule type="cellIs" dxfId="8" priority="9" operator="lessThan">
      <formula>0</formula>
    </cfRule>
  </conditionalFormatting>
  <conditionalFormatting sqref="H12">
    <cfRule type="cellIs" dxfId="7" priority="8" operator="lessThan">
      <formula>0</formula>
    </cfRule>
  </conditionalFormatting>
  <conditionalFormatting sqref="H11">
    <cfRule type="cellIs" dxfId="6" priority="7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105:H149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 x14ac:dyDescent="0.4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 x14ac:dyDescent="0.25">
      <c r="A5" s="26">
        <v>43486</v>
      </c>
      <c r="B5" s="48" t="s">
        <v>142</v>
      </c>
      <c r="C5" s="49">
        <v>2550</v>
      </c>
      <c r="D5" s="49" t="s">
        <v>200</v>
      </c>
      <c r="E5" s="50">
        <v>250</v>
      </c>
      <c r="F5" s="50">
        <v>89</v>
      </c>
      <c r="G5" s="50">
        <v>101</v>
      </c>
      <c r="H5" s="57" t="s">
        <v>60</v>
      </c>
      <c r="I5" s="51">
        <f t="shared" ref="I5" si="0">(G5-F5)*E5</f>
        <v>3000</v>
      </c>
      <c r="J5" s="52">
        <v>0</v>
      </c>
      <c r="K5" s="54">
        <v>0</v>
      </c>
    </row>
    <row r="6" spans="1:11" s="46" customFormat="1" x14ac:dyDescent="0.25">
      <c r="A6" s="26">
        <v>43116</v>
      </c>
      <c r="B6" s="48" t="s">
        <v>252</v>
      </c>
      <c r="C6" s="49">
        <v>85</v>
      </c>
      <c r="D6" s="49" t="s">
        <v>200</v>
      </c>
      <c r="E6" s="50">
        <v>7000</v>
      </c>
      <c r="F6" s="50">
        <v>2.6</v>
      </c>
      <c r="G6" s="50">
        <v>2.9</v>
      </c>
      <c r="H6" s="57" t="s">
        <v>60</v>
      </c>
      <c r="I6" s="51">
        <f t="shared" ref="I6" si="1">(G6-F6)*E6</f>
        <v>2099.9999999999986</v>
      </c>
      <c r="J6" s="52">
        <v>0</v>
      </c>
      <c r="K6" s="54">
        <v>0</v>
      </c>
    </row>
    <row r="7" spans="1:11" s="46" customFormat="1" x14ac:dyDescent="0.25">
      <c r="A7" s="26">
        <v>43115</v>
      </c>
      <c r="B7" s="48" t="s">
        <v>251</v>
      </c>
      <c r="C7" s="49">
        <v>380</v>
      </c>
      <c r="D7" s="49" t="s">
        <v>200</v>
      </c>
      <c r="E7" s="50">
        <v>2500</v>
      </c>
      <c r="F7" s="50">
        <v>11.5</v>
      </c>
      <c r="G7" s="50">
        <v>13.2</v>
      </c>
      <c r="H7" s="57" t="s">
        <v>60</v>
      </c>
      <c r="I7" s="51">
        <f t="shared" ref="I7" si="2">(G7-F7)*E7</f>
        <v>4249.9999999999982</v>
      </c>
      <c r="J7" s="52">
        <v>0</v>
      </c>
      <c r="K7" s="54">
        <v>0</v>
      </c>
    </row>
    <row r="8" spans="1:11" s="46" customFormat="1" x14ac:dyDescent="0.25">
      <c r="A8" s="26">
        <v>43111</v>
      </c>
      <c r="B8" s="48" t="s">
        <v>157</v>
      </c>
      <c r="C8" s="49">
        <v>1100</v>
      </c>
      <c r="D8" s="49" t="s">
        <v>195</v>
      </c>
      <c r="E8" s="50">
        <v>500</v>
      </c>
      <c r="F8" s="50">
        <v>32</v>
      </c>
      <c r="G8" s="50">
        <v>32</v>
      </c>
      <c r="H8" s="57" t="s">
        <v>60</v>
      </c>
      <c r="I8" s="51">
        <f t="shared" ref="I8" si="3">(G8-F8)*E8</f>
        <v>0</v>
      </c>
      <c r="J8" s="52">
        <v>0</v>
      </c>
      <c r="K8" s="54">
        <v>0</v>
      </c>
    </row>
    <row r="9" spans="1:11" s="46" customFormat="1" x14ac:dyDescent="0.25">
      <c r="A9" s="26">
        <v>43109</v>
      </c>
      <c r="B9" s="48" t="s">
        <v>151</v>
      </c>
      <c r="C9" s="49">
        <v>1200</v>
      </c>
      <c r="D9" s="49" t="s">
        <v>200</v>
      </c>
      <c r="E9" s="50">
        <v>750</v>
      </c>
      <c r="F9" s="50">
        <v>42</v>
      </c>
      <c r="G9" s="50">
        <v>38</v>
      </c>
      <c r="H9" s="57" t="s">
        <v>60</v>
      </c>
      <c r="I9" s="51">
        <f t="shared" ref="I9" si="4">(G9-F9)*E9</f>
        <v>-3000</v>
      </c>
      <c r="J9" s="52">
        <v>0</v>
      </c>
      <c r="K9" s="54">
        <v>0</v>
      </c>
    </row>
    <row r="10" spans="1:11" s="46" customFormat="1" x14ac:dyDescent="0.25">
      <c r="A10" s="26">
        <v>43108</v>
      </c>
      <c r="B10" s="48" t="s">
        <v>234</v>
      </c>
      <c r="C10" s="49">
        <v>375</v>
      </c>
      <c r="D10" s="49" t="s">
        <v>200</v>
      </c>
      <c r="E10" s="50">
        <v>2750</v>
      </c>
      <c r="F10" s="50">
        <v>10.4</v>
      </c>
      <c r="G10" s="50">
        <v>12</v>
      </c>
      <c r="H10" s="57" t="s">
        <v>60</v>
      </c>
      <c r="I10" s="51">
        <f t="shared" ref="I10" si="5">(G10-F10)*E10</f>
        <v>4399.9999999999991</v>
      </c>
      <c r="J10" s="52">
        <v>0</v>
      </c>
      <c r="K10" s="54">
        <v>0</v>
      </c>
    </row>
    <row r="11" spans="1:11" s="46" customFormat="1" x14ac:dyDescent="0.25">
      <c r="A11" s="26">
        <v>43104</v>
      </c>
      <c r="B11" s="48" t="s">
        <v>235</v>
      </c>
      <c r="C11" s="49">
        <v>290</v>
      </c>
      <c r="D11" s="49" t="s">
        <v>200</v>
      </c>
      <c r="E11" s="50">
        <v>2000</v>
      </c>
      <c r="F11" s="50">
        <v>9.25</v>
      </c>
      <c r="G11" s="50">
        <v>10.7</v>
      </c>
      <c r="H11" s="57" t="s">
        <v>60</v>
      </c>
      <c r="I11" s="51">
        <f t="shared" ref="I11" si="6">(G11-F11)*E11</f>
        <v>2899.9999999999986</v>
      </c>
      <c r="J11" s="52">
        <v>0</v>
      </c>
      <c r="K11" s="54">
        <v>0</v>
      </c>
    </row>
    <row r="12" spans="1:11" s="46" customFormat="1" x14ac:dyDescent="0.25">
      <c r="A12" s="26">
        <v>43468</v>
      </c>
      <c r="B12" s="48" t="s">
        <v>247</v>
      </c>
      <c r="C12" s="49">
        <v>220</v>
      </c>
      <c r="D12" s="49" t="s">
        <v>195</v>
      </c>
      <c r="E12" s="50">
        <v>2500</v>
      </c>
      <c r="F12" s="50">
        <v>9</v>
      </c>
      <c r="G12" s="50">
        <v>10.5</v>
      </c>
      <c r="H12" s="57" t="s">
        <v>60</v>
      </c>
      <c r="I12" s="51">
        <f t="shared" ref="I12" si="7">(G12-F12)*E12</f>
        <v>3750</v>
      </c>
      <c r="J12" s="52">
        <v>0</v>
      </c>
      <c r="K12" s="54">
        <v>0</v>
      </c>
    </row>
    <row r="13" spans="1:11" s="46" customFormat="1" x14ac:dyDescent="0.25">
      <c r="A13" s="26">
        <v>43467</v>
      </c>
      <c r="B13" s="48" t="s">
        <v>173</v>
      </c>
      <c r="C13" s="49">
        <v>95</v>
      </c>
      <c r="D13" s="49" t="s">
        <v>195</v>
      </c>
      <c r="E13" s="50">
        <v>4000</v>
      </c>
      <c r="F13" s="50">
        <v>4.5999999999999996</v>
      </c>
      <c r="G13" s="50">
        <v>5.2</v>
      </c>
      <c r="H13" s="57" t="s">
        <v>60</v>
      </c>
      <c r="I13" s="51">
        <f t="shared" ref="I13" si="8">(G13-F13)*E13</f>
        <v>2400.0000000000023</v>
      </c>
      <c r="J13" s="52">
        <v>0</v>
      </c>
      <c r="K13" s="54">
        <v>0</v>
      </c>
    </row>
    <row r="14" spans="1:11" s="46" customFormat="1" x14ac:dyDescent="0.25">
      <c r="A14" s="26">
        <v>43462</v>
      </c>
      <c r="B14" s="48" t="s">
        <v>191</v>
      </c>
      <c r="C14" s="49">
        <v>720</v>
      </c>
      <c r="D14" s="49" t="s">
        <v>200</v>
      </c>
      <c r="E14" s="50">
        <v>1100</v>
      </c>
      <c r="F14" s="50">
        <v>22</v>
      </c>
      <c r="G14" s="50">
        <v>23.25</v>
      </c>
      <c r="H14" s="57" t="s">
        <v>60</v>
      </c>
      <c r="I14" s="51">
        <f t="shared" ref="I14" si="9">(G14-F14)*E14</f>
        <v>1375</v>
      </c>
      <c r="J14" s="52">
        <v>0</v>
      </c>
      <c r="K14" s="54">
        <v>0</v>
      </c>
    </row>
    <row r="15" spans="1:11" s="46" customFormat="1" x14ac:dyDescent="0.25">
      <c r="A15" s="26">
        <v>43461</v>
      </c>
      <c r="B15" s="48" t="s">
        <v>120</v>
      </c>
      <c r="C15" s="49">
        <v>115</v>
      </c>
      <c r="D15" s="49" t="s">
        <v>200</v>
      </c>
      <c r="E15" s="50">
        <v>6000</v>
      </c>
      <c r="F15" s="50">
        <v>3.6</v>
      </c>
      <c r="G15" s="50">
        <v>2.7</v>
      </c>
      <c r="H15" s="57" t="s">
        <v>60</v>
      </c>
      <c r="I15" s="51">
        <f t="shared" ref="I15" si="10">(G15-F15)*E15</f>
        <v>-5399.9999999999991</v>
      </c>
      <c r="J15" s="52">
        <v>0</v>
      </c>
      <c r="K15" s="54">
        <v>0</v>
      </c>
    </row>
    <row r="16" spans="1:11" s="46" customFormat="1" x14ac:dyDescent="0.25">
      <c r="A16" s="26">
        <v>43460</v>
      </c>
      <c r="B16" s="48" t="s">
        <v>243</v>
      </c>
      <c r="C16" s="49">
        <v>1540</v>
      </c>
      <c r="D16" s="49" t="s">
        <v>195</v>
      </c>
      <c r="E16" s="50">
        <v>300</v>
      </c>
      <c r="F16" s="50">
        <v>26</v>
      </c>
      <c r="G16" s="50">
        <v>14</v>
      </c>
      <c r="H16" s="57">
        <v>45</v>
      </c>
      <c r="I16" s="51">
        <f t="shared" ref="I16" si="11">(G16-F16)*E16</f>
        <v>-3600</v>
      </c>
      <c r="J16" s="52">
        <f t="shared" ref="J16" si="12">(H16-G16)*E16</f>
        <v>9300</v>
      </c>
      <c r="K16" s="54">
        <f t="shared" ref="K16" si="13">(I16+J16)</f>
        <v>5700</v>
      </c>
    </row>
    <row r="17" spans="1:11" s="46" customFormat="1" x14ac:dyDescent="0.25">
      <c r="A17" s="26">
        <v>43458</v>
      </c>
      <c r="B17" s="48" t="s">
        <v>28</v>
      </c>
      <c r="C17" s="49">
        <v>1260</v>
      </c>
      <c r="D17" s="49" t="s">
        <v>195</v>
      </c>
      <c r="E17" s="50">
        <v>500</v>
      </c>
      <c r="F17" s="50">
        <v>28</v>
      </c>
      <c r="G17" s="50">
        <v>36</v>
      </c>
      <c r="H17" s="57">
        <v>45</v>
      </c>
      <c r="I17" s="51">
        <f t="shared" ref="I17" si="14">(G17-F17)*E17</f>
        <v>4000</v>
      </c>
      <c r="J17" s="52">
        <f t="shared" ref="J17:J19" si="15">(H17-G17)*E17</f>
        <v>4500</v>
      </c>
      <c r="K17" s="54">
        <f t="shared" ref="K17" si="16">(I17+J17)</f>
        <v>8500</v>
      </c>
    </row>
    <row r="18" spans="1:11" s="46" customFormat="1" x14ac:dyDescent="0.25">
      <c r="A18" s="26">
        <v>43454</v>
      </c>
      <c r="B18" s="48" t="s">
        <v>209</v>
      </c>
      <c r="C18" s="49">
        <v>1840</v>
      </c>
      <c r="D18" s="49" t="s">
        <v>195</v>
      </c>
      <c r="E18" s="50">
        <v>600</v>
      </c>
      <c r="F18" s="50">
        <v>25</v>
      </c>
      <c r="G18" s="50">
        <v>30.35</v>
      </c>
      <c r="H18" s="57" t="s">
        <v>60</v>
      </c>
      <c r="I18" s="51">
        <f t="shared" ref="I18" si="17">(G18-F18)*E18</f>
        <v>3210.0000000000009</v>
      </c>
      <c r="J18" s="52">
        <v>0</v>
      </c>
      <c r="K18" s="54">
        <f t="shared" ref="K18" si="18">(I18+J18)</f>
        <v>3210.0000000000009</v>
      </c>
    </row>
    <row r="19" spans="1:11" s="46" customFormat="1" x14ac:dyDescent="0.25">
      <c r="A19" s="26">
        <v>43453</v>
      </c>
      <c r="B19" s="48" t="s">
        <v>169</v>
      </c>
      <c r="C19" s="49">
        <v>150</v>
      </c>
      <c r="D19" s="49" t="s">
        <v>200</v>
      </c>
      <c r="E19" s="50">
        <v>4500</v>
      </c>
      <c r="F19" s="50">
        <v>5.3</v>
      </c>
      <c r="G19" s="50">
        <v>6.5</v>
      </c>
      <c r="H19" s="57">
        <v>8</v>
      </c>
      <c r="I19" s="51">
        <f t="shared" ref="I19" si="19">(G19-F19)*E19</f>
        <v>5400.0000000000009</v>
      </c>
      <c r="J19" s="52">
        <f t="shared" si="15"/>
        <v>6750</v>
      </c>
      <c r="K19" s="54">
        <f t="shared" ref="K19" si="20">(I19+J19)</f>
        <v>12150</v>
      </c>
    </row>
    <row r="20" spans="1:11" s="46" customFormat="1" x14ac:dyDescent="0.25">
      <c r="A20" s="26">
        <v>43452</v>
      </c>
      <c r="B20" s="48" t="s">
        <v>208</v>
      </c>
      <c r="C20" s="49">
        <v>1360</v>
      </c>
      <c r="D20" s="49" t="s">
        <v>200</v>
      </c>
      <c r="E20" s="50">
        <v>700</v>
      </c>
      <c r="F20" s="50">
        <v>39</v>
      </c>
      <c r="G20" s="50">
        <v>45</v>
      </c>
      <c r="H20" s="57" t="s">
        <v>60</v>
      </c>
      <c r="I20" s="51">
        <f t="shared" ref="I20" si="21">(G20-F20)*E20</f>
        <v>4200</v>
      </c>
      <c r="J20" s="52">
        <v>0</v>
      </c>
      <c r="K20" s="54">
        <f t="shared" ref="K20" si="22">(I20+J20)</f>
        <v>4200</v>
      </c>
    </row>
    <row r="21" spans="1:11" s="46" customFormat="1" x14ac:dyDescent="0.25">
      <c r="A21" s="26">
        <v>43448</v>
      </c>
      <c r="B21" s="48" t="s">
        <v>56</v>
      </c>
      <c r="C21" s="49">
        <v>720</v>
      </c>
      <c r="D21" s="49" t="s">
        <v>195</v>
      </c>
      <c r="E21" s="50">
        <v>1000</v>
      </c>
      <c r="F21" s="50">
        <v>22</v>
      </c>
      <c r="G21" s="50">
        <v>25</v>
      </c>
      <c r="H21" s="57" t="s">
        <v>60</v>
      </c>
      <c r="I21" s="51">
        <f t="shared" ref="I21" si="23">(G21-F21)*E21</f>
        <v>3000</v>
      </c>
      <c r="J21" s="52">
        <v>0</v>
      </c>
      <c r="K21" s="54">
        <f t="shared" ref="K21" si="24">(I21+J21)</f>
        <v>3000</v>
      </c>
    </row>
    <row r="22" spans="1:11" s="46" customFormat="1" x14ac:dyDescent="0.25">
      <c r="A22" s="26">
        <v>43446</v>
      </c>
      <c r="B22" s="48" t="s">
        <v>235</v>
      </c>
      <c r="C22" s="49">
        <v>260</v>
      </c>
      <c r="D22" s="49" t="s">
        <v>200</v>
      </c>
      <c r="E22" s="50">
        <v>2000</v>
      </c>
      <c r="F22" s="50">
        <v>11.5</v>
      </c>
      <c r="G22" s="50">
        <v>9.5</v>
      </c>
      <c r="H22" s="57" t="s">
        <v>60</v>
      </c>
      <c r="I22" s="51">
        <f t="shared" ref="I22" si="25">(G22-F22)*E22</f>
        <v>-4000</v>
      </c>
      <c r="J22" s="52">
        <v>0</v>
      </c>
      <c r="K22" s="54">
        <f t="shared" ref="K22" si="26">(I22+J22)</f>
        <v>-4000</v>
      </c>
    </row>
    <row r="23" spans="1:11" s="46" customFormat="1" x14ac:dyDescent="0.25">
      <c r="A23" s="26">
        <v>43446</v>
      </c>
      <c r="B23" s="48" t="s">
        <v>234</v>
      </c>
      <c r="C23" s="49">
        <v>345</v>
      </c>
      <c r="D23" s="49" t="s">
        <v>200</v>
      </c>
      <c r="E23" s="50">
        <v>2750</v>
      </c>
      <c r="F23" s="50">
        <v>9.5</v>
      </c>
      <c r="G23" s="50">
        <v>11</v>
      </c>
      <c r="H23" s="57">
        <v>12.5</v>
      </c>
      <c r="I23" s="51">
        <f t="shared" ref="I23" si="27">(G23-F23)*E23</f>
        <v>4125</v>
      </c>
      <c r="J23" s="52">
        <f t="shared" ref="J23" si="28">(H23-G23)*E23</f>
        <v>4125</v>
      </c>
      <c r="K23" s="54">
        <f t="shared" ref="K23" si="29">(I23+J23)</f>
        <v>8250</v>
      </c>
    </row>
    <row r="24" spans="1:11" s="46" customFormat="1" x14ac:dyDescent="0.25">
      <c r="A24" s="26">
        <v>43445</v>
      </c>
      <c r="B24" s="48" t="s">
        <v>204</v>
      </c>
      <c r="C24" s="49">
        <v>400</v>
      </c>
      <c r="D24" s="49" t="s">
        <v>200</v>
      </c>
      <c r="E24" s="50">
        <v>1100</v>
      </c>
      <c r="F24" s="50">
        <v>27</v>
      </c>
      <c r="G24" s="50">
        <v>31</v>
      </c>
      <c r="H24" s="50" t="s">
        <v>60</v>
      </c>
      <c r="I24" s="51">
        <f t="shared" ref="I24" si="30">(G24-F24)*E24</f>
        <v>4400</v>
      </c>
      <c r="J24" s="52">
        <v>0</v>
      </c>
      <c r="K24" s="54">
        <f t="shared" ref="K24" si="31">(I24+J24)</f>
        <v>4400</v>
      </c>
    </row>
    <row r="25" spans="1:11" s="46" customFormat="1" x14ac:dyDescent="0.25">
      <c r="A25" s="26">
        <v>43444</v>
      </c>
      <c r="B25" s="48" t="s">
        <v>190</v>
      </c>
      <c r="C25" s="49">
        <v>580</v>
      </c>
      <c r="D25" s="49" t="s">
        <v>195</v>
      </c>
      <c r="E25" s="50">
        <v>1000</v>
      </c>
      <c r="F25" s="50">
        <v>25</v>
      </c>
      <c r="G25" s="50">
        <v>27.75</v>
      </c>
      <c r="H25" s="50" t="s">
        <v>60</v>
      </c>
      <c r="I25" s="51">
        <f t="shared" ref="I25" si="32">(G25-F25)*E25</f>
        <v>2750</v>
      </c>
      <c r="J25" s="52">
        <v>0</v>
      </c>
      <c r="K25" s="54">
        <f t="shared" ref="K25" si="33">(I25+J25)</f>
        <v>2750</v>
      </c>
    </row>
    <row r="26" spans="1:11" s="46" customFormat="1" x14ac:dyDescent="0.25">
      <c r="A26" s="26">
        <v>43437</v>
      </c>
      <c r="B26" s="48" t="s">
        <v>48</v>
      </c>
      <c r="C26" s="49">
        <v>760</v>
      </c>
      <c r="D26" s="49" t="s">
        <v>195</v>
      </c>
      <c r="E26" s="50">
        <v>1000</v>
      </c>
      <c r="F26" s="50">
        <v>24</v>
      </c>
      <c r="G26" s="50">
        <v>24</v>
      </c>
      <c r="H26" s="50" t="s">
        <v>60</v>
      </c>
      <c r="I26" s="51">
        <f t="shared" ref="I26" si="34">(G26-F26)*E26</f>
        <v>0</v>
      </c>
      <c r="J26" s="52">
        <v>0</v>
      </c>
      <c r="K26" s="54">
        <f t="shared" ref="K26" si="35">(I26+J26)</f>
        <v>0</v>
      </c>
    </row>
    <row r="27" spans="1:11" s="46" customFormat="1" x14ac:dyDescent="0.25">
      <c r="A27" s="47">
        <v>43431</v>
      </c>
      <c r="B27" s="48" t="s">
        <v>228</v>
      </c>
      <c r="C27" s="49">
        <v>150</v>
      </c>
      <c r="D27" s="49" t="s">
        <v>200</v>
      </c>
      <c r="E27" s="50">
        <v>2500</v>
      </c>
      <c r="F27" s="50">
        <v>4.5</v>
      </c>
      <c r="G27" s="50">
        <v>5.25</v>
      </c>
      <c r="H27" s="50" t="s">
        <v>60</v>
      </c>
      <c r="I27" s="51">
        <f t="shared" ref="I27" si="36">(G27-F27)*E27</f>
        <v>1875</v>
      </c>
      <c r="J27" s="52">
        <v>0</v>
      </c>
      <c r="K27" s="54">
        <f t="shared" ref="K27" si="37">(I27+J27)</f>
        <v>1875</v>
      </c>
    </row>
    <row r="28" spans="1:11" s="46" customFormat="1" x14ac:dyDescent="0.25">
      <c r="A28" s="47">
        <v>43425</v>
      </c>
      <c r="B28" s="48" t="s">
        <v>227</v>
      </c>
      <c r="C28" s="49">
        <v>620</v>
      </c>
      <c r="D28" s="49" t="s">
        <v>200</v>
      </c>
      <c r="E28" s="50">
        <v>1200</v>
      </c>
      <c r="F28" s="50">
        <v>14.5</v>
      </c>
      <c r="G28" s="50">
        <v>17.5</v>
      </c>
      <c r="H28" s="50" t="s">
        <v>60</v>
      </c>
      <c r="I28" s="51">
        <f t="shared" ref="I28" si="38">(G28-F28)*E28</f>
        <v>3600</v>
      </c>
      <c r="J28" s="52">
        <v>0</v>
      </c>
      <c r="K28" s="54">
        <f t="shared" ref="K28" si="39">(I28+J28)</f>
        <v>3600</v>
      </c>
    </row>
    <row r="29" spans="1:11" s="46" customFormat="1" x14ac:dyDescent="0.25">
      <c r="A29" s="47">
        <v>43423</v>
      </c>
      <c r="B29" s="48" t="s">
        <v>225</v>
      </c>
      <c r="C29" s="49">
        <v>340</v>
      </c>
      <c r="D29" s="49" t="s">
        <v>195</v>
      </c>
      <c r="E29" s="50">
        <v>2266</v>
      </c>
      <c r="F29" s="50">
        <v>12.4</v>
      </c>
      <c r="G29" s="50">
        <v>11</v>
      </c>
      <c r="H29" s="50" t="s">
        <v>60</v>
      </c>
      <c r="I29" s="51">
        <f t="shared" ref="I29" si="40">(G29-F29)*E29</f>
        <v>-3172.400000000001</v>
      </c>
      <c r="J29" s="52">
        <v>0</v>
      </c>
      <c r="K29" s="54">
        <f t="shared" ref="K29" si="41">(I29+J29)</f>
        <v>-3172.400000000001</v>
      </c>
    </row>
    <row r="30" spans="1:11" s="46" customFormat="1" x14ac:dyDescent="0.25">
      <c r="A30" s="47">
        <v>43420</v>
      </c>
      <c r="B30" s="48" t="s">
        <v>216</v>
      </c>
      <c r="C30" s="49">
        <v>320</v>
      </c>
      <c r="D30" s="49" t="s">
        <v>195</v>
      </c>
      <c r="E30" s="50">
        <v>1500</v>
      </c>
      <c r="F30" s="50">
        <v>20.25</v>
      </c>
      <c r="G30" s="50">
        <v>22</v>
      </c>
      <c r="H30" s="50" t="s">
        <v>60</v>
      </c>
      <c r="I30" s="51">
        <f t="shared" ref="I30:I34" si="42">(G30-F30)*E30</f>
        <v>2625</v>
      </c>
      <c r="J30" s="52">
        <v>0</v>
      </c>
      <c r="K30" s="54">
        <f t="shared" ref="K30:K34" si="43">(I30+J30)</f>
        <v>2625</v>
      </c>
    </row>
    <row r="31" spans="1:11" s="46" customFormat="1" x14ac:dyDescent="0.25">
      <c r="A31" s="47">
        <v>43419</v>
      </c>
      <c r="B31" s="48" t="s">
        <v>20</v>
      </c>
      <c r="C31" s="49">
        <v>90</v>
      </c>
      <c r="D31" s="49" t="s">
        <v>200</v>
      </c>
      <c r="E31" s="50">
        <v>8000</v>
      </c>
      <c r="F31" s="50">
        <v>3.4</v>
      </c>
      <c r="G31" s="50">
        <v>3.6</v>
      </c>
      <c r="H31" s="50" t="s">
        <v>60</v>
      </c>
      <c r="I31" s="51">
        <f t="shared" ref="I31" si="44">(G31-F31)*E31</f>
        <v>1600.0000000000014</v>
      </c>
      <c r="J31" s="52">
        <v>0</v>
      </c>
      <c r="K31" s="54">
        <f t="shared" ref="K31" si="45">(I31+J31)</f>
        <v>1600.0000000000014</v>
      </c>
    </row>
    <row r="32" spans="1:11" s="46" customFormat="1" x14ac:dyDescent="0.25">
      <c r="A32" s="47">
        <v>43406</v>
      </c>
      <c r="B32" s="48" t="s">
        <v>152</v>
      </c>
      <c r="C32" s="49">
        <v>1500</v>
      </c>
      <c r="D32" s="49" t="s">
        <v>195</v>
      </c>
      <c r="E32" s="50">
        <v>1500</v>
      </c>
      <c r="F32" s="50">
        <v>9</v>
      </c>
      <c r="G32" s="50">
        <v>10.6</v>
      </c>
      <c r="H32" s="50" t="s">
        <v>60</v>
      </c>
      <c r="I32" s="51">
        <f t="shared" si="42"/>
        <v>2399.9999999999995</v>
      </c>
      <c r="J32" s="52">
        <v>0</v>
      </c>
      <c r="K32" s="54">
        <f t="shared" si="43"/>
        <v>2399.9999999999995</v>
      </c>
    </row>
    <row r="33" spans="1:11" s="46" customFormat="1" x14ac:dyDescent="0.25">
      <c r="A33" s="47">
        <v>43389</v>
      </c>
      <c r="B33" s="48" t="s">
        <v>197</v>
      </c>
      <c r="C33" s="49">
        <v>80</v>
      </c>
      <c r="D33" s="49" t="s">
        <v>200</v>
      </c>
      <c r="E33" s="50">
        <v>6000</v>
      </c>
      <c r="F33" s="50">
        <v>2.4500000000000002</v>
      </c>
      <c r="G33" s="50">
        <v>3.1</v>
      </c>
      <c r="H33" s="50" t="s">
        <v>60</v>
      </c>
      <c r="I33" s="51">
        <f t="shared" si="42"/>
        <v>3899.9999999999995</v>
      </c>
      <c r="J33" s="52">
        <v>0</v>
      </c>
      <c r="K33" s="54">
        <f t="shared" si="43"/>
        <v>3899.9999999999995</v>
      </c>
    </row>
    <row r="34" spans="1:11" s="46" customFormat="1" x14ac:dyDescent="0.25">
      <c r="A34" s="47">
        <v>43406</v>
      </c>
      <c r="B34" s="48" t="s">
        <v>217</v>
      </c>
      <c r="C34" s="49">
        <v>190</v>
      </c>
      <c r="D34" s="49" t="s">
        <v>195</v>
      </c>
      <c r="E34" s="50">
        <v>1250</v>
      </c>
      <c r="F34" s="50">
        <v>9.8000000000000007</v>
      </c>
      <c r="G34" s="50">
        <v>11.5</v>
      </c>
      <c r="H34" s="50" t="s">
        <v>60</v>
      </c>
      <c r="I34" s="51">
        <f t="shared" si="42"/>
        <v>2124.9999999999991</v>
      </c>
      <c r="J34" s="52">
        <v>0</v>
      </c>
      <c r="K34" s="54">
        <f t="shared" si="43"/>
        <v>2124.9999999999991</v>
      </c>
    </row>
    <row r="35" spans="1:11" s="46" customFormat="1" x14ac:dyDescent="0.25">
      <c r="A35" s="47">
        <v>43404</v>
      </c>
      <c r="B35" s="48" t="s">
        <v>215</v>
      </c>
      <c r="C35" s="49">
        <v>640</v>
      </c>
      <c r="D35" s="49" t="s">
        <v>200</v>
      </c>
      <c r="E35" s="50">
        <v>900</v>
      </c>
      <c r="F35" s="50">
        <v>33.5</v>
      </c>
      <c r="G35" s="50">
        <v>38</v>
      </c>
      <c r="H35" s="50" t="s">
        <v>60</v>
      </c>
      <c r="I35" s="51">
        <f t="shared" ref="I35" si="46">(G35-F35)*E35</f>
        <v>4050</v>
      </c>
      <c r="J35" s="52">
        <v>0</v>
      </c>
      <c r="K35" s="54">
        <f t="shared" ref="K35" si="47">(I35+J35)</f>
        <v>4050</v>
      </c>
    </row>
    <row r="36" spans="1:11" s="46" customFormat="1" x14ac:dyDescent="0.25">
      <c r="A36" s="47">
        <v>43395</v>
      </c>
      <c r="B36" s="48" t="s">
        <v>152</v>
      </c>
      <c r="C36" s="49">
        <v>1500</v>
      </c>
      <c r="D36" s="49" t="s">
        <v>195</v>
      </c>
      <c r="E36" s="50">
        <v>1500</v>
      </c>
      <c r="F36" s="50">
        <v>9</v>
      </c>
      <c r="G36" s="50">
        <v>10.6</v>
      </c>
      <c r="H36" s="50" t="s">
        <v>60</v>
      </c>
      <c r="I36" s="51">
        <f t="shared" ref="I36" si="48">(G36-F36)*E36</f>
        <v>2399.9999999999995</v>
      </c>
      <c r="J36" s="52">
        <v>0</v>
      </c>
      <c r="K36" s="54">
        <f t="shared" ref="K36" si="49">(I36+J36)</f>
        <v>2399.9999999999995</v>
      </c>
    </row>
    <row r="37" spans="1:11" s="46" customFormat="1" x14ac:dyDescent="0.25">
      <c r="A37" s="47">
        <v>43389</v>
      </c>
      <c r="B37" s="48" t="s">
        <v>197</v>
      </c>
      <c r="C37" s="49">
        <v>80</v>
      </c>
      <c r="D37" s="49" t="s">
        <v>200</v>
      </c>
      <c r="E37" s="50">
        <v>6000</v>
      </c>
      <c r="F37" s="50">
        <v>2.4500000000000002</v>
      </c>
      <c r="G37" s="50">
        <v>3.1</v>
      </c>
      <c r="H37" s="50" t="s">
        <v>60</v>
      </c>
      <c r="I37" s="51">
        <f t="shared" ref="I37" si="50">(G37-F37)*E37</f>
        <v>3899.9999999999995</v>
      </c>
      <c r="J37" s="52">
        <v>0</v>
      </c>
      <c r="K37" s="54">
        <f t="shared" ref="K37" si="51">(I37+J37)</f>
        <v>3899.9999999999995</v>
      </c>
    </row>
    <row r="38" spans="1:11" s="46" customFormat="1" x14ac:dyDescent="0.25">
      <c r="A38" s="47">
        <v>43383</v>
      </c>
      <c r="B38" s="48" t="s">
        <v>148</v>
      </c>
      <c r="C38" s="49">
        <v>400</v>
      </c>
      <c r="D38" s="49" t="s">
        <v>200</v>
      </c>
      <c r="E38" s="50">
        <v>1250</v>
      </c>
      <c r="F38" s="50">
        <v>20</v>
      </c>
      <c r="G38" s="50">
        <v>24</v>
      </c>
      <c r="H38" s="50" t="s">
        <v>60</v>
      </c>
      <c r="I38" s="51">
        <f t="shared" ref="I38:I39" si="52">(G38-F38)*E38</f>
        <v>5000</v>
      </c>
      <c r="J38" s="52">
        <v>0</v>
      </c>
      <c r="K38" s="54">
        <f t="shared" ref="K38:K39" si="53">(I38+J38)</f>
        <v>5000</v>
      </c>
    </row>
    <row r="39" spans="1:11" s="46" customFormat="1" x14ac:dyDescent="0.25">
      <c r="A39" s="47">
        <v>43382</v>
      </c>
      <c r="B39" s="48" t="s">
        <v>209</v>
      </c>
      <c r="C39" s="49">
        <v>1500</v>
      </c>
      <c r="D39" s="49" t="s">
        <v>195</v>
      </c>
      <c r="E39" s="50">
        <v>600</v>
      </c>
      <c r="F39" s="50">
        <v>47</v>
      </c>
      <c r="G39" s="50">
        <v>53</v>
      </c>
      <c r="H39" s="50" t="s">
        <v>60</v>
      </c>
      <c r="I39" s="51">
        <f t="shared" si="52"/>
        <v>3600</v>
      </c>
      <c r="J39" s="52">
        <v>0</v>
      </c>
      <c r="K39" s="54">
        <f t="shared" si="53"/>
        <v>3600</v>
      </c>
    </row>
    <row r="40" spans="1:11" s="46" customFormat="1" x14ac:dyDescent="0.25">
      <c r="A40" s="47">
        <v>43377</v>
      </c>
      <c r="B40" s="48" t="s">
        <v>204</v>
      </c>
      <c r="C40" s="49">
        <v>600</v>
      </c>
      <c r="D40" s="49" t="s">
        <v>195</v>
      </c>
      <c r="E40" s="50">
        <v>1100</v>
      </c>
      <c r="F40" s="50">
        <v>17</v>
      </c>
      <c r="G40" s="50">
        <v>21</v>
      </c>
      <c r="H40" s="50">
        <v>25</v>
      </c>
      <c r="I40" s="51">
        <f t="shared" ref="I40:I41" si="54">(G40-F40)*E40</f>
        <v>4400</v>
      </c>
      <c r="J40" s="52">
        <f t="shared" ref="J40" si="55">(H40-G40)*E40</f>
        <v>4400</v>
      </c>
      <c r="K40" s="54">
        <f t="shared" ref="K40:K41" si="56">(I40+J40)</f>
        <v>8800</v>
      </c>
    </row>
    <row r="41" spans="1:11" s="46" customFormat="1" x14ac:dyDescent="0.25">
      <c r="A41" s="47">
        <v>43374</v>
      </c>
      <c r="B41" s="48" t="s">
        <v>205</v>
      </c>
      <c r="C41" s="49">
        <v>1220</v>
      </c>
      <c r="D41" s="49" t="s">
        <v>195</v>
      </c>
      <c r="E41" s="50">
        <v>750</v>
      </c>
      <c r="F41" s="50">
        <v>34.5</v>
      </c>
      <c r="G41" s="50">
        <v>34.5</v>
      </c>
      <c r="H41" s="50" t="s">
        <v>60</v>
      </c>
      <c r="I41" s="51">
        <f t="shared" si="54"/>
        <v>0</v>
      </c>
      <c r="J41" s="52">
        <v>0</v>
      </c>
      <c r="K41" s="54">
        <f t="shared" si="56"/>
        <v>0</v>
      </c>
    </row>
    <row r="42" spans="1:11" s="46" customFormat="1" x14ac:dyDescent="0.25">
      <c r="A42" s="47">
        <v>43368</v>
      </c>
      <c r="B42" s="48" t="s">
        <v>191</v>
      </c>
      <c r="C42" s="49">
        <v>640</v>
      </c>
      <c r="D42" s="49" t="s">
        <v>195</v>
      </c>
      <c r="E42" s="50">
        <v>1100</v>
      </c>
      <c r="F42" s="50">
        <v>14</v>
      </c>
      <c r="G42" s="50">
        <v>17</v>
      </c>
      <c r="H42" s="50">
        <v>20</v>
      </c>
      <c r="I42" s="51">
        <f t="shared" ref="I42" si="57">(G42-F42)*E42</f>
        <v>3300</v>
      </c>
      <c r="J42" s="52">
        <f t="shared" ref="J42" si="58">(H42-G42)*E42</f>
        <v>3300</v>
      </c>
      <c r="K42" s="54">
        <f t="shared" ref="K42" si="59">(I42+J42)</f>
        <v>6600</v>
      </c>
    </row>
    <row r="43" spans="1:11" s="46" customFormat="1" x14ac:dyDescent="0.25">
      <c r="A43" s="47">
        <v>43367</v>
      </c>
      <c r="B43" s="48" t="s">
        <v>120</v>
      </c>
      <c r="C43" s="49">
        <v>105</v>
      </c>
      <c r="D43" s="49" t="s">
        <v>195</v>
      </c>
      <c r="E43" s="50">
        <v>6000</v>
      </c>
      <c r="F43" s="50">
        <v>5.0999999999999996</v>
      </c>
      <c r="G43" s="50">
        <v>5.9</v>
      </c>
      <c r="H43" s="50">
        <v>7</v>
      </c>
      <c r="I43" s="51">
        <f t="shared" ref="I43" si="60">(G43-F43)*E43</f>
        <v>4800.0000000000045</v>
      </c>
      <c r="J43" s="52">
        <f t="shared" ref="J43" si="61">(H43-G43)*E43</f>
        <v>6599.9999999999982</v>
      </c>
      <c r="K43" s="54">
        <f t="shared" ref="K43" si="62">(I43+J43)</f>
        <v>11400.000000000004</v>
      </c>
    </row>
    <row r="44" spans="1:11" s="46" customFormat="1" x14ac:dyDescent="0.25">
      <c r="A44" s="47">
        <v>43367</v>
      </c>
      <c r="B44" s="48" t="s">
        <v>201</v>
      </c>
      <c r="C44" s="49">
        <v>380</v>
      </c>
      <c r="D44" s="49" t="s">
        <v>195</v>
      </c>
      <c r="E44" s="50">
        <v>1500</v>
      </c>
      <c r="F44" s="50">
        <v>12</v>
      </c>
      <c r="G44" s="50">
        <v>15</v>
      </c>
      <c r="H44" s="50">
        <v>20</v>
      </c>
      <c r="I44" s="51">
        <f t="shared" ref="I44" si="63">(G44-F44)*E44</f>
        <v>4500</v>
      </c>
      <c r="J44" s="52">
        <f t="shared" ref="J44" si="64">(H44-G44)*E44</f>
        <v>7500</v>
      </c>
      <c r="K44" s="54">
        <f t="shared" ref="K44" si="65">(I44+J44)</f>
        <v>12000</v>
      </c>
    </row>
    <row r="45" spans="1:11" s="46" customFormat="1" x14ac:dyDescent="0.25">
      <c r="A45" s="47">
        <v>43361</v>
      </c>
      <c r="B45" s="48" t="s">
        <v>197</v>
      </c>
      <c r="C45" s="49">
        <v>90</v>
      </c>
      <c r="D45" s="49" t="s">
        <v>195</v>
      </c>
      <c r="E45" s="50">
        <v>6000</v>
      </c>
      <c r="F45" s="50">
        <v>3.4</v>
      </c>
      <c r="G45" s="50">
        <v>4.0999999999999996</v>
      </c>
      <c r="H45" s="50" t="s">
        <v>60</v>
      </c>
      <c r="I45" s="51">
        <f t="shared" ref="I45" si="66">(G45-F45)*E45</f>
        <v>4199.9999999999982</v>
      </c>
      <c r="J45" s="52">
        <v>0</v>
      </c>
      <c r="K45" s="54">
        <f t="shared" ref="K45" si="67">(I45+J45)</f>
        <v>4199.9999999999982</v>
      </c>
    </row>
    <row r="46" spans="1:11" s="46" customFormat="1" x14ac:dyDescent="0.25">
      <c r="A46" s="47">
        <v>43360</v>
      </c>
      <c r="B46" s="48" t="s">
        <v>142</v>
      </c>
      <c r="C46" s="49">
        <v>25550</v>
      </c>
      <c r="D46" s="49" t="s">
        <v>195</v>
      </c>
      <c r="E46" s="50">
        <v>500</v>
      </c>
      <c r="F46" s="50">
        <v>30</v>
      </c>
      <c r="G46" s="50">
        <v>33.5</v>
      </c>
      <c r="H46" s="50" t="s">
        <v>60</v>
      </c>
      <c r="I46" s="51">
        <f t="shared" ref="I46:I49" si="68">(G46-F46)*E46</f>
        <v>1750</v>
      </c>
      <c r="J46" s="52">
        <v>0</v>
      </c>
      <c r="K46" s="54">
        <f t="shared" ref="K46:K49" si="69">(I46+J46)</f>
        <v>1750</v>
      </c>
    </row>
    <row r="47" spans="1:11" s="46" customFormat="1" x14ac:dyDescent="0.25">
      <c r="A47" s="47">
        <v>43357</v>
      </c>
      <c r="B47" s="48" t="s">
        <v>192</v>
      </c>
      <c r="C47" s="49">
        <v>115</v>
      </c>
      <c r="D47" s="49" t="s">
        <v>200</v>
      </c>
      <c r="E47" s="50">
        <v>5000</v>
      </c>
      <c r="F47" s="50">
        <v>3.85</v>
      </c>
      <c r="G47" s="50">
        <v>4.5</v>
      </c>
      <c r="H47" s="50">
        <v>6</v>
      </c>
      <c r="I47" s="51">
        <f t="shared" si="68"/>
        <v>3249.9999999999995</v>
      </c>
      <c r="J47" s="52">
        <f t="shared" ref="J47:J49" si="70">(H47-G47)*E47</f>
        <v>7500</v>
      </c>
      <c r="K47" s="54">
        <f t="shared" si="69"/>
        <v>10750</v>
      </c>
    </row>
    <row r="48" spans="1:11" s="46" customFormat="1" x14ac:dyDescent="0.25">
      <c r="A48" s="47">
        <v>43355</v>
      </c>
      <c r="B48" s="48" t="s">
        <v>120</v>
      </c>
      <c r="C48" s="49">
        <v>105</v>
      </c>
      <c r="D48" s="49" t="s">
        <v>195</v>
      </c>
      <c r="E48" s="50">
        <v>6000</v>
      </c>
      <c r="F48" s="50">
        <v>4.3499999999999996</v>
      </c>
      <c r="G48" s="50">
        <v>4.75</v>
      </c>
      <c r="H48" s="50" t="s">
        <v>60</v>
      </c>
      <c r="I48" s="51">
        <f t="shared" ref="I48" si="71">(G48-F48)*E48</f>
        <v>2400.0000000000023</v>
      </c>
      <c r="J48" s="52">
        <v>0</v>
      </c>
      <c r="K48" s="54">
        <f t="shared" ref="K48" si="72">(I48+J48)</f>
        <v>2400.0000000000023</v>
      </c>
    </row>
    <row r="49" spans="1:11" s="46" customFormat="1" x14ac:dyDescent="0.25">
      <c r="A49" s="47">
        <v>43354</v>
      </c>
      <c r="B49" s="48" t="s">
        <v>30</v>
      </c>
      <c r="C49" s="49">
        <v>1200</v>
      </c>
      <c r="D49" s="49" t="s">
        <v>121</v>
      </c>
      <c r="E49" s="50">
        <v>1200</v>
      </c>
      <c r="F49" s="50">
        <v>26</v>
      </c>
      <c r="G49" s="50">
        <v>29</v>
      </c>
      <c r="H49" s="50">
        <v>32</v>
      </c>
      <c r="I49" s="51">
        <f t="shared" si="68"/>
        <v>3600</v>
      </c>
      <c r="J49" s="52">
        <f t="shared" si="70"/>
        <v>3600</v>
      </c>
      <c r="K49" s="54">
        <f t="shared" si="69"/>
        <v>7200</v>
      </c>
    </row>
    <row r="50" spans="1:11" s="46" customFormat="1" x14ac:dyDescent="0.25">
      <c r="A50" s="47">
        <v>43353</v>
      </c>
      <c r="B50" s="48" t="s">
        <v>194</v>
      </c>
      <c r="C50" s="49">
        <v>620</v>
      </c>
      <c r="D50" s="49" t="s">
        <v>121</v>
      </c>
      <c r="E50" s="50">
        <v>1000</v>
      </c>
      <c r="F50" s="50">
        <v>19</v>
      </c>
      <c r="G50" s="50">
        <v>19</v>
      </c>
      <c r="H50" s="50" t="s">
        <v>60</v>
      </c>
      <c r="I50" s="51">
        <f t="shared" ref="I50" si="73">(G50-F50)*E50</f>
        <v>0</v>
      </c>
      <c r="J50" s="52">
        <v>0</v>
      </c>
      <c r="K50" s="54">
        <f t="shared" ref="K50" si="74">(I50+J50)</f>
        <v>0</v>
      </c>
    </row>
    <row r="51" spans="1:11" s="46" customFormat="1" x14ac:dyDescent="0.25">
      <c r="A51" s="47">
        <v>43350</v>
      </c>
      <c r="B51" s="48" t="s">
        <v>193</v>
      </c>
      <c r="C51" s="49">
        <v>325</v>
      </c>
      <c r="D51" s="49" t="s">
        <v>121</v>
      </c>
      <c r="E51" s="50">
        <v>2400</v>
      </c>
      <c r="F51" s="50">
        <v>8</v>
      </c>
      <c r="G51" s="50">
        <v>9</v>
      </c>
      <c r="H51" s="50" t="s">
        <v>60</v>
      </c>
      <c r="I51" s="51">
        <f t="shared" ref="I51" si="75">(G51-F51)*E51</f>
        <v>2400</v>
      </c>
      <c r="J51" s="52">
        <v>0</v>
      </c>
      <c r="K51" s="54">
        <f t="shared" ref="K51" si="76">(I51+J51)</f>
        <v>2400</v>
      </c>
    </row>
    <row r="52" spans="1:11" s="46" customFormat="1" x14ac:dyDescent="0.25">
      <c r="A52" s="47">
        <v>43349</v>
      </c>
      <c r="B52" s="48" t="s">
        <v>192</v>
      </c>
      <c r="C52" s="49">
        <v>120</v>
      </c>
      <c r="D52" s="49" t="s">
        <v>121</v>
      </c>
      <c r="E52" s="50">
        <v>6000</v>
      </c>
      <c r="F52" s="50">
        <v>6.1</v>
      </c>
      <c r="G52" s="50">
        <v>6.9</v>
      </c>
      <c r="H52" s="50">
        <v>7.2</v>
      </c>
      <c r="I52" s="51">
        <f t="shared" ref="I52" si="77">(G52-F52)*E52</f>
        <v>4800.0000000000045</v>
      </c>
      <c r="J52" s="52">
        <f t="shared" ref="J52" si="78">(H52-G52)*E52</f>
        <v>1799.9999999999989</v>
      </c>
      <c r="K52" s="54">
        <f t="shared" ref="K52" si="79">(I52+J52)</f>
        <v>6600.0000000000036</v>
      </c>
    </row>
    <row r="53" spans="1:11" s="46" customFormat="1" x14ac:dyDescent="0.25">
      <c r="A53" s="47">
        <v>43348</v>
      </c>
      <c r="B53" s="48" t="s">
        <v>191</v>
      </c>
      <c r="C53" s="49">
        <v>780</v>
      </c>
      <c r="D53" s="49" t="s">
        <v>126</v>
      </c>
      <c r="E53" s="50">
        <v>1100</v>
      </c>
      <c r="F53" s="50">
        <v>26</v>
      </c>
      <c r="G53" s="50">
        <v>29</v>
      </c>
      <c r="H53" s="50">
        <v>33</v>
      </c>
      <c r="I53" s="51">
        <f t="shared" ref="I53" si="80">(G53-F53)*E53</f>
        <v>3300</v>
      </c>
      <c r="J53" s="52">
        <f t="shared" ref="J53" si="81">(H53-G53)*E53</f>
        <v>4400</v>
      </c>
      <c r="K53" s="54">
        <f t="shared" ref="K53" si="82">(I53+J53)</f>
        <v>7700</v>
      </c>
    </row>
    <row r="54" spans="1:11" s="46" customFormat="1" x14ac:dyDescent="0.25">
      <c r="A54" s="47">
        <v>43347</v>
      </c>
      <c r="B54" s="48" t="s">
        <v>190</v>
      </c>
      <c r="C54" s="49">
        <v>740</v>
      </c>
      <c r="D54" s="49" t="s">
        <v>126</v>
      </c>
      <c r="E54" s="50">
        <v>1000</v>
      </c>
      <c r="F54" s="50">
        <v>27</v>
      </c>
      <c r="G54" s="50">
        <v>30.5</v>
      </c>
      <c r="H54" s="50">
        <v>35</v>
      </c>
      <c r="I54" s="51">
        <f t="shared" ref="I54" si="83">(G54-F54)*E54</f>
        <v>3500</v>
      </c>
      <c r="J54" s="52">
        <f t="shared" ref="J54" si="84">(H54-G54)*E54</f>
        <v>4500</v>
      </c>
      <c r="K54" s="54">
        <f t="shared" ref="K54" si="85">(I54+J54)</f>
        <v>8000</v>
      </c>
    </row>
    <row r="55" spans="1:11" s="46" customFormat="1" x14ac:dyDescent="0.25">
      <c r="A55" s="47">
        <v>43341</v>
      </c>
      <c r="B55" s="48" t="s">
        <v>169</v>
      </c>
      <c r="C55" s="49">
        <v>180</v>
      </c>
      <c r="D55" s="49" t="s">
        <v>121</v>
      </c>
      <c r="E55" s="50">
        <v>4500</v>
      </c>
      <c r="F55" s="50">
        <v>4.5</v>
      </c>
      <c r="G55" s="50">
        <v>5.3</v>
      </c>
      <c r="H55" s="50" t="s">
        <v>60</v>
      </c>
      <c r="I55" s="51">
        <f t="shared" ref="I55" si="86">(G55-F55)*E55</f>
        <v>3599.9999999999991</v>
      </c>
      <c r="J55" s="52">
        <v>0</v>
      </c>
      <c r="K55" s="54">
        <f t="shared" ref="K55" si="87">(I55+J55)</f>
        <v>3599.9999999999991</v>
      </c>
    </row>
    <row r="56" spans="1:11" s="46" customFormat="1" x14ac:dyDescent="0.25">
      <c r="A56" s="47">
        <v>43340</v>
      </c>
      <c r="B56" s="48" t="s">
        <v>180</v>
      </c>
      <c r="C56" s="49">
        <v>660</v>
      </c>
      <c r="D56" s="49" t="s">
        <v>121</v>
      </c>
      <c r="E56" s="50">
        <v>1500</v>
      </c>
      <c r="F56" s="50">
        <v>7.5</v>
      </c>
      <c r="G56" s="50">
        <v>6</v>
      </c>
      <c r="H56" s="50" t="s">
        <v>60</v>
      </c>
      <c r="I56" s="51">
        <f t="shared" ref="I56" si="88">(G56-F56)*E56</f>
        <v>-2250</v>
      </c>
      <c r="J56" s="52">
        <v>0</v>
      </c>
      <c r="K56" s="54">
        <f t="shared" ref="K56" si="89">(I56+J56)</f>
        <v>-2250</v>
      </c>
    </row>
    <row r="57" spans="1:11" s="46" customFormat="1" x14ac:dyDescent="0.25">
      <c r="A57" s="47">
        <v>43339</v>
      </c>
      <c r="B57" s="48" t="s">
        <v>157</v>
      </c>
      <c r="C57" s="49">
        <v>1280</v>
      </c>
      <c r="D57" s="49" t="s">
        <v>121</v>
      </c>
      <c r="E57" s="50">
        <v>1000</v>
      </c>
      <c r="F57" s="50">
        <v>18.2</v>
      </c>
      <c r="G57" s="50">
        <v>23</v>
      </c>
      <c r="H57" s="50">
        <v>30</v>
      </c>
      <c r="I57" s="51">
        <f t="shared" ref="I57" si="90">(G57-F57)*E57</f>
        <v>4800.0000000000009</v>
      </c>
      <c r="J57" s="52">
        <f t="shared" ref="J57:J59" si="91">(H57-G57)*E57</f>
        <v>7000</v>
      </c>
      <c r="K57" s="54">
        <f t="shared" ref="K57" si="92">(I57+J57)</f>
        <v>11800</v>
      </c>
    </row>
    <row r="58" spans="1:11" s="46" customFormat="1" x14ac:dyDescent="0.25">
      <c r="A58" s="47">
        <v>43333</v>
      </c>
      <c r="B58" s="48" t="s">
        <v>157</v>
      </c>
      <c r="C58" s="49">
        <v>1240</v>
      </c>
      <c r="D58" s="49" t="s">
        <v>121</v>
      </c>
      <c r="E58" s="50">
        <v>1000</v>
      </c>
      <c r="F58" s="50">
        <v>23</v>
      </c>
      <c r="G58" s="50">
        <v>22</v>
      </c>
      <c r="H58" s="50" t="s">
        <v>60</v>
      </c>
      <c r="I58" s="51">
        <f t="shared" ref="I58" si="93">(G58-F58)*E58</f>
        <v>-1000</v>
      </c>
      <c r="J58" s="52">
        <v>0</v>
      </c>
      <c r="K58" s="54">
        <f t="shared" ref="K58" si="94">(I58+J58)</f>
        <v>-1000</v>
      </c>
    </row>
    <row r="59" spans="1:11" s="46" customFormat="1" x14ac:dyDescent="0.25">
      <c r="A59" s="47">
        <v>43332</v>
      </c>
      <c r="B59" s="48" t="s">
        <v>176</v>
      </c>
      <c r="C59" s="49">
        <v>340</v>
      </c>
      <c r="D59" s="49" t="s">
        <v>121</v>
      </c>
      <c r="E59" s="50">
        <v>3000</v>
      </c>
      <c r="F59" s="50">
        <v>6.25</v>
      </c>
      <c r="G59" s="50">
        <v>7.25</v>
      </c>
      <c r="H59" s="50">
        <v>8</v>
      </c>
      <c r="I59" s="51">
        <f t="shared" ref="I59" si="95">(G59-F59)*E59</f>
        <v>3000</v>
      </c>
      <c r="J59" s="52">
        <f t="shared" si="91"/>
        <v>2250</v>
      </c>
      <c r="K59" s="54">
        <f t="shared" ref="K59" si="96">(I59+J59)</f>
        <v>5250</v>
      </c>
    </row>
    <row r="60" spans="1:11" s="46" customFormat="1" x14ac:dyDescent="0.25">
      <c r="A60" s="47">
        <v>43329</v>
      </c>
      <c r="B60" s="48" t="s">
        <v>178</v>
      </c>
      <c r="C60" s="49">
        <v>860</v>
      </c>
      <c r="D60" s="49" t="s">
        <v>121</v>
      </c>
      <c r="E60" s="50">
        <v>800</v>
      </c>
      <c r="F60" s="50">
        <v>31</v>
      </c>
      <c r="G60" s="50">
        <v>34</v>
      </c>
      <c r="H60" s="50" t="s">
        <v>60</v>
      </c>
      <c r="I60" s="51">
        <f t="shared" ref="I60" si="97">(G60-F60)*E60</f>
        <v>2400</v>
      </c>
      <c r="J60" s="52">
        <v>0</v>
      </c>
      <c r="K60" s="54">
        <f t="shared" ref="K60" si="98">(I60+J60)</f>
        <v>2400</v>
      </c>
    </row>
    <row r="61" spans="1:11" s="46" customFormat="1" x14ac:dyDescent="0.25">
      <c r="A61" s="47">
        <v>43328</v>
      </c>
      <c r="B61" s="48" t="s">
        <v>146</v>
      </c>
      <c r="C61" s="49">
        <v>300</v>
      </c>
      <c r="D61" s="49" t="s">
        <v>121</v>
      </c>
      <c r="E61" s="50">
        <v>4000</v>
      </c>
      <c r="F61" s="50">
        <v>5.75</v>
      </c>
      <c r="G61" s="50">
        <v>6.5</v>
      </c>
      <c r="H61" s="50" t="s">
        <v>60</v>
      </c>
      <c r="I61" s="51">
        <f t="shared" ref="I61" si="99">(G61-F61)*E61</f>
        <v>3000</v>
      </c>
      <c r="J61" s="52">
        <v>0</v>
      </c>
      <c r="K61" s="54">
        <f t="shared" ref="K61" si="100">(I61+J61)</f>
        <v>3000</v>
      </c>
    </row>
    <row r="62" spans="1:11" s="46" customFormat="1" x14ac:dyDescent="0.25">
      <c r="A62" s="47">
        <v>43326</v>
      </c>
      <c r="B62" s="48" t="s">
        <v>177</v>
      </c>
      <c r="C62" s="49">
        <v>1020</v>
      </c>
      <c r="D62" s="49" t="s">
        <v>121</v>
      </c>
      <c r="E62" s="50">
        <v>1100</v>
      </c>
      <c r="F62" s="50">
        <v>16</v>
      </c>
      <c r="G62" s="50">
        <v>16</v>
      </c>
      <c r="H62" s="50" t="s">
        <v>60</v>
      </c>
      <c r="I62" s="51">
        <f t="shared" ref="I62" si="101">(G62-F62)*E62</f>
        <v>0</v>
      </c>
      <c r="J62" s="52">
        <v>0</v>
      </c>
      <c r="K62" s="54">
        <f t="shared" ref="K62" si="102">(I62+J62)</f>
        <v>0</v>
      </c>
    </row>
    <row r="63" spans="1:11" s="46" customFormat="1" x14ac:dyDescent="0.25">
      <c r="A63" s="47">
        <v>43325</v>
      </c>
      <c r="B63" s="48" t="s">
        <v>30</v>
      </c>
      <c r="C63" s="49">
        <v>1000</v>
      </c>
      <c r="D63" s="49" t="s">
        <v>121</v>
      </c>
      <c r="E63" s="50">
        <v>1200</v>
      </c>
      <c r="F63" s="50">
        <v>21</v>
      </c>
      <c r="G63" s="50">
        <v>22.5</v>
      </c>
      <c r="H63" s="50" t="s">
        <v>60</v>
      </c>
      <c r="I63" s="51">
        <f t="shared" ref="I63" si="103">(G63-F63)*E63</f>
        <v>1800</v>
      </c>
      <c r="J63" s="52">
        <v>0</v>
      </c>
      <c r="K63" s="54">
        <f t="shared" ref="K63" si="104">(I63+J63)</f>
        <v>1800</v>
      </c>
    </row>
    <row r="64" spans="1:11" s="46" customFormat="1" x14ac:dyDescent="0.25">
      <c r="A64" s="47">
        <v>43322</v>
      </c>
      <c r="B64" s="48" t="s">
        <v>48</v>
      </c>
      <c r="C64" s="49">
        <v>960</v>
      </c>
      <c r="D64" s="49" t="s">
        <v>121</v>
      </c>
      <c r="E64" s="50">
        <v>1000</v>
      </c>
      <c r="F64" s="50">
        <v>19.5</v>
      </c>
      <c r="G64" s="50">
        <v>19.5</v>
      </c>
      <c r="H64" s="50" t="s">
        <v>60</v>
      </c>
      <c r="I64" s="51">
        <f t="shared" ref="I64" si="105">(G64-F64)*E64</f>
        <v>0</v>
      </c>
      <c r="J64" s="52">
        <v>0</v>
      </c>
      <c r="K64" s="54">
        <f t="shared" ref="K64" si="106">(I64+J64)</f>
        <v>0</v>
      </c>
    </row>
    <row r="65" spans="1:11" s="46" customFormat="1" x14ac:dyDescent="0.25">
      <c r="A65" s="47">
        <v>43321</v>
      </c>
      <c r="B65" s="48" t="s">
        <v>176</v>
      </c>
      <c r="C65" s="49">
        <v>350</v>
      </c>
      <c r="D65" s="49" t="s">
        <v>121</v>
      </c>
      <c r="E65" s="50">
        <v>3000</v>
      </c>
      <c r="F65" s="50">
        <v>6.7</v>
      </c>
      <c r="G65" s="50">
        <v>7.65</v>
      </c>
      <c r="H65" s="50" t="s">
        <v>60</v>
      </c>
      <c r="I65" s="51">
        <f t="shared" ref="I65:I70" si="107">(G65-F65)*E65</f>
        <v>2850.0000000000005</v>
      </c>
      <c r="J65" s="52">
        <v>0</v>
      </c>
      <c r="K65" s="54">
        <f t="shared" ref="K65:K70" si="108">(I65+J65)</f>
        <v>2850.0000000000005</v>
      </c>
    </row>
    <row r="66" spans="1:11" s="46" customFormat="1" x14ac:dyDescent="0.25">
      <c r="A66" s="47">
        <v>43319</v>
      </c>
      <c r="B66" s="48" t="s">
        <v>174</v>
      </c>
      <c r="C66" s="49">
        <v>185</v>
      </c>
      <c r="D66" s="49" t="s">
        <v>126</v>
      </c>
      <c r="E66" s="50">
        <v>2500</v>
      </c>
      <c r="F66" s="50">
        <v>8.25</v>
      </c>
      <c r="G66" s="50">
        <v>8.25</v>
      </c>
      <c r="H66" s="50" t="s">
        <v>60</v>
      </c>
      <c r="I66" s="51">
        <f t="shared" si="107"/>
        <v>0</v>
      </c>
      <c r="J66" s="52">
        <v>0</v>
      </c>
      <c r="K66" s="54">
        <f t="shared" si="108"/>
        <v>0</v>
      </c>
    </row>
    <row r="67" spans="1:11" s="46" customFormat="1" x14ac:dyDescent="0.25">
      <c r="A67" s="47">
        <v>43318</v>
      </c>
      <c r="B67" s="48" t="s">
        <v>27</v>
      </c>
      <c r="C67" s="49">
        <v>280</v>
      </c>
      <c r="D67" s="49" t="s">
        <v>126</v>
      </c>
      <c r="E67" s="50">
        <v>3000</v>
      </c>
      <c r="F67" s="50">
        <v>11.2</v>
      </c>
      <c r="G67" s="50">
        <v>12.5</v>
      </c>
      <c r="H67" s="50" t="s">
        <v>60</v>
      </c>
      <c r="I67" s="51">
        <f t="shared" si="107"/>
        <v>3900.0000000000023</v>
      </c>
      <c r="J67" s="52">
        <v>0</v>
      </c>
      <c r="K67" s="54">
        <f t="shared" si="108"/>
        <v>3900.0000000000023</v>
      </c>
    </row>
    <row r="68" spans="1:11" s="46" customFormat="1" x14ac:dyDescent="0.25">
      <c r="A68" s="47">
        <v>43314</v>
      </c>
      <c r="B68" s="48" t="s">
        <v>173</v>
      </c>
      <c r="C68" s="49">
        <v>120</v>
      </c>
      <c r="D68" s="49" t="s">
        <v>121</v>
      </c>
      <c r="E68" s="50">
        <v>4000</v>
      </c>
      <c r="F68" s="50">
        <v>5.5</v>
      </c>
      <c r="G68" s="50">
        <v>6.1</v>
      </c>
      <c r="H68" s="50" t="s">
        <v>60</v>
      </c>
      <c r="I68" s="51">
        <f t="shared" si="107"/>
        <v>2399.9999999999986</v>
      </c>
      <c r="J68" s="52">
        <v>0</v>
      </c>
      <c r="K68" s="54">
        <f t="shared" si="108"/>
        <v>2399.9999999999986</v>
      </c>
    </row>
    <row r="69" spans="1:11" s="46" customFormat="1" x14ac:dyDescent="0.25">
      <c r="A69" s="47">
        <v>43307</v>
      </c>
      <c r="B69" s="48" t="s">
        <v>148</v>
      </c>
      <c r="C69" s="49">
        <v>530</v>
      </c>
      <c r="D69" s="49" t="s">
        <v>121</v>
      </c>
      <c r="E69" s="50">
        <v>1250</v>
      </c>
      <c r="F69" s="50">
        <v>18.5</v>
      </c>
      <c r="G69" s="50">
        <v>21</v>
      </c>
      <c r="H69" s="50">
        <v>23.5</v>
      </c>
      <c r="I69" s="51">
        <f t="shared" si="107"/>
        <v>3125</v>
      </c>
      <c r="J69" s="52">
        <f t="shared" ref="J69:J71" si="109">(H69-G69)*E69</f>
        <v>3125</v>
      </c>
      <c r="K69" s="54">
        <f t="shared" si="108"/>
        <v>6250</v>
      </c>
    </row>
    <row r="70" spans="1:11" s="46" customFormat="1" x14ac:dyDescent="0.25">
      <c r="A70" s="47">
        <v>43306</v>
      </c>
      <c r="B70" s="48" t="s">
        <v>150</v>
      </c>
      <c r="C70" s="49">
        <v>300</v>
      </c>
      <c r="D70" s="49" t="s">
        <v>121</v>
      </c>
      <c r="E70" s="50">
        <v>1600</v>
      </c>
      <c r="F70" s="50">
        <v>6.75</v>
      </c>
      <c r="G70" s="50">
        <v>4</v>
      </c>
      <c r="H70" s="50" t="s">
        <v>60</v>
      </c>
      <c r="I70" s="51">
        <f t="shared" si="107"/>
        <v>-4400</v>
      </c>
      <c r="J70" s="54">
        <v>0</v>
      </c>
      <c r="K70" s="54">
        <f t="shared" si="108"/>
        <v>-4400</v>
      </c>
    </row>
    <row r="71" spans="1:11" s="46" customFormat="1" x14ac:dyDescent="0.25">
      <c r="A71" s="47">
        <v>43305</v>
      </c>
      <c r="B71" s="48" t="s">
        <v>151</v>
      </c>
      <c r="C71" s="49">
        <v>1200</v>
      </c>
      <c r="D71" s="49" t="s">
        <v>121</v>
      </c>
      <c r="E71" s="50">
        <v>750</v>
      </c>
      <c r="F71" s="50">
        <v>9</v>
      </c>
      <c r="G71" s="50">
        <v>13</v>
      </c>
      <c r="H71" s="50">
        <v>20</v>
      </c>
      <c r="I71" s="51">
        <f t="shared" ref="I71:I74" si="110">(G71-F71)*E71</f>
        <v>3000</v>
      </c>
      <c r="J71" s="52">
        <f t="shared" si="109"/>
        <v>5250</v>
      </c>
      <c r="K71" s="54">
        <f t="shared" ref="K71:K74" si="111">(I71+J71)</f>
        <v>8250</v>
      </c>
    </row>
    <row r="72" spans="1:11" s="46" customFormat="1" x14ac:dyDescent="0.25">
      <c r="A72" s="47">
        <v>43304</v>
      </c>
      <c r="B72" s="48" t="s">
        <v>152</v>
      </c>
      <c r="C72" s="49">
        <v>250</v>
      </c>
      <c r="D72" s="49" t="s">
        <v>121</v>
      </c>
      <c r="E72" s="50">
        <v>1500</v>
      </c>
      <c r="F72" s="50">
        <v>8.5</v>
      </c>
      <c r="G72" s="50">
        <v>10.25</v>
      </c>
      <c r="H72" s="50" t="s">
        <v>60</v>
      </c>
      <c r="I72" s="51">
        <f t="shared" si="110"/>
        <v>2625</v>
      </c>
      <c r="J72" s="54">
        <v>0</v>
      </c>
      <c r="K72" s="54">
        <f t="shared" si="111"/>
        <v>2625</v>
      </c>
    </row>
    <row r="73" spans="1:11" s="46" customFormat="1" x14ac:dyDescent="0.25">
      <c r="A73" s="47">
        <v>43301</v>
      </c>
      <c r="B73" s="48" t="s">
        <v>146</v>
      </c>
      <c r="C73" s="49">
        <v>265</v>
      </c>
      <c r="D73" s="49" t="s">
        <v>121</v>
      </c>
      <c r="E73" s="50">
        <v>4000</v>
      </c>
      <c r="F73" s="50">
        <v>3.9</v>
      </c>
      <c r="G73" s="50">
        <v>4.5999999999999996</v>
      </c>
      <c r="H73" s="50">
        <v>5.0999999999999996</v>
      </c>
      <c r="I73" s="51">
        <f t="shared" si="110"/>
        <v>2799.9999999999991</v>
      </c>
      <c r="J73" s="54">
        <f>(H73-G73)*E73</f>
        <v>2000</v>
      </c>
      <c r="K73" s="54">
        <f t="shared" si="111"/>
        <v>4799.9999999999991</v>
      </c>
    </row>
    <row r="74" spans="1:11" s="46" customFormat="1" x14ac:dyDescent="0.25">
      <c r="A74" s="47">
        <v>43300</v>
      </c>
      <c r="B74" s="48" t="s">
        <v>141</v>
      </c>
      <c r="C74" s="49">
        <v>1000</v>
      </c>
      <c r="D74" s="49" t="s">
        <v>126</v>
      </c>
      <c r="E74" s="50">
        <v>3500</v>
      </c>
      <c r="F74" s="50">
        <v>4.25</v>
      </c>
      <c r="G74" s="50">
        <v>5</v>
      </c>
      <c r="H74" s="50" t="s">
        <v>60</v>
      </c>
      <c r="I74" s="51">
        <f t="shared" si="110"/>
        <v>2625</v>
      </c>
      <c r="J74" s="54">
        <v>0</v>
      </c>
      <c r="K74" s="52">
        <f t="shared" si="111"/>
        <v>2625</v>
      </c>
    </row>
    <row r="75" spans="1:11" s="46" customFormat="1" x14ac:dyDescent="0.25">
      <c r="A75" s="47">
        <v>43299</v>
      </c>
      <c r="B75" s="48" t="s">
        <v>147</v>
      </c>
      <c r="C75" s="49">
        <v>2000</v>
      </c>
      <c r="D75" s="49" t="s">
        <v>121</v>
      </c>
      <c r="E75" s="50">
        <v>500</v>
      </c>
      <c r="F75" s="50">
        <v>30</v>
      </c>
      <c r="G75" s="50">
        <v>24</v>
      </c>
      <c r="H75" s="50" t="s">
        <v>60</v>
      </c>
      <c r="I75" s="51">
        <f t="shared" ref="I75:I77" si="112">(G75-F75)*E75</f>
        <v>-3000</v>
      </c>
      <c r="J75" s="54">
        <v>0</v>
      </c>
      <c r="K75" s="52">
        <f t="shared" ref="K75:K77" si="113">(I75+J75)</f>
        <v>-3000</v>
      </c>
    </row>
    <row r="76" spans="1:11" s="46" customFormat="1" x14ac:dyDescent="0.25">
      <c r="A76" s="47">
        <v>43298</v>
      </c>
      <c r="B76" s="48" t="s">
        <v>148</v>
      </c>
      <c r="C76" s="49">
        <v>470</v>
      </c>
      <c r="D76" s="49" t="s">
        <v>121</v>
      </c>
      <c r="E76" s="50">
        <v>1250</v>
      </c>
      <c r="F76" s="50">
        <v>17</v>
      </c>
      <c r="G76" s="50">
        <v>19.45</v>
      </c>
      <c r="H76" s="50" t="s">
        <v>60</v>
      </c>
      <c r="I76" s="51">
        <f t="shared" si="112"/>
        <v>3062.4999999999991</v>
      </c>
      <c r="J76" s="54">
        <v>0</v>
      </c>
      <c r="K76" s="52">
        <f t="shared" si="113"/>
        <v>3062.4999999999991</v>
      </c>
    </row>
    <row r="77" spans="1:11" s="46" customFormat="1" x14ac:dyDescent="0.25">
      <c r="A77" s="47">
        <v>43297</v>
      </c>
      <c r="B77" s="48" t="s">
        <v>149</v>
      </c>
      <c r="C77" s="49">
        <v>1600</v>
      </c>
      <c r="D77" s="49" t="s">
        <v>126</v>
      </c>
      <c r="E77" s="50">
        <v>500</v>
      </c>
      <c r="F77" s="50">
        <v>47</v>
      </c>
      <c r="G77" s="50">
        <v>53</v>
      </c>
      <c r="H77" s="50">
        <v>59</v>
      </c>
      <c r="I77" s="51">
        <f t="shared" si="112"/>
        <v>3000</v>
      </c>
      <c r="J77" s="54">
        <f>(H77-G77)*E77</f>
        <v>3000</v>
      </c>
      <c r="K77" s="52">
        <f t="shared" si="113"/>
        <v>6000</v>
      </c>
    </row>
    <row r="78" spans="1:11" x14ac:dyDescent="0.25">
      <c r="A78" s="47">
        <v>43294</v>
      </c>
      <c r="B78" s="48" t="s">
        <v>141</v>
      </c>
      <c r="C78" s="49">
        <v>110</v>
      </c>
      <c r="D78" s="49" t="s">
        <v>126</v>
      </c>
      <c r="E78" s="50">
        <v>3500</v>
      </c>
      <c r="F78" s="50">
        <v>5.75</v>
      </c>
      <c r="G78" s="50">
        <v>6.6</v>
      </c>
      <c r="H78" s="50">
        <v>7</v>
      </c>
      <c r="I78" s="51">
        <v>2974.9999999999986</v>
      </c>
      <c r="J78" s="54">
        <v>1400.0000000000011</v>
      </c>
      <c r="K78" s="52">
        <v>4375</v>
      </c>
    </row>
    <row r="79" spans="1:11" x14ac:dyDescent="0.25">
      <c r="A79" s="47">
        <v>43293</v>
      </c>
      <c r="B79" s="48" t="s">
        <v>142</v>
      </c>
      <c r="C79" s="49">
        <v>2450</v>
      </c>
      <c r="D79" s="49" t="s">
        <v>121</v>
      </c>
      <c r="E79" s="50">
        <v>500</v>
      </c>
      <c r="F79" s="50">
        <v>52</v>
      </c>
      <c r="G79" s="50">
        <v>60</v>
      </c>
      <c r="H79" s="50">
        <v>0</v>
      </c>
      <c r="I79" s="51">
        <v>4000</v>
      </c>
      <c r="J79" s="52">
        <v>0</v>
      </c>
      <c r="K79" s="52">
        <v>4000</v>
      </c>
    </row>
    <row r="80" spans="1:11" x14ac:dyDescent="0.25">
      <c r="A80" s="3">
        <v>43292</v>
      </c>
      <c r="B80" s="4" t="s">
        <v>136</v>
      </c>
      <c r="C80" s="5">
        <v>620</v>
      </c>
      <c r="D80" s="5" t="s">
        <v>126</v>
      </c>
      <c r="E80" s="6">
        <v>1200</v>
      </c>
      <c r="F80" s="6">
        <v>20.5</v>
      </c>
      <c r="G80" s="6">
        <v>23</v>
      </c>
      <c r="H80" s="6">
        <v>26</v>
      </c>
      <c r="I80" s="42">
        <f t="shared" ref="I80:I82" si="114">(G80-F80)*E80</f>
        <v>3000</v>
      </c>
      <c r="J80" s="9">
        <f t="shared" ref="J80" si="115">(H80-G80)*E80</f>
        <v>3600</v>
      </c>
      <c r="K80" s="9">
        <f t="shared" ref="K80" si="116">(I80+J80)</f>
        <v>6600</v>
      </c>
    </row>
    <row r="81" spans="1:11" x14ac:dyDescent="0.25">
      <c r="A81" s="3">
        <v>43291</v>
      </c>
      <c r="B81" s="21" t="s">
        <v>137</v>
      </c>
      <c r="C81" s="22">
        <v>1360</v>
      </c>
      <c r="D81" s="22" t="s">
        <v>121</v>
      </c>
      <c r="E81" s="23">
        <v>600</v>
      </c>
      <c r="F81" s="23">
        <v>37</v>
      </c>
      <c r="G81" s="23">
        <v>38.5</v>
      </c>
      <c r="H81" s="23" t="s">
        <v>60</v>
      </c>
      <c r="I81" s="40">
        <f t="shared" si="114"/>
        <v>900</v>
      </c>
      <c r="J81" s="41">
        <v>0</v>
      </c>
      <c r="K81" s="41">
        <f t="shared" ref="K81:K82" si="117">J81+I81</f>
        <v>900</v>
      </c>
    </row>
    <row r="82" spans="1:11" x14ac:dyDescent="0.25">
      <c r="A82" s="3">
        <v>43290</v>
      </c>
      <c r="B82" s="21" t="s">
        <v>138</v>
      </c>
      <c r="C82" s="22">
        <v>400</v>
      </c>
      <c r="D82" s="22" t="s">
        <v>121</v>
      </c>
      <c r="E82" s="23">
        <v>1300</v>
      </c>
      <c r="F82" s="23">
        <v>16</v>
      </c>
      <c r="G82" s="23">
        <v>18.5</v>
      </c>
      <c r="H82" s="23">
        <v>21</v>
      </c>
      <c r="I82" s="40">
        <f t="shared" si="114"/>
        <v>3250</v>
      </c>
      <c r="J82" s="41">
        <f>(H82-G82)*E82</f>
        <v>3250</v>
      </c>
      <c r="K82" s="41">
        <f t="shared" si="117"/>
        <v>6500</v>
      </c>
    </row>
    <row r="83" spans="1:11" x14ac:dyDescent="0.25">
      <c r="A83" s="3">
        <v>43287</v>
      </c>
      <c r="B83" s="21" t="s">
        <v>120</v>
      </c>
      <c r="C83" s="22">
        <v>105</v>
      </c>
      <c r="D83" s="22" t="s">
        <v>121</v>
      </c>
      <c r="E83" s="23">
        <v>6000</v>
      </c>
      <c r="F83" s="23">
        <v>3</v>
      </c>
      <c r="G83" s="23">
        <v>3.6</v>
      </c>
      <c r="H83" s="23">
        <v>4.0999999999999996</v>
      </c>
      <c r="I83" s="40">
        <f>(G83-F83)*E83</f>
        <v>3600.0000000000005</v>
      </c>
      <c r="J83" s="41">
        <v>0</v>
      </c>
      <c r="K83" s="41">
        <f>J83+I83</f>
        <v>3600.0000000000005</v>
      </c>
    </row>
    <row r="84" spans="1:11" x14ac:dyDescent="0.25">
      <c r="A84" s="3">
        <v>43286</v>
      </c>
      <c r="B84" s="21" t="s">
        <v>122</v>
      </c>
      <c r="C84" s="22">
        <v>340</v>
      </c>
      <c r="D84" s="22" t="s">
        <v>121</v>
      </c>
      <c r="E84" s="23">
        <v>1750</v>
      </c>
      <c r="F84" s="23">
        <v>14.25</v>
      </c>
      <c r="G84" s="23">
        <v>16</v>
      </c>
      <c r="H84" s="23">
        <v>18</v>
      </c>
      <c r="I84" s="40">
        <f>(G84-F84)*E84</f>
        <v>3062.5</v>
      </c>
      <c r="J84" s="41">
        <v>0</v>
      </c>
      <c r="K84" s="41">
        <f>J84+I84</f>
        <v>3062.5</v>
      </c>
    </row>
    <row r="85" spans="1:11" x14ac:dyDescent="0.25">
      <c r="A85" s="3">
        <v>43285</v>
      </c>
      <c r="B85" s="21" t="s">
        <v>47</v>
      </c>
      <c r="C85" s="22">
        <v>2300</v>
      </c>
      <c r="D85" s="22" t="s">
        <v>121</v>
      </c>
      <c r="E85" s="23">
        <v>250</v>
      </c>
      <c r="F85" s="23">
        <v>92</v>
      </c>
      <c r="G85" s="23">
        <v>92</v>
      </c>
      <c r="H85" s="23">
        <v>0</v>
      </c>
      <c r="I85" s="40">
        <f>(G85-F85)*E85</f>
        <v>0</v>
      </c>
      <c r="J85" s="41">
        <v>0</v>
      </c>
      <c r="K85" s="41">
        <f>J85+I85</f>
        <v>0</v>
      </c>
    </row>
    <row r="86" spans="1:11" x14ac:dyDescent="0.25">
      <c r="A86" s="3">
        <v>43283</v>
      </c>
      <c r="B86" s="21" t="s">
        <v>123</v>
      </c>
      <c r="C86" s="22">
        <v>1100</v>
      </c>
      <c r="D86" s="22" t="s">
        <v>121</v>
      </c>
      <c r="E86" s="23">
        <v>750</v>
      </c>
      <c r="F86" s="23">
        <v>47</v>
      </c>
      <c r="G86" s="23">
        <v>52</v>
      </c>
      <c r="H86" s="23">
        <v>0</v>
      </c>
      <c r="I86" s="40">
        <f>(G86-F86)*E86</f>
        <v>3750</v>
      </c>
      <c r="J86" s="41">
        <v>0</v>
      </c>
      <c r="K86" s="41">
        <f>J86+I86</f>
        <v>3750</v>
      </c>
    </row>
    <row r="87" spans="1:1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</row>
    <row r="88" spans="1:11" x14ac:dyDescent="0.25">
      <c r="A88" s="3">
        <v>43279</v>
      </c>
      <c r="B88" s="21" t="s">
        <v>124</v>
      </c>
      <c r="C88" s="22">
        <v>65</v>
      </c>
      <c r="D88" s="22" t="s">
        <v>121</v>
      </c>
      <c r="E88" s="23">
        <v>8000</v>
      </c>
      <c r="F88" s="23">
        <v>2.7</v>
      </c>
      <c r="G88" s="23">
        <v>3.15</v>
      </c>
      <c r="H88" s="23">
        <v>0</v>
      </c>
      <c r="I88" s="40">
        <f>(G88-F88)*E88</f>
        <v>3599.9999999999977</v>
      </c>
      <c r="J88" s="41">
        <v>0</v>
      </c>
      <c r="K88" s="41">
        <f>J88+I88</f>
        <v>3599.9999999999977</v>
      </c>
    </row>
    <row r="89" spans="1:11" x14ac:dyDescent="0.25">
      <c r="A89" s="3">
        <v>43278</v>
      </c>
      <c r="B89" s="4" t="s">
        <v>125</v>
      </c>
      <c r="C89" s="5">
        <v>780</v>
      </c>
      <c r="D89" s="5" t="s">
        <v>126</v>
      </c>
      <c r="E89" s="6">
        <v>1000</v>
      </c>
      <c r="F89" s="6">
        <v>26</v>
      </c>
      <c r="G89" s="6">
        <v>29</v>
      </c>
      <c r="H89" s="6">
        <v>0</v>
      </c>
      <c r="I89" s="42">
        <f t="shared" ref="I89:I90" si="118">(G89-F89)*E89</f>
        <v>3000</v>
      </c>
      <c r="J89" s="41">
        <v>0</v>
      </c>
      <c r="K89" s="9">
        <f t="shared" ref="K89:K94" si="119">(I89+J89)</f>
        <v>3000</v>
      </c>
    </row>
    <row r="90" spans="1:11" x14ac:dyDescent="0.25">
      <c r="A90" s="3">
        <v>43278</v>
      </c>
      <c r="B90" s="4" t="s">
        <v>33</v>
      </c>
      <c r="C90" s="5">
        <v>75</v>
      </c>
      <c r="D90" s="5" t="s">
        <v>126</v>
      </c>
      <c r="E90" s="6">
        <v>8000</v>
      </c>
      <c r="F90" s="6">
        <v>3.8</v>
      </c>
      <c r="G90" s="6">
        <v>4.4000000000000004</v>
      </c>
      <c r="H90" s="6">
        <v>0</v>
      </c>
      <c r="I90" s="42">
        <f t="shared" si="118"/>
        <v>4800.0000000000045</v>
      </c>
      <c r="J90" s="41">
        <v>0</v>
      </c>
      <c r="K90" s="9">
        <f t="shared" si="119"/>
        <v>4800.0000000000045</v>
      </c>
    </row>
    <row r="91" spans="1:11" x14ac:dyDescent="0.25">
      <c r="A91" s="3">
        <v>43273</v>
      </c>
      <c r="B91" s="4" t="s">
        <v>48</v>
      </c>
      <c r="C91" s="5">
        <v>900</v>
      </c>
      <c r="D91" s="5" t="s">
        <v>121</v>
      </c>
      <c r="E91" s="23">
        <v>1000</v>
      </c>
      <c r="F91" s="23">
        <v>15</v>
      </c>
      <c r="G91" s="23">
        <v>18</v>
      </c>
      <c r="H91" s="23">
        <v>0</v>
      </c>
      <c r="I91" s="40">
        <f>(G91-F91)*E91</f>
        <v>3000</v>
      </c>
      <c r="J91" s="41">
        <v>0</v>
      </c>
      <c r="K91" s="9">
        <f t="shared" si="119"/>
        <v>3000</v>
      </c>
    </row>
    <row r="92" spans="1:11" x14ac:dyDescent="0.25">
      <c r="A92" s="3">
        <v>43272</v>
      </c>
      <c r="B92" s="4" t="s">
        <v>38</v>
      </c>
      <c r="C92" s="5">
        <v>70</v>
      </c>
      <c r="D92" s="5" t="s">
        <v>121</v>
      </c>
      <c r="E92" s="6">
        <v>12000</v>
      </c>
      <c r="F92" s="6">
        <v>4.75</v>
      </c>
      <c r="G92" s="6">
        <v>5</v>
      </c>
      <c r="H92" s="6">
        <v>0</v>
      </c>
      <c r="I92" s="42">
        <f t="shared" ref="I92:I94" si="120">(G92-F92)*E92</f>
        <v>3000</v>
      </c>
      <c r="J92" s="41">
        <v>0</v>
      </c>
      <c r="K92" s="9">
        <f t="shared" si="119"/>
        <v>3000</v>
      </c>
    </row>
    <row r="93" spans="1:11" x14ac:dyDescent="0.25">
      <c r="A93" s="3">
        <v>43271</v>
      </c>
      <c r="B93" s="4" t="s">
        <v>12</v>
      </c>
      <c r="C93" s="5">
        <v>220</v>
      </c>
      <c r="D93" s="5" t="s">
        <v>121</v>
      </c>
      <c r="E93" s="6">
        <v>2250</v>
      </c>
      <c r="F93" s="6">
        <v>6.75</v>
      </c>
      <c r="G93" s="6">
        <v>8</v>
      </c>
      <c r="H93" s="6">
        <v>10</v>
      </c>
      <c r="I93" s="42">
        <f t="shared" si="120"/>
        <v>2812.5</v>
      </c>
      <c r="J93" s="41">
        <f>(H93-G93)*E93</f>
        <v>4500</v>
      </c>
      <c r="K93" s="9">
        <f t="shared" si="119"/>
        <v>7312.5</v>
      </c>
    </row>
    <row r="94" spans="1:11" x14ac:dyDescent="0.25">
      <c r="A94" s="3">
        <v>43271</v>
      </c>
      <c r="B94" s="4" t="s">
        <v>38</v>
      </c>
      <c r="C94" s="5">
        <v>70</v>
      </c>
      <c r="D94" s="5" t="s">
        <v>121</v>
      </c>
      <c r="E94" s="6">
        <v>12000</v>
      </c>
      <c r="F94" s="6">
        <v>3.75</v>
      </c>
      <c r="G94" s="6">
        <v>4.0999999999999996</v>
      </c>
      <c r="H94" s="6">
        <v>0</v>
      </c>
      <c r="I94" s="42">
        <f t="shared" si="120"/>
        <v>4199.9999999999955</v>
      </c>
      <c r="J94" s="41">
        <v>0</v>
      </c>
      <c r="K94" s="9">
        <f t="shared" si="119"/>
        <v>4199.9999999999955</v>
      </c>
    </row>
    <row r="95" spans="1:11" x14ac:dyDescent="0.25">
      <c r="A95" s="3">
        <v>43266</v>
      </c>
      <c r="B95" s="21" t="s">
        <v>32</v>
      </c>
      <c r="C95" s="22">
        <v>700</v>
      </c>
      <c r="D95" s="22" t="s">
        <v>121</v>
      </c>
      <c r="E95" s="23">
        <v>1200</v>
      </c>
      <c r="F95" s="23">
        <v>15</v>
      </c>
      <c r="G95" s="23">
        <v>17</v>
      </c>
      <c r="H95" s="23">
        <v>19</v>
      </c>
      <c r="I95" s="40">
        <f>(G95-F95)*E95</f>
        <v>2400</v>
      </c>
      <c r="J95" s="41">
        <f>(H95-G95)*E95</f>
        <v>2400</v>
      </c>
      <c r="K95" s="41">
        <f>J95+I95</f>
        <v>4800</v>
      </c>
    </row>
    <row r="96" spans="1:11" x14ac:dyDescent="0.25">
      <c r="A96" s="3">
        <v>43266</v>
      </c>
      <c r="B96" s="21" t="s">
        <v>104</v>
      </c>
      <c r="C96" s="22">
        <v>1120</v>
      </c>
      <c r="D96" s="22" t="s">
        <v>121</v>
      </c>
      <c r="E96" s="23">
        <v>800</v>
      </c>
      <c r="F96" s="23">
        <v>26</v>
      </c>
      <c r="G96" s="23">
        <v>30</v>
      </c>
      <c r="H96" s="23">
        <v>0</v>
      </c>
      <c r="I96" s="40">
        <f t="shared" ref="I96" si="121">(G96-F96)*E96</f>
        <v>3200</v>
      </c>
      <c r="J96" s="41">
        <v>0</v>
      </c>
      <c r="K96" s="41">
        <f t="shared" ref="K96" si="122">(I96+J96)</f>
        <v>3200</v>
      </c>
    </row>
    <row r="97" spans="1:11" x14ac:dyDescent="0.25">
      <c r="A97" s="3">
        <v>43265</v>
      </c>
      <c r="B97" s="21" t="s">
        <v>31</v>
      </c>
      <c r="C97" s="22">
        <v>360</v>
      </c>
      <c r="D97" s="22" t="s">
        <v>121</v>
      </c>
      <c r="E97" s="23">
        <v>600</v>
      </c>
      <c r="F97" s="23">
        <v>24</v>
      </c>
      <c r="G97" s="23">
        <v>30</v>
      </c>
      <c r="H97" s="23">
        <v>36</v>
      </c>
      <c r="I97" s="40">
        <f>(G97-F97)*E97</f>
        <v>3600</v>
      </c>
      <c r="J97" s="41">
        <f>(H97-G97)*E97</f>
        <v>3600</v>
      </c>
      <c r="K97" s="41">
        <f>J97+I97</f>
        <v>7200</v>
      </c>
    </row>
    <row r="98" spans="1:11" x14ac:dyDescent="0.25">
      <c r="A98" s="3">
        <v>43265</v>
      </c>
      <c r="B98" s="21" t="s">
        <v>127</v>
      </c>
      <c r="C98" s="22">
        <v>540</v>
      </c>
      <c r="D98" s="22" t="s">
        <v>121</v>
      </c>
      <c r="E98" s="23">
        <v>1000</v>
      </c>
      <c r="F98" s="23">
        <v>7</v>
      </c>
      <c r="G98" s="23">
        <v>8.5</v>
      </c>
      <c r="H98" s="23">
        <v>10.5</v>
      </c>
      <c r="I98" s="40">
        <f t="shared" ref="I98:I104" si="123">(G98-F98)*E98</f>
        <v>1500</v>
      </c>
      <c r="J98" s="41">
        <f t="shared" ref="J98" si="124">(H98-G98)*E98</f>
        <v>2000</v>
      </c>
      <c r="K98" s="41">
        <f t="shared" ref="K98:K104" si="125">(I98+J98)</f>
        <v>3500</v>
      </c>
    </row>
    <row r="99" spans="1:11" x14ac:dyDescent="0.25">
      <c r="A99" s="3">
        <v>43264</v>
      </c>
      <c r="B99" s="21" t="s">
        <v>128</v>
      </c>
      <c r="C99" s="22">
        <v>300</v>
      </c>
      <c r="D99" s="22" t="s">
        <v>121</v>
      </c>
      <c r="E99" s="23">
        <v>1500</v>
      </c>
      <c r="F99" s="23">
        <v>14.75</v>
      </c>
      <c r="G99" s="23">
        <v>15.75</v>
      </c>
      <c r="H99" s="23">
        <v>17.25</v>
      </c>
      <c r="I99" s="40">
        <f t="shared" si="123"/>
        <v>1500</v>
      </c>
      <c r="J99" s="41">
        <v>0</v>
      </c>
      <c r="K99" s="41">
        <f t="shared" si="125"/>
        <v>1500</v>
      </c>
    </row>
    <row r="100" spans="1:11" x14ac:dyDescent="0.25">
      <c r="A100" s="3">
        <v>43263</v>
      </c>
      <c r="B100" s="4" t="s">
        <v>44</v>
      </c>
      <c r="C100" s="5">
        <v>2300</v>
      </c>
      <c r="D100" s="5" t="s">
        <v>121</v>
      </c>
      <c r="E100" s="6">
        <v>500</v>
      </c>
      <c r="F100" s="6">
        <v>34</v>
      </c>
      <c r="G100" s="6">
        <v>37</v>
      </c>
      <c r="H100" s="6">
        <v>41</v>
      </c>
      <c r="I100" s="42">
        <f t="shared" si="123"/>
        <v>1500</v>
      </c>
      <c r="J100" s="9">
        <f>(H100-G100)*E100</f>
        <v>2000</v>
      </c>
      <c r="K100" s="41">
        <f t="shared" si="125"/>
        <v>3500</v>
      </c>
    </row>
    <row r="101" spans="1:11" x14ac:dyDescent="0.25">
      <c r="A101" s="3">
        <v>43262</v>
      </c>
      <c r="B101" s="4" t="s">
        <v>15</v>
      </c>
      <c r="C101" s="5">
        <v>250</v>
      </c>
      <c r="D101" s="5" t="s">
        <v>121</v>
      </c>
      <c r="E101" s="6">
        <v>1750</v>
      </c>
      <c r="F101" s="6">
        <v>7.75</v>
      </c>
      <c r="G101" s="6">
        <v>8.25</v>
      </c>
      <c r="H101" s="6">
        <v>0</v>
      </c>
      <c r="I101" s="42">
        <f t="shared" si="123"/>
        <v>875</v>
      </c>
      <c r="J101" s="9">
        <v>0</v>
      </c>
      <c r="K101" s="41">
        <f t="shared" si="125"/>
        <v>875</v>
      </c>
    </row>
    <row r="102" spans="1:11" x14ac:dyDescent="0.25">
      <c r="A102" s="3">
        <v>43262</v>
      </c>
      <c r="B102" s="4" t="s">
        <v>29</v>
      </c>
      <c r="C102" s="5">
        <v>85</v>
      </c>
      <c r="D102" s="5" t="s">
        <v>121</v>
      </c>
      <c r="E102" s="6">
        <v>6000</v>
      </c>
      <c r="F102" s="6">
        <v>2.6</v>
      </c>
      <c r="G102" s="6">
        <v>2.2999999999999998</v>
      </c>
      <c r="H102" s="23">
        <v>0</v>
      </c>
      <c r="I102" s="40">
        <f t="shared" si="123"/>
        <v>-1800.0000000000016</v>
      </c>
      <c r="J102" s="41">
        <v>0</v>
      </c>
      <c r="K102" s="43">
        <f t="shared" si="125"/>
        <v>-1800.0000000000016</v>
      </c>
    </row>
    <row r="103" spans="1:11" x14ac:dyDescent="0.25">
      <c r="A103" s="3">
        <v>43259</v>
      </c>
      <c r="B103" s="4" t="s">
        <v>24</v>
      </c>
      <c r="C103" s="5">
        <v>250</v>
      </c>
      <c r="D103" s="5" t="s">
        <v>121</v>
      </c>
      <c r="E103" s="6">
        <v>2250</v>
      </c>
      <c r="F103" s="6">
        <v>7.25</v>
      </c>
      <c r="G103" s="6">
        <v>8</v>
      </c>
      <c r="H103" s="6">
        <v>0</v>
      </c>
      <c r="I103" s="42">
        <f t="shared" si="123"/>
        <v>1687.5</v>
      </c>
      <c r="J103" s="9">
        <v>0</v>
      </c>
      <c r="K103" s="41">
        <f t="shared" si="125"/>
        <v>1687.5</v>
      </c>
    </row>
    <row r="104" spans="1:11" x14ac:dyDescent="0.25">
      <c r="A104" s="3">
        <v>43259</v>
      </c>
      <c r="B104" s="4" t="s">
        <v>56</v>
      </c>
      <c r="C104" s="5">
        <v>560</v>
      </c>
      <c r="D104" s="5" t="s">
        <v>121</v>
      </c>
      <c r="E104" s="6">
        <v>800</v>
      </c>
      <c r="F104" s="6">
        <v>16</v>
      </c>
      <c r="G104" s="6">
        <v>18</v>
      </c>
      <c r="H104" s="6">
        <v>21</v>
      </c>
      <c r="I104" s="42">
        <f t="shared" si="123"/>
        <v>1600</v>
      </c>
      <c r="J104" s="9">
        <f>(H104-G104)*E104</f>
        <v>2400</v>
      </c>
      <c r="K104" s="41">
        <f t="shared" si="125"/>
        <v>4000</v>
      </c>
    </row>
    <row r="105" spans="1:11" x14ac:dyDescent="0.25">
      <c r="A105" s="3">
        <v>43259</v>
      </c>
      <c r="B105" s="4" t="s">
        <v>26</v>
      </c>
      <c r="C105" s="5">
        <v>560</v>
      </c>
      <c r="D105" s="5" t="s">
        <v>121</v>
      </c>
      <c r="E105" s="6">
        <v>750</v>
      </c>
      <c r="F105" s="6">
        <v>22</v>
      </c>
      <c r="G105" s="6">
        <v>23</v>
      </c>
      <c r="H105" s="6">
        <v>0</v>
      </c>
      <c r="I105" s="42">
        <f>(G105-F105)*E105</f>
        <v>750</v>
      </c>
      <c r="J105" s="9">
        <v>0</v>
      </c>
      <c r="K105" s="41">
        <f>(I105+J105)</f>
        <v>750</v>
      </c>
    </row>
    <row r="106" spans="1:11" x14ac:dyDescent="0.25">
      <c r="A106" s="20">
        <v>43257</v>
      </c>
      <c r="B106" s="21" t="s">
        <v>114</v>
      </c>
      <c r="C106" s="22">
        <v>800</v>
      </c>
      <c r="D106" s="22" t="s">
        <v>121</v>
      </c>
      <c r="E106" s="23">
        <v>1100</v>
      </c>
      <c r="F106" s="23">
        <v>8.25</v>
      </c>
      <c r="G106" s="23">
        <v>9.25</v>
      </c>
      <c r="H106" s="23">
        <v>0</v>
      </c>
      <c r="I106" s="40">
        <f>(G106-F106)*E106</f>
        <v>1100</v>
      </c>
      <c r="J106" s="41">
        <v>0</v>
      </c>
      <c r="K106" s="41">
        <f>(I106+J106)</f>
        <v>1100</v>
      </c>
    </row>
    <row r="107" spans="1:11" x14ac:dyDescent="0.25">
      <c r="A107" s="20">
        <v>43256</v>
      </c>
      <c r="B107" s="21" t="s">
        <v>129</v>
      </c>
      <c r="C107" s="22">
        <v>420</v>
      </c>
      <c r="D107" s="22" t="s">
        <v>121</v>
      </c>
      <c r="E107" s="23">
        <v>1800</v>
      </c>
      <c r="F107" s="23">
        <v>13.6</v>
      </c>
      <c r="G107" s="23">
        <v>12.6</v>
      </c>
      <c r="H107" s="23">
        <v>0</v>
      </c>
      <c r="I107" s="40">
        <f t="shared" ref="I107:I113" si="126">(G107-F107)*E107</f>
        <v>-1800</v>
      </c>
      <c r="J107" s="41">
        <v>0</v>
      </c>
      <c r="K107" s="43">
        <f t="shared" ref="K107:K113" si="127">(I107+J107)</f>
        <v>-1800</v>
      </c>
    </row>
    <row r="108" spans="1:11" x14ac:dyDescent="0.25">
      <c r="A108" s="20">
        <v>43256</v>
      </c>
      <c r="B108" s="21" t="s">
        <v>15</v>
      </c>
      <c r="C108" s="22">
        <v>240</v>
      </c>
      <c r="D108" s="22" t="s">
        <v>130</v>
      </c>
      <c r="E108" s="23">
        <v>1750</v>
      </c>
      <c r="F108" s="23">
        <v>7.3</v>
      </c>
      <c r="G108" s="23">
        <v>7.9</v>
      </c>
      <c r="H108" s="23">
        <v>0</v>
      </c>
      <c r="I108" s="40">
        <f t="shared" si="126"/>
        <v>1050.0000000000009</v>
      </c>
      <c r="J108" s="41">
        <v>0</v>
      </c>
      <c r="K108" s="41">
        <f t="shared" si="127"/>
        <v>1050.0000000000009</v>
      </c>
    </row>
    <row r="109" spans="1:11" x14ac:dyDescent="0.25">
      <c r="A109" s="20">
        <v>43255</v>
      </c>
      <c r="B109" s="21" t="s">
        <v>20</v>
      </c>
      <c r="C109" s="22">
        <v>120</v>
      </c>
      <c r="D109" s="22" t="s">
        <v>121</v>
      </c>
      <c r="E109" s="23">
        <v>8000</v>
      </c>
      <c r="F109" s="23">
        <v>3.9</v>
      </c>
      <c r="G109" s="23">
        <v>4.4000000000000004</v>
      </c>
      <c r="H109" s="23">
        <v>0</v>
      </c>
      <c r="I109" s="40">
        <f t="shared" si="126"/>
        <v>4000.0000000000036</v>
      </c>
      <c r="J109" s="41">
        <v>0</v>
      </c>
      <c r="K109" s="41">
        <f t="shared" si="127"/>
        <v>4000.0000000000036</v>
      </c>
    </row>
    <row r="110" spans="1:11" x14ac:dyDescent="0.25">
      <c r="A110" s="20">
        <v>43255</v>
      </c>
      <c r="B110" s="21" t="s">
        <v>23</v>
      </c>
      <c r="C110" s="22">
        <v>940</v>
      </c>
      <c r="D110" s="22" t="s">
        <v>121</v>
      </c>
      <c r="E110" s="23">
        <v>1000</v>
      </c>
      <c r="F110" s="23">
        <v>20.5</v>
      </c>
      <c r="G110" s="23">
        <v>19</v>
      </c>
      <c r="H110" s="23">
        <v>0</v>
      </c>
      <c r="I110" s="40">
        <f t="shared" si="126"/>
        <v>-1500</v>
      </c>
      <c r="J110" s="41">
        <v>0</v>
      </c>
      <c r="K110" s="43">
        <f t="shared" si="127"/>
        <v>-1500</v>
      </c>
    </row>
    <row r="111" spans="1:11" x14ac:dyDescent="0.25">
      <c r="A111" s="20">
        <v>43252</v>
      </c>
      <c r="B111" s="21" t="s">
        <v>19</v>
      </c>
      <c r="C111" s="22">
        <v>320</v>
      </c>
      <c r="D111" s="22" t="s">
        <v>121</v>
      </c>
      <c r="E111" s="23">
        <v>1575</v>
      </c>
      <c r="F111" s="23">
        <v>11</v>
      </c>
      <c r="G111" s="23">
        <v>12</v>
      </c>
      <c r="H111" s="23">
        <v>0</v>
      </c>
      <c r="I111" s="40">
        <f t="shared" si="126"/>
        <v>1575</v>
      </c>
      <c r="J111" s="41">
        <v>0</v>
      </c>
      <c r="K111" s="41">
        <f t="shared" si="127"/>
        <v>1575</v>
      </c>
    </row>
    <row r="112" spans="1:11" x14ac:dyDescent="0.25">
      <c r="A112" s="20">
        <v>43252</v>
      </c>
      <c r="B112" s="21" t="s">
        <v>23</v>
      </c>
      <c r="C112" s="22">
        <v>940</v>
      </c>
      <c r="D112" s="22" t="s">
        <v>121</v>
      </c>
      <c r="E112" s="23">
        <v>1000</v>
      </c>
      <c r="F112" s="23">
        <v>16.75</v>
      </c>
      <c r="G112" s="23">
        <v>18.25</v>
      </c>
      <c r="H112" s="23">
        <v>20</v>
      </c>
      <c r="I112" s="40">
        <f t="shared" si="126"/>
        <v>1500</v>
      </c>
      <c r="J112" s="41">
        <f>(H112-G112)*E112</f>
        <v>1750</v>
      </c>
      <c r="K112" s="41">
        <f t="shared" si="127"/>
        <v>3250</v>
      </c>
    </row>
    <row r="113" spans="1:11" x14ac:dyDescent="0.25">
      <c r="A113" s="20">
        <v>43252</v>
      </c>
      <c r="B113" s="21" t="s">
        <v>131</v>
      </c>
      <c r="C113" s="22">
        <v>350</v>
      </c>
      <c r="D113" s="22" t="s">
        <v>121</v>
      </c>
      <c r="E113" s="23">
        <v>3000</v>
      </c>
      <c r="F113" s="23">
        <v>6.25</v>
      </c>
      <c r="G113" s="23">
        <v>5.5</v>
      </c>
      <c r="H113" s="23">
        <v>0</v>
      </c>
      <c r="I113" s="40">
        <f t="shared" si="126"/>
        <v>-2250</v>
      </c>
      <c r="J113" s="41">
        <v>0</v>
      </c>
      <c r="K113" s="43">
        <f t="shared" si="127"/>
        <v>-2250</v>
      </c>
    </row>
    <row r="114" spans="1:11" x14ac:dyDescent="0.25">
      <c r="A114" s="10"/>
      <c r="B114" s="11"/>
      <c r="C114" s="12"/>
      <c r="D114" s="12"/>
      <c r="E114" s="13"/>
      <c r="F114" s="13"/>
      <c r="G114" s="13"/>
      <c r="H114" s="13"/>
      <c r="I114" s="16"/>
      <c r="J114" s="14"/>
      <c r="K114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2019-01-21T11:53:59Z</dcterms:modified>
</cp:coreProperties>
</file>