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fix/alarm/WHERE/"/>
    </mc:Choice>
  </mc:AlternateContent>
  <xr:revisionPtr revIDLastSave="0" documentId="13_ncr:1_{E36F114A-7CD8-D748-A14B-F90B4D7A0722}" xr6:coauthVersionLast="28" xr6:coauthVersionMax="28" xr10:uidLastSave="{00000000-0000-0000-0000-000000000000}"/>
  <bookViews>
    <workbookView xWindow="-52540" yWindow="900" windowWidth="29420" windowHeight="27820" activeTab="4" xr2:uid="{AB779C1F-6B21-1540-8E69-44D9EDB85DC9}"/>
  </bookViews>
  <sheets>
    <sheet name="adventureworks" sheetId="1" r:id="rId1"/>
    <sheet name="employees" sheetId="2" r:id="rId2"/>
    <sheet name="polling_etl" sheetId="3" r:id="rId3"/>
    <sheet name="db" sheetId="4" r:id="rId4"/>
    <sheet name="bala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2" i="1" l="1"/>
  <c r="H105" i="5" a="1"/>
  <c r="H105" i="5" s="1"/>
  <c r="H104" i="5"/>
  <c r="H102" i="5" a="1"/>
  <c r="H102" i="5" s="1"/>
  <c r="H101" i="5"/>
  <c r="H98" i="5"/>
  <c r="H96" i="5" a="1"/>
  <c r="H96" i="5" s="1"/>
  <c r="H95" i="5"/>
  <c r="H93" i="5" a="1"/>
  <c r="H93" i="5" s="1"/>
  <c r="H92" i="5"/>
  <c r="H99" i="5" a="1"/>
  <c r="H99" i="5" s="1"/>
  <c r="H99" i="4"/>
  <c r="H99" i="3"/>
  <c r="H99" i="2"/>
  <c r="H106" i="4" a="1"/>
  <c r="H106" i="4" s="1"/>
  <c r="H105" i="4"/>
  <c r="H103" i="4" a="1"/>
  <c r="H103" i="4" s="1"/>
  <c r="H102" i="4"/>
  <c r="H100" i="4" a="1"/>
  <c r="H100" i="4" s="1"/>
  <c r="H97" i="4" a="1"/>
  <c r="H97" i="4" s="1"/>
  <c r="H96" i="4"/>
  <c r="H94" i="4" a="1"/>
  <c r="H94" i="4" s="1"/>
  <c r="H93" i="4"/>
  <c r="H106" i="3" a="1"/>
  <c r="H106" i="3" s="1"/>
  <c r="H105" i="3"/>
  <c r="H103" i="3" a="1"/>
  <c r="H103" i="3" s="1"/>
  <c r="H102" i="3"/>
  <c r="H100" i="3" a="1"/>
  <c r="H100" i="3" s="1"/>
  <c r="H97" i="3" a="1"/>
  <c r="H97" i="3" s="1"/>
  <c r="H96" i="3"/>
  <c r="H94" i="3" a="1"/>
  <c r="H94" i="3" s="1"/>
  <c r="H93" i="3"/>
  <c r="F102" i="1"/>
  <c r="F105" i="1"/>
  <c r="H105" i="1"/>
  <c r="F104" i="5"/>
  <c r="F101" i="5"/>
  <c r="F99" i="5" a="1"/>
  <c r="F99" i="5" s="1"/>
  <c r="F98" i="5"/>
  <c r="F96" i="5" a="1"/>
  <c r="F96" i="5" s="1"/>
  <c r="F95" i="5"/>
  <c r="F93" i="5" a="1"/>
  <c r="F93" i="5" s="1"/>
  <c r="F92" i="5"/>
  <c r="F105" i="4"/>
  <c r="F102" i="4"/>
  <c r="F100" i="4" a="1"/>
  <c r="F100" i="4" s="1"/>
  <c r="F99" i="4"/>
  <c r="F97" i="4" a="1"/>
  <c r="F97" i="4" s="1"/>
  <c r="F96" i="4"/>
  <c r="F94" i="4" a="1"/>
  <c r="F94" i="4" s="1"/>
  <c r="F93" i="4"/>
  <c r="F105" i="3"/>
  <c r="F102" i="3"/>
  <c r="F100" i="3" a="1"/>
  <c r="F100" i="3" s="1"/>
  <c r="F99" i="3"/>
  <c r="F97" i="3" a="1"/>
  <c r="F97" i="3" s="1"/>
  <c r="F96" i="3"/>
  <c r="F94" i="3" a="1"/>
  <c r="F94" i="3" s="1"/>
  <c r="F93" i="3"/>
  <c r="H105" i="2"/>
  <c r="F99" i="2"/>
  <c r="F96" i="2"/>
  <c r="H96" i="2"/>
  <c r="H93" i="2"/>
  <c r="F93" i="2"/>
  <c r="F100" i="2" a="1"/>
  <c r="F100" i="2" s="1"/>
  <c r="F105" i="2"/>
  <c r="H106" i="2" a="1"/>
  <c r="H106" i="2" s="1"/>
  <c r="H102" i="2"/>
  <c r="F102" i="2"/>
  <c r="H103" i="2" a="1"/>
  <c r="H103" i="2" s="1"/>
  <c r="H100" i="2" a="1"/>
  <c r="H100" i="2" s="1"/>
  <c r="F97" i="2" a="1"/>
  <c r="F97" i="2" s="1"/>
  <c r="H97" i="2" a="1"/>
  <c r="H97" i="2" s="1"/>
  <c r="I91" i="2"/>
  <c r="I91" i="3"/>
  <c r="I91" i="4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H94" i="2" s="1" a="1"/>
  <c r="H94" i="2" s="1"/>
  <c r="I2" i="2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2" i="5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97" i="1" s="1" a="1"/>
  <c r="H97" i="1" s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H106" i="1" a="1"/>
  <c r="H106" i="1" s="1"/>
  <c r="H103" i="1" a="1"/>
  <c r="H103" i="1" s="1"/>
  <c r="F94" i="2" l="1" a="1"/>
  <c r="F94" i="2" s="1"/>
  <c r="F94" i="1" a="1"/>
  <c r="F94" i="1" s="1"/>
  <c r="F97" i="1" a="1"/>
  <c r="F97" i="1" s="1"/>
  <c r="H100" i="1" a="1"/>
  <c r="H100" i="1" s="1"/>
  <c r="H94" i="1" a="1"/>
  <c r="H94" i="1" s="1"/>
  <c r="F100" i="1" a="1"/>
  <c r="F100" i="1" s="1"/>
  <c r="H99" i="1"/>
  <c r="F99" i="1"/>
  <c r="H96" i="1"/>
  <c r="F96" i="1"/>
  <c r="H93" i="1"/>
  <c r="F93" i="1"/>
</calcChain>
</file>

<file path=xl/sharedStrings.xml><?xml version="1.0" encoding="utf-8"?>
<sst xmlns="http://schemas.openxmlformats.org/spreadsheetml/2006/main" count="1887" uniqueCount="616">
  <si>
    <t>script_name</t>
  </si>
  <si>
    <t>test_id</t>
  </si>
  <si>
    <t>test_type</t>
  </si>
  <si>
    <t>tquery</t>
  </si>
  <si>
    <t>fixed_query</t>
  </si>
  <si>
    <t>duration</t>
  </si>
  <si>
    <t>final_score</t>
  </si>
  <si>
    <t>similarity</t>
  </si>
  <si>
    <t>adventureworks_c01</t>
  </si>
  <si>
    <t xml:space="preserve">w    </t>
  </si>
  <si>
    <t>"select p.productid,pv.businessentityid from product p join productvendor pv on p.productid = pv.productid join vendor v on pv.businessentityid = v.BusinessEntityID where (v.activeflag='t' and v.creditrating=1 and pv.averageleadtime &gt;10 and pv.unitmeasurecode = 'CS') or (p.reorderpoint&gt;500 and p.productid &gt; 350 and pv.averageleadtime &gt; 15 and pv.minorderqty =1);"</t>
  </si>
  <si>
    <t>"select p.productid,pv.businessentityid from product p join productvendor pv on p.productid = pv.productid join vendor v on pv.businessentityid = v.BusinessEntityID where (v.activeflag='t' and v.creditrating=1 and pv.averageleadtime &gt;10 and pv.unitmeasurecode = 'CS') or (p.reorderpoint&gt;500 and p.productid &gt; 450 and pv.averageleadtime &gt; 15 and pv.minorderqty =1);"</t>
  </si>
  <si>
    <t>"select p.productid,pv.businessentityid from product p join productvendor pv on p.productid = pv.productid join vendor v on pv.businessentityid = v.BusinessEntityID where (v.activeflag='t' and v.creditrating=1 and pv.averageleadtime &gt;10 and pv.unitmeasurecode = 'CS') or (p.reorderpoint&gt;500 and p.productid &gt; 350 and pv.averageleadtime = 15 and pv.minorderqty =1);"</t>
  </si>
  <si>
    <t>"select p.productid,pv.businessentityid from product p join productvendor pv on p.productid = pv.productid join vendor v on pv.businessentityid = v.BusinessEntityID where (v.activeflag='t' and v.creditrating=1 and pv.averageleadtime &gt;10 and pv.unitmeasurecode = 'CS') or (p.reorderpoint&gt;500 and p.productid &gt; 350 and pv.averageleadtime &gt; 15 and pv.onorderqty =1);"</t>
  </si>
  <si>
    <t>"select p.productid,pv.businessentityid from product p join productvendor pv on p.productid = pv.productid join vendor v on pv.businessentityid = v.BusinessEntityID where (v.activeflag='t' and v.creditrating=1 and pv.averageleadtime &gt;10 and pv.unitmeasurecode = 'CS') or (p.reorderpoint&gt;500 and p.productid &gt; 350 and pv.averageleadtime &gt; 15);"</t>
  </si>
  <si>
    <t>"select p.productid,pv.businessentityid from product p join productvendor pv on p.productid = pv.productid join vendor v on pv.businessentityid = v.BusinessEntityID where (v.preferredvendorstatus='t' and v.creditrating=1 and pv.averageleadtime &gt;10 and pv.unitmeasurecode != 'CS') or (p.reorderpoint&gt;500 and p.productid &gt; 350 and pv.averageleadtime &gt; 15);"</t>
  </si>
  <si>
    <t>"select p.productid,pv.businessentityid from product p join productvendor pv on p.productid = pv.productid join vendor v on pv.businessentityid = v.BusinessEntityID where (v.activeflag='t' and v.creditrating=1 and pv.averageleadtime &gt;10 and pv.unitmeasurecode = 'CS') or (p.reorderpoint&gt;500 and p.productid &gt; 350 and pv.averageleadtime &gt; 15 and pv.minorderqty =1 and pv.onorderqty &gt;0);"</t>
  </si>
  <si>
    <t>adventureworks_c02</t>
  </si>
  <si>
    <t>"select pod.purchaseorderid,pod.purchaseorderdetailid from product p join purchaseorderdetail pod on p.productid = pod.productid join purchaseorderheader poh on pod.purchaseorderid = poh.purchaseorderid where p.makeflag = 'f' and p.finishedgoodsflag ='f' and p.safetystocklevel &gt; 100 and p.listprice=0 and poh.shipmethodid&gt;1 and poh.orderdate&gt;'2011-01-01 00:00:00' and poh.shipdate &gt; '2011-01-01 00:00:00' and poh.subtotal&gt; 100 and pod.orderqty&gt;1 and pod.unitprice&gt;20;"</t>
  </si>
  <si>
    <t>"select pod.purchaseorderid,pod.purchaseorderdetailid from product p join purchaseorderdetail pod on p.productid = pod.productid join purchaseorderheader poh on pod.purchaseorderid = poh.purchaseorderid where p.makeflag = 'f' and p.finishedgoodsflag ='f' and p.safetystocklevel &gt; 100 and p.listprice=0 and poh.shipmethodid&gt;1 and poh.orderdate&gt;'2011-01-01 00:00:00' and poh.shipdate &gt; '2011-01-01 00:00:00' and poh.subtotal&gt; 150 and pod.orderqty&gt;1 and pod.unitprice&gt;20;"</t>
  </si>
  <si>
    <t>"select pod.purchaseorderid,pod.purchaseorderdetailid from product p join purchaseorderdetail pod on p.productid = pod.productid join purchaseorderheader poh on pod.purchaseorderid = poh.purchaseorderid where p.makeflag = 'f' and p.finishedgoodsflag ='f' and p.safetystocklevel &lt; 100 and p.listprice=0 and poh.shipmethodid&gt;1 and poh.orderdate&gt;'2011-01-01 00:00:00' and poh.shipdate &gt; '2011-01-01 00:00:00' and poh.subtotal&gt; 100 and pod.orderqty&gt;1 and pod.unitprice&gt;20;"</t>
  </si>
  <si>
    <t>"select pod.purchaseorderid,pod.purchaseorderdetailid from product p join purchaseorderdetail pod on p.productid = pod.productid join purchaseorderheader poh on pod.purchaseorderid = poh.purchaseorderid where p.makeflag = 'f' and p.finishedgoodsflag ='f' and p.safetystocklevel &gt; 100 and p.listprice=0 and poh.status&gt;1 and poh.orderdate&gt;'2011-01-01 00:00:00' and poh.shipdate &gt; '2011-01-01 00:00:00' and poh.subtotal&gt; 100 and pod.orderqty&gt;1 and pod.unitprice&gt;20;"</t>
  </si>
  <si>
    <t>"select pod.purchaseorderid,pod.purchaseorderdetailid from product p join purchaseorderdetail pod on p.productid = pod.productid join purchaseorderheader poh on pod.purchaseorderid = poh.purchaseorderid where p.makeflag = 'f' and p.finishedgoodsflag ='f' and p.safetystocklevel &gt; 100 and p.listprice=0 and poh.shipmethodid&gt;1 and poh.orderdate&gt;'2011-01-01 00:00:00' and poh.shipdate &gt; '2011-01-01 00:00:00' and poh.subtotal&gt; 100 and pod.orderqty&gt;1;"</t>
  </si>
  <si>
    <t>"select pod.purchaseorderid,pod.purchaseorderdetailid from product p join purchaseorderdetail pod on p.productid = pod.productid join purchaseorderheader poh on pod.purchaseorderid = poh.purchaseorderid where p.makeflag = 'f' and p.finishedgoodsflag ='f' and p.safetystocklevel &gt; 100 and p.listprice=0 and poh.shipmethodid&gt;0 and poh.orderdate&gt;'2011-01-01 00:00:00' and poh.shipdate &gt; '2012-01-01 00:00:00' and poh.subtotal&gt; 0 and pod.orderqty&gt;1;"</t>
  </si>
  <si>
    <t>"select pod.purchaseorderid,pod.purchaseorderdetailid from product p join purchaseorderdetail pod on p.productid = pod.productid join purchaseorderheader poh on pod.purchaseorderid = poh.purchaseorderid where p.makeflag = 'f' and p.finishedgoodsflag ='f' and p.safetystocklevel &gt; 100 and p.listprice=0 and poh.shipmethodid&gt;1 and poh.orderdate&gt;'2011-01-01 00:00:00' and poh.shipdate &gt; '2011-01-01 00:00:00' and poh.subtotal&gt; 100 and pod.orderqty&gt;1 and pod.unitprice&gt;20 and poh.modifieddate&gt;'2013-01-01';"</t>
  </si>
  <si>
    <t>adventureworks_c03</t>
  </si>
  <si>
    <t>"select pod.purchaseorderid,pod.purchaseorderdetailid from product p join purchaseorderdetail pod on p.productid = pod.productid join purchaseorderheader poh on pod.purchaseorderid = poh.purchaseorderid where p.safetystocklevel =1000 or p.listprice&gt;150 or poh.shipmethodid=1 or poh.orderdate='2011-04-30 00:00:00' or poh.shipdate= '2011-04-25 00:00:00' or poh.subtotal &gt; 25000 or pod.orderqty=4 or pod.unitprice&gt;50;"</t>
  </si>
  <si>
    <t>"select pod.purchaseorderid,pod.purchaseorderdetailid from product p join purchaseorderdetail pod on p.productid = pod.productid join purchaseorderheader poh on pod.purchaseorderid = poh.purchaseorderid where p.safetystocklevel =1000 or p.listprice&gt;150 or poh.shipmethodid=1 or poh.orderdate='2011-04-30 00:00:00' or poh.shipdate= '2012-04-25 00:00:00' or poh.subtotal &gt; 35000 or pod.orderqty=1 or pod.unitprice&gt;500;"</t>
  </si>
  <si>
    <t>"select pod.purchaseorderid,pod.purchaseorderdetailid from product p join purchaseorderdetail pod on p.productid = pod.productid join purchaseorderheader poh on pod.purchaseorderid = poh.purchaseorderid where p.safetystocklevel =1000 or p.listprice&gt;150 or poh.shipmethodid=1 or poh.orderdate='2011-04-30 00:00:00' or poh.shipdate= '2011-04-25 00:00:00' or poh.subtotal &gt; 25000 or pod.orderqty=4 or pod.unitprice&gt;500;"</t>
  </si>
  <si>
    <t>"select pod.purchaseorderid,pod.purchaseorderdetailid from product p join purchaseorderdetail pod on p.productid = pod.productid join purchaseorderheader poh on pod.purchaseorderid = poh.purchaseorderid where p.safetystocklevel =1000 or p.listprice&gt;150 or poh.shipmethodid=1 or poh.orderdate='2011-04-30 00:00:00' or poh.shipdate= '2011-04-25 00:00:00' or poh.subtotal &gt; 25000 or pod.orderqty=4 or pod.unitprice&lt;50;"</t>
  </si>
  <si>
    <t>"select pod.purchaseorderid,pod.purchaseorderdetailid from product p join purchaseorderdetail pod on p.productid = pod.productid join purchaseorderheader poh on pod.purchaseorderid = poh.purchaseorderid where p.safetystocklevel =1000 or p.listprice&gt;150 or poh.shipmethodid=1 or poh.orderdate='2011-04-30 00:00:00' or poh.shipdate= '2011-04-25 00:00:00' or poh.subtotal &gt; 25000 or pod.orderqty=4 or pod.orderqty&gt;50;"</t>
  </si>
  <si>
    <t>"select pod.purchaseorderid,pod.purchaseorderdetailid from product p join purchaseorderdetail pod on p.productid = pod.productid join purchaseorderheader poh on pod.purchaseorderid = poh.purchaseorderid where p.safetystocklevel =1000 or p.listprice&gt;150 or poh.shipmethodid=1 or poh.orderdate='2011-04-30 00:00:00' or poh.shipdate= '2011-04-25 00:00:00' or poh.subtotal &gt; 25000 or pod.orderqty=4 ;"</t>
  </si>
  <si>
    <t>adventureworks_s04</t>
  </si>
  <si>
    <t>"select salesorderid from salesorderheader where (orderdate &gt; '2012-05-31 00:00:00' and shipmethodid = 5) or (shipdate &gt; '2012-05-31 00:00:00' and territoryid = 4);"</t>
  </si>
  <si>
    <t>"select salesorderid from salesorderheader where (orderdate &gt; '2012-08-31 00:00:00' and shipmethodid = 5) or (shipdate &gt; '2012-05-31 00:00:00' and territoryid = 4);"</t>
  </si>
  <si>
    <t>"select pod.purchaseorderid,pod.purchaseorderdetailid from product p join purchaseorderdetail pod on p.productid = pod.productid join purchaseorderheader poh on pod.purchaseorderid = poh.purchaseorderid where p.safetystocklevel =1000 or p.listprice&gt;150 or poh.shipmethodid=1 or poh.orderdate='2011-04-30 00:00:00' or poh.shipdate= '2011-04-25 00:00:00' or poh.subtotal &gt; 25000 or pod.orderqty=4 or ( pod.unitprice&gt;50 and pod.duedate&gt;'2012-01-01');"</t>
  </si>
  <si>
    <t>adventureworks_c04</t>
  </si>
  <si>
    <t>"select pod.purchaseorderid,pod.purchaseorderdetailid from product p join purchaseorderdetail pod on p.productid = pod.productid join purchaseorderheader poh on pod.purchaseorderid = poh.purchaseorderid where (p.safetystocklevel =1000 and pod.duedate='2011-04-30 00:00:00' ) or (p.listprice&gt;50 and poh.status &gt;1) or poh.shipmethodid=1 or (poh.orderdate&gt;'2014-04-30 00:00:00' and poh.shipdate&gt; '2014-07-25 00:00:00') or (poh.subtotal &gt; 25000 and pod.orderqty=4 and pod.unitprice&gt;50);"</t>
  </si>
  <si>
    <t>"select pod.purchaseorderid,pod.purchaseorderdetailid from product p join purchaseorderdetail pod on p.productid = pod.productid join purchaseorderheader poh on pod.purchaseorderid = poh.purchaseorderid where (p.safetystocklevel =1000 and pod.duedate='2011-04-30 00:00:00' ) or (p.listprice&gt;50 and poh.status &gt;2) or poh.shipmethodid=1 or (poh.orderdate&gt;'2014-04-30 00:00:00' and poh.shipdate&gt; '2014-07-25 00:00:00') or (poh.subtotal &gt; 25000 and pod.orderqty=4 and pod.unitprice&gt;50);"</t>
  </si>
  <si>
    <t>"select pod.purchaseorderid,pod.purchaseorderdetailid from product p join purchaseorderdetail pod on p.productid = pod.productid join purchaseorderheader poh on pod.purchaseorderid = poh.purchaseorderid where (p.safetystocklevel =1000 and pod.duedate&gt;'2011-04-30 00:00:00' ) or (p.listprice&gt;50 and poh.status &gt;1) or poh.shipmethodid=1 or (poh.orderdate&gt;'2014-04-30 00:00:00' and poh.shipdate&gt; '2014-07-25 00:00:00') or (poh.subtotal &gt; 25000 and pod.orderqty=4 and pod.unitprice&gt;50);"</t>
  </si>
  <si>
    <t>"select pod.purchaseorderid,pod.purchaseorderdetailid from product p join purchaseorderdetail pod on p.productid = pod.productid join purchaseorderheader poh on pod.purchaseorderid = poh.purchaseorderid where (p.safetystocklevel =1000 and pod.duedate='2011-04-30 00:00:00' ) or (p.listprice&gt;50 and poh.shipmethodid &gt;2) or poh.shipmethodid=1 or (poh.modifieddate&gt;'2014-04-30 00:00:00' and poh.shipdate&gt; '2014-07-25 00:00:00') or (poh.subtotal &gt; 25000 and pod.orderqty=4 and pod.unitprice&gt;50);"</t>
  </si>
  <si>
    <t>"select pod.purchaseorderid,pod.purchaseorderdetailid from product p join purchaseorderdetail pod on p.productid = pod.productid join purchaseorderheader poh on pod.purchaseorderid = poh.purchaseorderid where (p.safetystocklevel =1000 and pod.duedate='2011-04-30 00:00:00' ) or (p.listprice&gt;50 and poh.status &gt;1) or poh.shipmethodid=2 or (poh.orderdate&gt;'2014-04-30 00:00:00' and poh.shipdate&gt; '2014-01-25 00:00:00') or (poh.subtotal &gt; 25000 and pod.unitprice&gt;20);"</t>
  </si>
  <si>
    <t>"select pod.purchaseorderid,pod.purchaseorderdetailid from product p join purchaseorderdetail pod on p.productid = pod.productid join purchaseorderheader poh on pod.purchaseorderid = poh.purchaseorderid where (p.safetystocklevel =1000 and pod.duedate='2011-04-30 00:00:00' ) or (p.listprice&gt;50 and poh.status &gt;1) or ( poh.shipmethodid=1 and poh.freight &gt; 15) or (poh.orderdate&gt;'2014-04-30 00:00:00' and poh.shipdate&gt; '2014-07-25 00:00:00') or (poh.subtotal &gt; 25000 and pod.orderqty=4 and pod.unitprice&gt;50);"</t>
  </si>
  <si>
    <t>adventureworks_c05</t>
  </si>
  <si>
    <t>"select sod.salesorderid, sod.salesorderdetailid from salesorderdetail sod join salesorderheader soh on sod.salesorderid = soh.salesorderid join creditcard cc on soh.creditcardid = cc.creditcardid where ( sod.orderqty &gt;1 and sod.unitprice &gt;500 and sod.unitpricediscount &gt;0 ) or (soh.subtotal &gt; 120000  and soh.freight &gt; 3500) or (soh.revisionnumber=9 and soh.status =5 and soh.territoryid =5) or (cc.cardtype='ColonialVoice' and cc.expyear &gt; 2007 and cc.expmonth &gt; 6);"</t>
  </si>
  <si>
    <t>"select sod.salesorderid, sod.salesorderdetailid from salesorderdetail sod join salesorderheader soh on sod.salesorderid = soh.salesorderid join creditcard cc on soh.creditcardid = cc.creditcardid where ( sod.orderqty &gt;1 and sod.unitprice &gt;100 and sod.unitpricediscount &gt;0 ) or (soh.subtotal &gt; 120000  and soh.freight &gt; 3500) or (soh.revisionnumber=9 and soh.status =5 and soh.territoryid =5) or (cc.cardtype='ColonialVoice' and cc.expyear &gt; 2007 and cc.expmonth &gt; 6);"</t>
  </si>
  <si>
    <t>adventureworks_m01</t>
  </si>
  <si>
    <t>"select salesorderid, salesorderdetailid from product p join salesorderdetail s on p.productid = s.productid where p.color = 'Black' and p.reorderpoint &gt; 75 and s.orderqty &gt;1 and s.unitprice &gt; 100 and p.listprice &gt; 200;"</t>
  </si>
  <si>
    <t>"select salesorderid, salesorderdetailid from product p join salesorderdetail s on p.productid = s.productid where p.color = 'Black' and p.reorderpoint &gt; 75 and s.orderqty &gt;1 and s.unitprice &gt; 100 and p.listprice &gt; 200 and s.modifieddate &gt; '2012-01-01';"</t>
  </si>
  <si>
    <t>"select sod.salesorderid, sod.salesorderdetailid from salesorderdetail sod join salesorderheader soh on sod.salesorderid = soh.salesorderid join creditcard cc on soh.creditcardid = cc.creditcardid where ( sod.orderqty &gt;1 and sod.unitprice &gt;500 and sod.unitpricediscount &gt;0 ) or (soh.subtotal &gt; 120000  and soh.freight &gt; 3500) or (soh.revisionnumber=9 and soh.status =5 and soh.territoryid =5) or (cc.cardtype='ColonialVoice' and cc.expyear &gt; 2007 and cc.expmonth = 6);"</t>
  </si>
  <si>
    <t>"select sod.salesorderid, sod.salesorderdetailid from salesorderdetail sod join salesorderheader soh on sod.salesorderid = soh.salesorderid join creditcard cc on soh.creditcardid = cc.creditcardid where ( sod.orderqty &gt;1 and sod.unitprice &gt;500 and sod.unitpricediscount &gt;0 ) or (soh.totaldue &gt; 120000  and soh.freight &gt; 3500) or (soh.revisionnumber=9 and soh.status =5 and soh.territoryid =5) or (cc.cardtype='ColonialVoice' and cc.expyear &gt; 2007 and cc.expmonth &gt; 6);"</t>
  </si>
  <si>
    <t>"select sod.salesorderid, sod.salesorderdetailid from salesorderdetail sod join salesorderheader soh on sod.salesorderid = soh.salesorderid join creditcard cc on soh.creditcardid = cc.creditcardid where ( sod.unitprice &gt;500 and sod.unitpricediscount &gt;0 ) or (soh.subtotal &gt; 120000  and soh.freight &gt; 3500) or (soh.revisionnumber=9 and soh.status =5 and soh.territoryid =5) or (cc.cardtype='ColonialVoice' and cc.expyear &gt; 2007 and cc.expmonth &gt; 6);"</t>
  </si>
  <si>
    <t>"select sod.salesorderid, sod.salesorderdetailid from salesorderdetail sod join salesorderheader soh on sod.salesorderid = soh.salesorderid join creditcard cc on soh.creditcardid = cc.creditcardid where ( sod.unitprice &gt;500 and sod.unitpricediscount &gt;0 ) or (soh.subtotal &gt; 120000  and soh.freight &gt; 4000) or (soh.revisionnumber=9 and soh.status =5 and soh.territoryid =5) or (cc.cardtype='ColonialVoice' and cc.expyear = 2008 and cc.expmonth = 6);"</t>
  </si>
  <si>
    <t>"select sod.salesorderid, sod.salesorderdetailid from salesorderdetail sod join salesorderheader soh on sod.salesorderid = soh.salesorderid join creditcard cc on soh.creditcardid = cc.creditcardid where ( sod.orderqty &gt;1 and sod.unitprice &gt;500 and sod.unitpricediscount &gt;0 ) or (soh.subtotal &gt; 120000  and soh.freight &gt; 3500 and sod.orderqty &gt;1) or (soh.revisionnumber=9 and soh.status =5 and soh.territoryid =5 ) or (cc.cardtype='ColonialVoice' and cc.expyear &gt; 2007 and cc.expmonth &gt; 6);"</t>
  </si>
  <si>
    <t>"select salesorderid, salesorderdetailid from product p join salesorderdetail s on p.productid = s.productid where p.color = 'Black' and p.reorderpoint &gt; 75 and s.orderqty &gt;1 and s.unitprice &gt; 100 and p.listprice &gt; 100;"</t>
  </si>
  <si>
    <t>"select salesorderid, salesorderdetailid from product p join salesorderdetail s on p.productid = s.productid where p.color = 'Black' and p.reorderpoint &gt; 75 and s.orderqty =1 and s.unitprice &gt; 100 and p.listprice &gt; 200;"</t>
  </si>
  <si>
    <t>"select salesorderid, salesorderdetailid from product p join salesorderdetail s on p.productid = s.productid where p.color = 'Black' and p.reorderpoint &gt; 75 and p.daystomanufacture &gt;1 and s.unitprice &gt; 100 and p.listprice &gt; 200;"</t>
  </si>
  <si>
    <t>"select salesorderid, salesorderdetailid from product p join salesorderdetail s on p.productid = s.productid where p.color = 'Black' and p.reorderpoint &gt; 75 and s.orderqty &gt;1 and s.unitprice &gt; 100;"</t>
  </si>
  <si>
    <t>"select salesorderid, salesorderdetailid from product p join salesorderdetail s on p.productid = s.productid where p.color = 'Black' and p.reorderpoint &gt; 75 and s.orderqty =1 ;"</t>
  </si>
  <si>
    <t>adventureworks_s03</t>
  </si>
  <si>
    <t>"select salesorderid, salesorderdetailid from salesorderdetail where orderqty =1 and ( unitprice &gt; 1500 or productid&gt;950);"</t>
  </si>
  <si>
    <t>"select salesorderid, salesorderdetailid from salesorderdetail where specialofferid =1 and ( unitprice &gt; 1500 or productid&gt;950)"</t>
  </si>
  <si>
    <t>adventureworks_m02</t>
  </si>
  <si>
    <t>"select p.businessentityid from Person p join employee e on e.BusinessEntityID = p.BusinessEntityID where e.jobtitle like '%Manager%' or e.hiredate&gt; '2010-01-01' or e.vacationhours &gt;80 or p.lastname like 'G%' or p.title is not null;"</t>
  </si>
  <si>
    <t>"select p.businessentityid from Person p join employee e on e.BusinessEntityID = p.BusinessEntityID where e.jobtitle like '%Supervisor%' or e.hiredate&gt; '2010-01-01' or e.vacationhours &gt;80 or p.lastname like 'G%' or p.title is not null;"</t>
  </si>
  <si>
    <t>"select p.businessentityid from Person p join employee e on e.BusinessEntityID = p.BusinessEntityID where e.jobtitle like '%Manager%' or e.hiredate= '2010-01-01' or e.vacationhours &gt;80 or p.lastname like 'G%' or p.title is not null;"</t>
  </si>
  <si>
    <t>"select p.businessentityid from Person p join employee e on e.BusinessEntityID = p.BusinessEntityID where e.jobtitle like '%Manager%' or e.hiredate&gt; '2010-01-01' or e.vacationhours &gt;80 or p.firstname like 'G%' or p.title is not null;"</t>
  </si>
  <si>
    <t>"select p.businessentityid from Person p join employee e on e.BusinessEntityID = p.BusinessEntityID where e.jobtitle like '%Manager%' or e.hiredate&gt; '2010-01-01' or e.vacationhours &gt;80 or p.lastname like 'G%';"</t>
  </si>
  <si>
    <t>"select p.businessentityid from Person p join employee e on e.BusinessEntityID = p.BusinessEntityID where e.jobtitle like '%Supervisor%' or e.hiredate= '2010-01-01' or e.vacationhours &gt;70 or p.lastname like 'G%' or p.title is not null;"</t>
  </si>
  <si>
    <t>"select p.businessentityid from Person p join employee e on e.BusinessEntityID = p.BusinessEntityID where e.jobtitle like '%Manager%' or e.hiredate&gt; '2010-01-01' or e.vacationhours &gt;80 or p.lastname like 'G%' or p.title is not null and e.birthdate &gt; '1980-01-01';"</t>
  </si>
  <si>
    <t>adventureworks_m03</t>
  </si>
  <si>
    <t>"select productid from product p join productmodel pm on p.productmodelid = pm.productmodelid where (p.productline = 'R' and p.safetystocklevel &gt; 100) or (p.weight &gt;4 and p.weightunitmeasurecode='LB') or (p.sellstartdate &gt; '2010-04-30 00:00:00' and p.listprice &gt; 1000);"</t>
  </si>
  <si>
    <t>"select productid from product p join productmodel pm on p.productmodelid = pm.productmodelid where (p.productline = 'R' and p.safetystocklevel &gt; 500) or (p.weight &gt;4 and p.weightunitmeasurecode='LB') or (p.sellstartdate &gt; '2010-04-30 00:00:00' and p.listprice &gt; 1000);"</t>
  </si>
  <si>
    <t>"select productid from product p join productmodel pm on p.productmodelid = pm.productmodelid where (p.productline = 'R' and p.safetystocklevel &gt; 100) or (p.weight &gt;4 and p.weightunitmeasurecode!='LB') or (p.sellstartdate &gt; '2010-04-30 00:00:00' and p.listprice &gt; 1000);"</t>
  </si>
  <si>
    <t>"select productid from product p join productmodel pm on p.productmodelid = pm.productmodelid where (p.productline = 'R' and p.safetystocklevel &gt; 100) or (p.weight &gt;4 and p.weightunitmeasurecode='LB') or (p.sellstartdate &gt; '2010-04-30 00:00:00' and p.standardcost &gt; 1000);"</t>
  </si>
  <si>
    <t>"select productid from product p join productmodel pm on p.productmodelid = pm.productmodelid where (p.productline = 'R' and p.safetystocklevel &gt; 100) or (p.weight &gt;4) or (p.sellstartdate &gt; '2010-04-30 00:00:00' and p.listprice &gt; 1000);"</t>
  </si>
  <si>
    <t>"select productid from product p join productmodel pm on p.productmodelid = pm.productmodelid where (p.productline = 'R' and p.safetystocklevel &gt; 100) or (p.weight &gt;4) or (p.sellstartdate &gt; '2013-04-30 00:00:00' and p.standardcost &gt; 1000);"</t>
  </si>
  <si>
    <t>"select productid from product p join productmodel pm on p.productmodelid = pm.productmodelid where (p.productline = 'R' and p.safetystocklevel &gt; 100) or (p.weight &gt;4 and p.weightunitmeasurecode='LB') or (p.sellstartdate &gt; '2010-04-30 00:00:00' and p.listprice &gt; 1000 and p.sellenddate &lt; '2014-01-01');"</t>
  </si>
  <si>
    <t>adventureworks_m04</t>
  </si>
  <si>
    <t>"select p.productid,l.locationid from product p join productinventory pi on p.productid = pi.productid join location l on l.locationid = pi.locationid where ( l.costrate = 0 and pi.quantity &lt; 500 and pi.shelf = 'A') or (p.makeflag = 'f' and p.color is null and p.listprice =0);"</t>
  </si>
  <si>
    <t>"select p.productid,l.locationid from product p join productinventory pi on p.productid = pi.productid join location l on l.locationid = pi.locationid where ( l.costrate = 0 and pi.quantity &lt; 500 and pi.shelf = 'B') or (p.makeflag = 'f' and p.color is null and p.listprice =0);"</t>
  </si>
  <si>
    <t>"select salesorderid, salesorderdetailid from salesorderdetail where orderqty =1 and ( unitprice &gt; 1500 or (productid&gt;950 and modifieddate &gt; '2014-01-01') );"</t>
  </si>
  <si>
    <t>"select p.productid,l.locationid from product p join productinventory pi on p.productid = pi.productid join location l on l.locationid = pi.locationid where ( l.costrate = 0 and pi.quantity &gt; 500 and pi.shelf = 'A') or (p.makeflag = 'f' and p.color is null and p.listprice =0);"</t>
  </si>
  <si>
    <t>"select p.productid,l.locationid from product p join productinventory pi on p.productid = pi.productid join location l on l.locationid = pi.locationid where ( l.costrate = 0 and p.reorderpoint &lt; 500 and pi.shelf = 'A') or (p.makeflag = 'f' and p.color is null and p.listprice =0);"</t>
  </si>
  <si>
    <t>"select p.productid,l.locationid from product p join productinventory pi on p.productid = pi.productid join location l on l.locationid = pi.locationid where ( l.costrate = 0 and pi.quantity &lt; 500 and pi.shelf = 'A') or (p.makeflag = 'f' and p.color is null);"</t>
  </si>
  <si>
    <t>"select p.productid,l.locationid from product p join productinventory pi on p.productid = pi.productid join location l on l.locationid = pi.locationid where ( l.costrate = 0 and pi.quantity &lt; 500) or (p.makeflag = 'f' and p.color is not null and p.listprice =0);"</t>
  </si>
  <si>
    <t>"select p.productid,l.locationid from product p join productinventory pi on p.productid = pi.productid join location l on l.locationid = pi.locationid where ( l.costrate = 0 and pi.quantity &lt; 500 and pi.shelf = 'A') or (p.makeflag = 'f' and p.color is null and p.listprice =0 and l.availability &gt;5);"</t>
  </si>
  <si>
    <t>adventureworks_m05</t>
  </si>
  <si>
    <t>"select purchaseorderid,businessentityid from purchaseorderheader po join employee e on po.employeeid = e.businessentityid  where (e.jobtitle='Buyer' and e.hiredate &gt; '2010-01-01'and e.vacationhours &gt; 55) or (po.orderdate &gt; '2012-01-01 00:00:00' and po.taxamt &gt; 1000) or (po.orderdate &gt; '2014-01-01 00:00:00' and po.shipmethodid =5);"</t>
  </si>
  <si>
    <t>"select purchaseorderid,businessentityid from purchaseorderheader po join employee e on po.employeeid = e.businessentityid  where (e.jobtitle='Buyer' and e.hiredate &gt; '2010-01-01'and e.vacationhours &gt; 55) or (po.orderdate &gt; '2012-01-01 00:00:00' and po.taxamt &gt; 1000) or (po.orderdate &gt; '2014-06-01 00:00:00' and po.shipmethodid =5);"</t>
  </si>
  <si>
    <t>"select purchaseorderid,businessentityid from purchaseorderheader po join employee e on po.employeeid = e.businessentityid  where (e.jobtitle='Buyer' and e.hiredate &gt; '2010-01-01'and e.vacationhours &gt; 55) or (po.orderdate &gt; '2012-01-01 00:00:00' and po.taxamt &gt; 1000) or (po.orderdate &gt;= '2014-01-01 00:00:00' and po.shipmethodid =5);"</t>
  </si>
  <si>
    <t>"select purchaseorderid,businessentityid from purchaseorderheader po join employee e on po.employeeid = e.businessentityid  where (e.jobtitle='Buyer' and e.hiredate &gt; '2010-01-01'and e.vacationhours &gt; 55) or (po.orderdate &gt; '2012-01-01 00:00:00' and po.taxamt &gt; 1000) or (po.shipdate &gt; '2014-01-01 00:00:00' and po.shipmethodid =5);"</t>
  </si>
  <si>
    <t>"select purchaseorderid,businessentityid from purchaseorderheader po join employee e on po.employeeid = e.businessentityid  where (e.jobtitle='Buyer' and e.vacationhours &gt; 55) or (po.orderdate &gt; '2012-01-01 00:00:00' and po.taxamt &gt; 1000) or (po.orderdate &gt; '2014-01-01 00:00:00' and po.shipmethodid =5);"</t>
  </si>
  <si>
    <t>"select purchaseorderid,businessentityid from purchaseorderheader po join employee e on po.employeeid = e.businessentityid  where (e.jobtitle='Buyer' and e.hiredate &gt; '2010-01-01'and e.vacationhours &gt; 55) or (po.orderdate &gt; '2013-01-01 00:00:00' and po.taxamt &gt; 1000) or (po.shipdate &gt; '2014-01-01 00:00:00' and po.shipmethodid =4);"</t>
  </si>
  <si>
    <t>"select purchaseorderid,businessentityid from purchaseorderheader po join employee e on po.employeeid = e.businessentityid  where (e.jobtitle='Buyer' and e.hiredate &gt; '2010-01-01'and e.vacationhours &gt; 55) or (po.orderdate &gt; '2012-01-01 00:00:00' and po.taxamt &gt; 1000) or (po.orderdate &gt; '2014-01-01 00:00:00' and po.shipmethodid =5 and po.orderdate &lt; '2014-01-01 00:00:00');"</t>
  </si>
  <si>
    <t>adventureworks_s01</t>
  </si>
  <si>
    <t>"SELECT a.addressid,s.stateprovinceid, a.addressline1, a.addressline2, a.city, a.postalcode, s.countryregioncode FROM address AS a JOIN stateprovince AS s ON a.stateprovinceid = s.stateprovinceid WHERE s.countryregioncode NOT IN ('US') AND a.city LIKE 'Pa%' and a.modifieddate &gt; '2008-04-30 00:00:00';"</t>
  </si>
  <si>
    <t>"SELECT a.addressid,s.stateprovinceid, a.addressline1, a.addressline2, a.city, a.postalcode, s.countryregioncode FROM address AS a JOIN stateprovince AS s ON a.stateprovinceid = s.stateprovinceid WHERE s.countryregioncode NOT IN ('CA') AND a.city LIKE 'Pa%' and a.modifieddate &gt; '2008-04-30 00:00:00';"</t>
  </si>
  <si>
    <t>"SELECT a.addressid,s.stateprovinceid, a.addressline1, a.addressline2, a.city, a.postalcode, s.countryregioncode FROM address AS a JOIN stateprovince AS s ON a.stateprovinceid = s.stateprovinceid WHERE s.countryregioncode IN ('US') AND a.city LIKE 'Pa%' and a.modifieddate &gt; '2008-04-30 00:00:00';"</t>
  </si>
  <si>
    <t>"SELECT a.addressid,s.stateprovinceid, a.addressline1, a.addressline2, a.city, a.postalcode, s.countryregioncode FROM address AS a JOIN stateprovince AS s ON a.stateprovinceid = s.stateprovinceid WHERE s.countryregioncode NOT IN ('US') AND a.city LIKE 'Pa%' and s.modifieddate &gt; '2008-04-30 00:00:00';"</t>
  </si>
  <si>
    <t>"SELECT a.addressid,s.stateprovinceid, a.addressline1, a.addressline2, a.city, a.postalcode, s.countryregioncode FROM address AS a JOIN stateprovince AS s ON a.stateprovinceid = s.stateprovinceid WHERE s.countryregioncode NOT IN ('US') AND a.modifieddate &gt; '2008-04-30 00:00:00';"</t>
  </si>
  <si>
    <t>"SELECT a.addressid,s.stateprovinceid, a.addressline1, a.addressline2, a.city, a.postalcode, s.countryregioncode FROM address AS a JOIN stateprovince AS s ON a.stateprovinceid = s.stateprovinceid WHERE s.countryregioncode NOT IN ('CA') AND a.city LIKE 'Pa%' and s.modifieddate &gt; '2008-04-30 00:00:00';"</t>
  </si>
  <si>
    <t>"SELECT a.addressid,s.stateprovinceid, a.addressline1, a.addressline2, a.city, a.postalcode, s.countryregioncode FROM address AS a JOIN stateprovince AS s ON a.stateprovinceid = s.stateprovinceid WHERE s.countryregioncode NOT IN ('US') AND a.city LIKE 'Pa%' and a.modifieddate &gt; '2008-04-30 00:00:00' and s.modifieddate&gt; '2008-06-01 00:00:00' ;"</t>
  </si>
  <si>
    <t>adventureworks_s02</t>
  </si>
  <si>
    <t>"select c.personid from customer c join person p on c.personid = p.businessentityid where p.firstname = 'James' or p.middlename ='C' or p.modifieddate= '2014-05-27 00:00:00';"</t>
  </si>
  <si>
    <t>"select c.personid from customer c join person p on c.personid = p.businessentityid where p.firstname = 'James' or p.middlename ='C' or p.modifieddate= '2015-05-27 00:00:00';"</t>
  </si>
  <si>
    <t>"select c.personid from customer c join person p on c.personid = p.businessentityid where p.firstname = 'James' or p.middlename ='C' or p.modifieddate&gt; '2014-05-27 00:00:00';"</t>
  </si>
  <si>
    <t>"select c.personid from customer c join person p on c.personid = p.businessentityid where p.firstname = 'James' or p.middlename ='C' or c.modifieddate= '2014-05-27 00:00:00';"</t>
  </si>
  <si>
    <t>"select c.personid from customer c join person p on c.personid = p.businessentityid where p.firstname = 'James' or p.middlename ='C' ;"</t>
  </si>
  <si>
    <t>"select c.personid from customer c join person p on c.personid = p.businessentityid where p.firstname = 'William' or p.lastname ='James' or p.modifieddate= '2014-05-27 00:00:00';"</t>
  </si>
  <si>
    <t>"select c.personid from customer c join person p on c.personid = p.businessentityid where p.firstname = 'James' or p.middlename ='C' or (p.modifieddate= '2014-05-27 00:00:00' and c.modifieddate= '2014-05-27 00:00:00') ;"</t>
  </si>
  <si>
    <t>"select salesorderid, salesorderdetailid from salesorderdetail where orderqty =1 and ( unitprice &gt; 1000 or productid&gt;950)"</t>
  </si>
  <si>
    <t>"select salesorderid, salesorderdetailid from salesorderdetail where orderqty =1 and ( unitprice &gt; 1500 or productid=950)"</t>
  </si>
  <si>
    <t>"select salesorderid, salesorderdetailid from salesorderdetail where orderqty =1 and ( unitpricediscount &gt; 1500 or productid&gt;950)"</t>
  </si>
  <si>
    <t>"select salesorderid, salesorderdetailid from salesorderdetail where (orderqty =1 and unitprice &gt; 1500 ) or orderqty =1"</t>
  </si>
  <si>
    <t>"select salesorderid from salesorderheader where (orderdate &gt; '2012-05-31 00:00:00' and shipmethodid &gt; 5) or (shipdate &gt; '2012-05-31 00:00:00' and territoryid = 4);"</t>
  </si>
  <si>
    <t>"select salesorderid from salesorderheader where (duedate &gt; '2012-05-31 00:00:00' and shipmethodid = 5) or (shipdate &gt; '2012-05-31 00:00:00' and territoryid = 4);"</t>
  </si>
  <si>
    <t>"select salesorderid from salesorderheader where (orderdate &gt; '2012-05-31 00:00:00' and shipmethodid = 5) or (shipdate &gt; '2012-05-31 00:00:00');"</t>
  </si>
  <si>
    <t>"select salesorderid from salesorderheader where (orderdate &gt; '2012-08-31 00:00:00' and shipmethodid = 5) or (shipdate &gt; '2012-05-31 00:00:00' and territoryid = 3);"</t>
  </si>
  <si>
    <t>"select salesorderid from salesorderheader where (orderdate &gt; '2012-05-31 00:00:00' and shipmethodid = 5 and subtotal&gt;10) or (shipdate &gt; '2012-05-31 00:00:00' and territoryid = 4);"</t>
  </si>
  <si>
    <t>adventureworks_s05</t>
  </si>
  <si>
    <t>"select productid from product where daystomanufacture &gt;0 or (safetystocklevel &gt;= 500 and reorderpoint &gt; 500);"</t>
  </si>
  <si>
    <t>"select productid from product where daystomanufacture &gt;1 or (safetystocklevel &gt;= 500 and reorderpoint &gt; 500);"</t>
  </si>
  <si>
    <t>"select productid from product where daystomanufacture =0 or (safetystocklevel &gt;= 500 and reorderpoint &gt; 500);"</t>
  </si>
  <si>
    <t>"select productid from product where listprice &gt;0 or (safetystocklevel &gt;= 500 and reorderpoint &gt; 500);"</t>
  </si>
  <si>
    <t>"select productid from product where daystomanufacture &gt;0 or (safetystocklevel &gt;= 500);"</t>
  </si>
  <si>
    <t>"select productid from product where daystomanufacture &gt;1 or (safetystocklevel &gt; 500 and reorderpoint &gt; 700);"</t>
  </si>
  <si>
    <t>"select productid from product where ( daystomanufacture &gt;1 and listprice &gt; 1000) or (safetystocklevel &gt; 500 and reorderpoint &gt; 700);"</t>
  </si>
  <si>
    <t>simple avg</t>
  </si>
  <si>
    <t>simple std</t>
  </si>
  <si>
    <t>moderate avg</t>
  </si>
  <si>
    <t>moderate std</t>
  </si>
  <si>
    <t>complex avg</t>
  </si>
  <si>
    <t>complex std</t>
  </si>
  <si>
    <t>single avg</t>
  </si>
  <si>
    <t>single std</t>
  </si>
  <si>
    <t>multi avg</t>
  </si>
  <si>
    <t>query type</t>
  </si>
  <si>
    <t>employees_c01</t>
  </si>
  <si>
    <t>"select e.emp_no  as emp_no ,s.salary,e.first_name,e.last_name,e.birth_date,e.hire_date,s.from_date, d.dept_no from employees e join salaries s on e.emp_no = s.emp_no join titles t on e.emp_no = t.emp_no and t.from_date = s.from_date join dept_emp de on de.emp_no = e.emp_no join departments d on de.dept_no = d.dept_no where e.emp_no &gt; 30000 and s.from_date &gt; '1980-01-01' and e.last_name like 'A%' and e.gender = 'M' and e.birth_date &gt; '1950-01-01' and t.title like 'Senior%' and s.salary &gt; 50000 and d.dept_name = 'Production' and de.from_date &gt; '1986-01-01';"</t>
  </si>
  <si>
    <t>"select e.emp_no  as emp_no ,s.salary,e.first_name,e.last_name,e.birth_date,e.hire_date,s.from_date, d.dept_no from employees e join salaries s on e.emp_no = s.emp_no join titles t on e.emp_no = t.emp_no and t.from_date = s.from_date join dept_emp de on de.emp_no = e.emp_no join departments d on de.dept_no = d.dept_no where e.emp_no &gt; 30000 and s.from_date &gt; '1980-01-01' and e.last_name like 'A%' and e.gender = 'M' and e.birth_date &gt; '1950-01-01' and t.title like 'Senior%' and s.salary &gt; 30000 and d.dept_name = 'Production' and de.from_date &gt; '1986-01-01';"</t>
  </si>
  <si>
    <t>"select e.emp_no  as emp_no ,s.salary,e.first_name,e.last_name,e.birth_date,e.hire_date,s.from_date, d.dept_no from employees e join salaries s on e.emp_no = s.emp_no join titles t on e.emp_no = t.emp_no and t.from_date = s.from_date join dept_emp de on de.emp_no = e.emp_no join departments d on de.dept_no = d.dept_no where e.emp_no &gt; 30000 and s.from_date &gt; '1980-01-01' and e.last_name like 'A%' and e.gender = 'M' and e.birth_date &gt; '1950-01-01' and t.title like 'Senior%' and s.salary &gt; 50000 and d.dept_name != 'Production' and de.from_date &gt; '1986-01-01';"</t>
  </si>
  <si>
    <t>"select e.emp_no  as emp_no ,s.salary,e.first_name,e.last_name,e.birth_date,e.hire_date,s.from_date, d.dept_no from employees e join salaries s on e.emp_no = s.emp_no join titles t on e.emp_no = t.emp_no and t.from_date = s.from_date join dept_emp de on de.emp_no = e.emp_no join departments d on de.dept_no = d.dept_no where e.emp_no &gt; 30000 and s.from_date &gt; '1980-01-01' and e.first_name like 'A%' and e.gender = 'M' and e.birth_date &gt; '1950-01-01' and t.title like 'Senior%' and s.salary &gt; 50000 and d.dept_name = 'Production' and de.from_date &gt; '1986-01-01';"</t>
  </si>
  <si>
    <t>"select e.emp_no  as emp_no ,s.salary,e.first_name,e.last_name,e.birth_date,e.hire_date,s.from_date, d.dept_no from employees e join salaries s on e.emp_no = s.emp_no join titles t on e.emp_no = t.emp_no and t.from_date = s.from_date join dept_emp de on de.emp_no = e.emp_no join departments d on de.dept_no = d.dept_no where e.emp_no &gt; 30000 and s.from_date &gt; '1980-01-01' and e.last_name like 'A%' and e.birth_date &gt; '1950-01-01' and t.title like 'Senior%' and s.salary &gt; 50000 and d.dept_name = 'Production' and de.from_date &gt; '1986-01-01';"</t>
  </si>
  <si>
    <t>"select e.emp_no  as emp_no ,s.salary,e.first_name,e.last_name,e.birth_date,e.hire_date,s.from_date, d.dept_no from employees e join salaries s on e.emp_no = s.emp_no join titles t on e.emp_no = t.emp_no and t.from_date = s.from_date join dept_emp de on de.emp_no = e.emp_no join departments d on de.dept_no = d.dept_no where e.emp_no &gt;10000 and s.to_date &gt; '1990-01-01' and e.last_name like 'A%' and e.gender = 'M' and e.birth_date &gt; '1950-01-01' and t.title like 'Senior%' and s.salary &gt; 20000 and d.dept_name = 'Development' and de.from_date &gt; '1986-01-01';"</t>
  </si>
  <si>
    <t>"select e.emp_no  as emp_no ,s.salary,e.first_name,e.last_name,e.birth_date,e.hire_date,s.from_date, d.dept_no from employees e join salaries s on e.emp_no = s.emp_no join titles t on e.emp_no = t.emp_no and t.from_date = s.from_date join dept_emp de on de.emp_no = e.emp_no join departments d on de.dept_no = d.dept_no where e.emp_no &gt; 30000 and s.from_date &gt; '1980-01-01' and e.last_name like 'A%' and e.gender = 'M' and e.birth_date &gt; '1950-01-01' and t.title like 'Senior%' and s.salary &gt; 50000 and d.dept_name = 'Production' and de.from_date &gt; '1986-01-01' and e.hire_date&gt;'1998-01-01';"</t>
  </si>
  <si>
    <t>employees_m03</t>
  </si>
  <si>
    <t>"select e.emp_no  as emp_no ,salary,first_name,last_name,birth_date,hire_date,from_date  from employees e join salaries s on e.emp_no = s.emp_no where e.emp_no &gt; 20000 and s.from_date &gt; '1990-01-01' and e.last_name like 'Al%' and e.gender = 'M' and e.birth_date &gt; '1960-01-01' and s.salary &gt; 80000;"</t>
  </si>
  <si>
    <t>"select e.emp_no  as emp_no ,salary,first_name,last_name,birth_date,hire_date,from_date  from employees e join salaries s on e.emp_no = s.emp_no where e.emp_no &gt; 30000 and s.from_date &gt; '1990-01-01' and e.first_name like 'Al%' and e.gender = 'M' and e.birth_date &gt; '1962-01-01' and s.salary &gt; 80000;"</t>
  </si>
  <si>
    <t>employees_c02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</si>
  <si>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 &gt; '1980-01-01' and e.last_name like 'A%' and e.gender = 'M' and d.dept_no ='d002') or (e.birth_date &gt; '1950-01-01' and t.title like 'Senior%' and s.salary &gt; 50000 and d.dept_name = 'Production' and de.from_date &gt; '1986-01-01');"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</si>
  <si>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 &gt; '1980-01-01' and e.last_name like 'A%' and e.gender = 'M' and d.dept_no ='d006') or (e.birth_date &gt; '1950-01-01' and t.title like 'Senior%' and s.salary &gt; 50000 and d.dept_name = 'Production' and de.from_date &gt; '1986-01-01')"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</si>
  <si>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&lt; 50000 and s.from_date &gt; '1980-01-01' and e.last_name like 'A%' and e.gender = 'M' and d.dept_no ='d002') or (e.birth_date &gt; '1950-01-01' and t.title like 'Senior%' and s.salary &gt; 50000 and d.dept_name = 'Production' and de.from_date &gt; '1986-01-01')"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</si>
  <si>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 &gt; '1980-01-01' and e.first_name like 'A%' and e.gender = 'M' and d.dept_no ='d002') or (e.birth_date &gt; '1950-01-01' and t.title like 'Senior%' and s.salary &gt; 50000 and d.dept_name = 'Production' and de.from_date &gt; '1986-01-01')"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</si>
  <si>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 &gt; '1980-01-01' and e.last_name like 'A%' and d.dept_no ='d002') or (e.birth_date &gt; '1950-01-01' and t.title like 'Senior%' and s.salary &gt; 50000 and d.dept_name = 'Production' and de.from_date &gt; '1986-01-01')"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</si>
  <si>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40000 and s.from_date &gt; '1980-01-01' and e.last_name like 'A%' and e.gender = 'M' and d.dept_no ='d005') or (e.birth_date &gt; '1965-01-01' and t.title like 'Senior%' and s.salary &gt; 50000 and de.from_date &gt; '1990-01-01')"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</si>
  <si>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 &gt; '1980-01-01' and e.last_name like 'A%' and e.gender = 'M' and d.dept_no ='d002' and e.birth_date &gt; '1960-01-01') or (e.birth_date &gt; '1950-01-01' and t.title like 'Senior%' and s.salary &gt; 50000 and d.dept_name = 'Production' and de.from_date &gt; '1986-01-01');"</t>
  </si>
  <si>
    <t>employees_s02</t>
  </si>
  <si>
    <t>"select emp_no,from_date,salary from salaries where ( salary &gt; 100000 and emp_no &gt;90000) or ( from_date &gt; '1993-04-01' and to_date = '1996-04-01')"</t>
  </si>
  <si>
    <t>"select emp_no,from_date,salary from salaries where ( salary &gt; 110000 and emp_no &gt;90000) or ( from_date &gt; '1993-04-01' and to_date = '1996-04-01')"</t>
  </si>
  <si>
    <t>employees_c03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</si>
  <si>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 &gt; '1980-01-01' and e.last_name like 'Al%') or ( e.gender = 'M' and d.dept_no ='d002' and e.birth_date &gt; '1950-01-01' and t.title like 'Senior%') or ( s.salary &gt; 50000 and d.dept_name = 'Production' and de.from_date &gt; '1990-01-01');"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</si>
  <si>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 &gt; '1980-01-01' and e.last_name like 'Al%') or ( e.gender = 'M' and d.dept_no ='d002' and e.birth_date &gt; '1950-01-01' and t.title like 'Senior%') or ( s.salary &gt; 50000 and d.dept_name = 'Production' and de.from_date &gt; '1991-01-01')"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</si>
  <si>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 &gt; '1980-01-01' and e.last_name like 'Al%') or ( e.gender = 'M' and d.dept_no &lt;'d002' and e.birth_date &gt; '1950-01-01' and t.title like 'Senior%') or ( s.salary &gt; 50000 and d.dept_name = 'Production' and de.from_date &gt; '1990-01-01')"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</si>
  <si>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(s.salary &gt; 500000 and s.from_date &gt; '1980-01-01' and e.last_name like 'Al%') or ( e.gender = 'M' and d.dept_no ='d002' and e.birth_date &gt; '1950-01-01' and t.title like 'Senior%') or ( s.salary &gt; 50000 and d.dept_name = 'Production' and de.from_date &gt; '1990-01-01')"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</si>
  <si>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 &gt; '1980-01-01' and e.last_name like 'Al%') or ( d.dept_no ='d002' and e.birth_date &gt; '1950-01-01' and t.title like 'Senior%') or ( s.salary &gt; 50000 and d.dept_name = 'Production' and de.from_date &gt; '1990-01-01')"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</si>
  <si>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(s.salary &gt; 50000 and s.from_date &gt; '1985-01-01' and e.last_name like 'A%') or ( e.gender = 'M' and d.dept_no ='d003' and e.birth_date &gt; '1955-01-01' and t.title like 'Senior%') or ( s.salary &gt; 60000 and d.dept_name = 'Production' and de.from_date &gt; '1991-01-01')"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</si>
  <si>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 &gt; '1980-01-01' and e.last_name like 'Al%') or ( e.gender = 'M' and d.dept_no ='d002' and e.birth_date &gt; '1950-01-01' and t.title like 'Senior%' and e.hire_date&gt;'1989-01-01') or ( s.salary &gt; 50000 and d.dept_name = 'Production' and de.from_date &gt; '1990-01-01');"</t>
  </si>
  <si>
    <t>"select emp_no,from_date,salary from salaries where ( salary &gt; 100000 and emp_no &gt;90000) or ( from_date = '1993-04-01' and to_date = '1996-04-01')"</t>
  </si>
  <si>
    <t>employees_c05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</si>
  <si>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60000 and s.from_date= '1996-01-01') or ( e.last_name like 'Al%' and e.hire_date &gt; '1987-01-01') or ( e.gender = 'M' and d.dept_no ='d002' ) or ( e.birth_date &gt; '1965-01-01' and t.title like 'Senior%') or ( s.salary &gt; 70000 and d.dept_name = 'Production') or ( de.from_date &gt; '2000-01-01' and t.from_date &gt; '2000-01-01');"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</si>
  <si>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50000 and s.from_date= '1996-01-01') or ( e.last_name like 'Al%' and e.hire_date &gt; '1987-01-01') or ( e.gender = 'M' and d.dept_no ='d002' ) or ( e.birth_date &gt; '1965-01-01' and t.title like 'Senior%') or ( s.salary &gt; 70000 and d.dept_name = 'Production') or ( de.from_date &gt; '2000-01-01' and t.from_date &gt; '2000-01-01');"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</si>
  <si>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60000 and s.from_date= '1996-01-01') or ( e.last_name like 'Al%' and e.hire_date &gt; '1987-01-01') or ( e.gender = 'M' and d.dept_no ='d002' ) or ( e.birth_date &gt; '1965-01-01' and t.title not like 'Senior%') or ( s.salary &gt; 70000 and d.dept_name = 'Production') or ( de.from_date &gt; '2000-01-01' and t.from_date &gt; '2000-01-01');"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</si>
  <si>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60000 and s.from_date= '1996-01-01') or ( e.last_name like 'Al%' and e.hire_date &gt; '1987-01-01') or ( e.gender = 'M' and d.dept_no ='d002' ) or ( e.birth_date &gt; '1965-01-01' and t.title like 'Senior%') or ( s.salary &gt; 70000 and d.dept_name = 'Production') or ( de.from_date &gt; '2000-01-01' and e.hire_date &gt; '2000-01-01');"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</si>
  <si>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60000 and s.from_date= '1996-01-01') or ( e.last_name like 'Al%' and e.hire_date &gt; '1987-01-01') or ( e.gender = 'M' and d.dept_no ='d002' ) or ( e.birth_date &gt; '1965-01-01') or ( s.salary &gt; 70000 and d.dept_name = 'Production') or ( de.from_date &gt; '2000-01-01' and t.from_date &gt; '2000-01-01');"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</si>
  <si>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60000 and s.from_date= '1996-01-01') or ( e.last_name like 'Al%' and e.hire_date &gt; '1988-01-01') or ( e.gender = 'M' and d.dept_no ='d002' ) or ( e.birth_date &gt; '1965-01-01' and t.title like '%Engineer%') or ( s.salary &gt; 70000 and d.dept_name = 'Production') or (de.from_date = t.from_date and de.from_date &gt; '2000-01-01');"</t>
  </si>
  <si>
    <t>"select e.emp_no  as emp_no ,salary,first_name,last_name,birth_date,hire_date,from_date  from employees e join salaries s on e.emp_no = s.emp_no where e.emp_no &gt; 20000 and s.from_date &gt; '1990-01-01' and e.last_name like 'Al%' and e.gender = 'M' and e.birth_date &gt; '1960-01-01' and s.salary &gt; 80000 and e.hire_date&gt;'1986-01-01';"</t>
  </si>
  <si>
    <t>"select emp_no,from_date,salary from salaries where ( salary &gt; 100000 and salary &gt;90000) or ( from_date &gt; '1993-04-01' and to_date = '1996-04-01')"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</si>
  <si>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(e.emp_no &gt; 60000 and s.from_date= '1996-01-01' and e.hire_date &gt; '1990-01-01') or ( e.last_name like 'Al%' and e.hire_date &gt; '1987-01-01') or ( e.gender = 'M' and d.dept_no ='d002' ) or ( e.birth_date &gt; '1965-01-01' and t.title like 'Senior%') or ( s.salary &gt; 70000 and d.dept_name = 'Production') or ( de.from_date &gt; '2000-01-01' and t.from_date &gt; '2000-01-01');"</t>
  </si>
  <si>
    <t>employees_c08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</si>
  <si>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e.emp_no &gt; 495500 or t.from_date = '1996-01-01' or de.from_date = '1996-01-01' or e.last_name like 'Alb%' or d.dept_no ='d002' or s.salary &gt; 91000 or t.title='Manager' or e.birth_date = '1965-01-01' or s.to_date = '1996-01-01' or t.to_date = '1997-01-01';"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</si>
  <si>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e.emp_no &gt;= 495500 or t.from_date = '1996-01-01' or de.from_date &gt; '2002-01-01' or e.last_name like 'Alb%' or d.dept_no ='d002' or s.salary &gt; 91500 or t.title='Manager' or e.birth_date = '1964-01-01' or s.to_date = '1997-01-01';"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</si>
  <si>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( e.emp_no &gt; 495500 and e.hire_date&gt;'1987-01-01') or t.from_date = '1996-01-01' or de.from_date = '1996-01-01' or e.last_name like 'Alb%' or d.dept_no ='d002' or s.salary &gt; 91000 or t.title='Manager' or e.birth_date = '1965-01-01' or s.to_date = '1996-01-01' or t.to_date = '1997-01-01';"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</si>
  <si>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e.emp_no &gt; 495600 or t.from_date = '1996-01-01' or de.from_date = '1996-01-01' or e.last_name like 'Alb%' or d.dept_no ='d002' or s.salary &gt; 91000 or t.title='Manager' or e.birth_date = '1965-01-01' or s.to_date = '1996-01-01' or t.to_date = '1997-01-01';"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</si>
  <si>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e.emp_no &gt;= 494500 or t.from_date = '1996-01-01' or de.from_date = '1996-01-01' or e.last_name like 'Alb%' or d.dept_no ='d002' or s.salary &gt; 91000 or t.title='Manager' or e.birth_date = '1965-01-01' or s.to_date = '1996-01-01' or t.to_date = '1997-01-01';"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</si>
  <si>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e.emp_no &gt; 495500 or t.from_date = '1996-01-01' or de.from_date = '1996-01-01' or e.first_name like 'Alb%' or d.dept_no ='d002' or s.salary &gt; 91000 or t.title='Manager' or e.birth_date = '1965-01-01' or s.to_date = '1996-01-01' or t.to_date = '1997-01-01';"</t>
  </si>
  <si>
    <t>employees_s01</t>
  </si>
  <si>
    <t>"select emp_no,from_date,salary from salaries where salary &gt; 60000 and ( from_date = '1996-04-01' or to_date = '1993-04-01')"</t>
  </si>
  <si>
    <t>"select emp_no,from_date,salary from salaries where salary &lt; 60000 and ( from_date = '1993-04-01' or to_date = '1993-04-01')"</t>
  </si>
  <si>
    <t>"select e.emp_no  as emp_no ,s.salary,e.first_name,e.last_name,e.birth_date,e.hire_date,s.from_date,d.dept_no from employees e join salaries s on e.emp_no = s.emp_no join titles t on e.emp_no = t.emp_no and t.from_date = s.from_date join dept_emp de on de.emp_no = e.emp_no join departments d on de.dept_no = d.dept_no where e.emp_no &gt; 495500 or t.from_date = '1996-01-01' or de.from_date = '1996-01-01' or e.last_name like 'Alb%' or d.dept_no ='d002' or s.salary &gt; 91000 or t.title='Manager' or e.birth_date = '1965-01-01' or s.to_date = '1996-01-01';"</t>
  </si>
  <si>
    <t>employees_m01</t>
  </si>
  <si>
    <t>"select e.emp_no  as emp_no ,salary,first_name,last_name,birth_date,hire_date,from_date  from employees e join salaries s on e.emp_no = s.emp_no where (e.emp_no = 50481 and s.from_date = '1996-12-23' and e.gender = 'M') or (e.birth_date = '1953-09-02' and s.salary &gt; 80000);"</t>
  </si>
  <si>
    <t>"select e.emp_no  as emp_no ,salary,first_name,last_name,birth_date,hire_date,from_date  from employees e join salaries s on e.emp_no = s.emp_no where (e.emp_no = 50481 and s.from_date = '1996-12-23' and e.gender = 'M') or (e.birth_date = '1953-09-02' and s.salary &gt; 80000  and e.last_name = 'Facello' );"</t>
  </si>
  <si>
    <t>"select e.emp_no  as emp_no ,salary,first_name,last_name,birth_date,hire_date,from_date from employees e join salaries s on e.emp_no = s.emp_no where (e.emp_no = 50481 and s.from_date = '1996-12-23' and e.gender = 'M') or (e.birth_date = '1953-09-02' and s.salary &gt; 90000);"</t>
  </si>
  <si>
    <t>"select e.emp_no as emp_no,salary,first_name,last_name,birth_date,hire_date,from_date from employees e join salaries s on e.emp_no = s.emp_no where (e.emp_no = 50481 and s.from_date = '1996-12-23' and e.gender != 'M') or (e.birth_date = '1953-09-02' and s.salary &gt; 80000);"</t>
  </si>
  <si>
    <t>"select e.emp_no as emp_no,salary,first_name,last_name,birth_date,hire_date,from_date from employees e join salaries s on e.emp_no = s.emp_no where (e.emp_no = 50481 and e.hire_date = '1996-12-23' and e.gender = 'M') or (e.birth_date = '1953-09-02' and s.salary &gt; 80000);"</t>
  </si>
  <si>
    <t>"select e.emp_no as emp_no,salary,first_name,last_name,birth_date,hire_date,from_date from employees e join salaries s on e.emp_no = s.emp_no where (e.emp_no = 50481 and s.from_date = '1996-12-23' and e.gender = 'M') or (e.birth_date = '1953-09-02' );"</t>
  </si>
  <si>
    <t>"select e.emp_no as emp_no,salary,first_name,last_name,birth_date,hire_date,from_date from employees e join salaries s on e.emp_no = s.emp_no where (e.emp_no = 50481 and s.from_date = '1996-12-23' and e.gender = 'M') or (e.birth_date = '1954-09-02' and s.salary &gt; 90000);"</t>
  </si>
  <si>
    <t>"select e.emp_no  as emp_no ,salary,first_name,last_name,birth_date,hire_date,from_date  from employees e join salaries s on e.emp_no = s.emp_no where e.emp_no &gt; 30000 and s.from_date &gt; '1990-01-01' and e.last_name like 'Al%' and e.gender = 'M' and e.birth_date &gt; '1960-01-01' and s.salary &gt; 80000;"</t>
  </si>
  <si>
    <t>"select e.emp_no  as emp_no ,salary,first_name,last_name,birth_date,hire_date,from_date  from employees e join salaries s on e.emp_no = s.emp_no where e.emp_no &lt; 20000 and s.from_date &gt; '1990-01-01' and e.last_name like 'Al%' and e.gender = 'M' and e.birth_date &gt; '1960-01-01' and s.salary &gt; 80000;"</t>
  </si>
  <si>
    <t>"select e.emp_no  as emp_no ,salary,first_name,last_name,birth_date,hire_date,from_date  from employees e join salaries s on e.emp_no = s.emp_no where e.emp_no &gt; 20000 and s.to_date &gt; '1990-01-01' and e.last_name like 'Al%' and e.gender = 'M' and e.birth_date &gt; '1960-01-01' and s.salary &gt; 80000;"</t>
  </si>
  <si>
    <t>"select e.emp_no  as emp_no ,salary,first_name,last_name,birth_date,hire_date,from_date  from employees e join salaries s on e.emp_no = s.emp_no where e.emp_no &gt; 20000 and s.from_date &gt; '1990-01-01' and e.last_name like 'Al%' and e.gender = 'M' and e.birth_date &gt; '1960-01-01';"</t>
  </si>
  <si>
    <t>"select emp_no,from_date,salary from salaries where salary &gt; 60000 and emp_no &lt; 20000 and ( from_date = '1996-04-01' or to_date = '1993-04-01')"</t>
  </si>
  <si>
    <t>employees_m04</t>
  </si>
  <si>
    <t>"select e.emp_no  as emp_no ,salary,first_name,last_name,birth_date,hire_date,from_date  from employees e join salaries s on e.emp_no = s.emp_no where e.emp_no &lt; 10500 or s.from_date = '1990-01-01' or e.last_name like 'Alb%' or s.to_date &lt; '1986-01-01' or e.birth_date &gt; '1965-01-01' or s.salary &gt; 150000;"</t>
  </si>
  <si>
    <t>"select e.emp_no  as emp_no ,salary,first_name,last_name,birth_date,hire_date,from_date  from employees e join salaries s on e.emp_no = s.emp_no where e.emp_no &lt; 10500 or s.from_date = '1990-01-01' or e.last_name like 'Alb%' or s.to_date = '1986-01-01' or e.birth_date &gt; '1965-01-01' or s.salary &gt; 150000;"</t>
  </si>
  <si>
    <t>"select e.emp_no  as emp_no ,salary,first_name,last_name,birth_date,hire_date,from_date  from employees e join salaries s on e.emp_no = s.emp_no where e.emp_no &lt; 10500 or s.from_date = '1990-01-01' or e.first_name like 'Alb%' or s.to_date &lt; '1986-01-01' or e.birth_date &gt; '1965-01-01' or s.salary &gt; 150000;"</t>
  </si>
  <si>
    <t>"select e.emp_no  as emp_no ,salary,first_name,last_name,birth_date,hire_date,from_date  from employees e join salaries s on e.emp_no = s.emp_no where e.emp_no &lt; 10500 or s.from_date = '1990-01-01' or e.last_name like 'Alb%' or s.to_date &lt; '1986-01-01' or e.birth_date &gt; '1965-01-01';"</t>
  </si>
  <si>
    <t>"select e.emp_no  as emp_no ,salary,first_name,last_name,birth_date,hire_date,from_date  from employees e join salaries s on e.emp_no = s.emp_no where e.emp_no &lt; 10500 or s.from_date = '1990-01-01' or e.first_name like 'Alb%' or s.to_date = '1986-01-01' or e.birth_date &gt; '1965-01-01';"</t>
  </si>
  <si>
    <t>"select e.emp_no  as emp_no ,salary,first_name,last_name,birth_date,hire_date,from_date  from employees e join salaries s on e.emp_no = s.emp_no where e.emp_no &lt; 10500 or s.from_date = '1990-01-01' or e.last_name like 'Alb%' or s.to_date &lt; '1986-01-01' or e.birth_date &gt; '1965-01-01' or s.salary &gt; 150000 and e.hire_date = '1987-10-03';"</t>
  </si>
  <si>
    <t>"select e.emp_no  as emp_no ,salary,first_name,last_name,birth_date,hire_date,from_date  from employees e join salaries s on e.emp_no = s.emp_no where e.emp_no &lt; 10400 or s.from_date = '1990-01-01' or e.last_name like 'Alb%' or s.to_date &lt; '1986-01-01' or e.birth_date &gt; '1965-01-01' or s.salary &gt; 150000;"</t>
  </si>
  <si>
    <t>employees_m05</t>
  </si>
  <si>
    <t>"select e.emp_no  as emp_no ,salary,first_name,last_name,birth_date,hire_date,from_date  from employees e join salaries s on e.emp_no = s.emp_no where e.emp_no &lt; 10500 or (s.from_date=s.to_date and s.from_date &gt; '1990-01-01') or e.last_name like 'Alb%' or s.to_date &lt; '1986-01-01' or e.birth_date &gt; '1965-01-01' or s.salary &gt; 150000;"</t>
  </si>
  <si>
    <t>"select e.emp_no  as emp_no ,salary,first_name,last_name,birth_date,hire_date,from_date  from employees e join salaries s on e.emp_no = s.emp_no where e.emp_no &lt; 10500 or (s.from_date=s.to_date and s.from_date &gt; '1992-01-01') or e.last_name like 'Alb%' or s.to_date &lt; '1986-01-01' or e.birth_date &gt; '1965-01-01' or s.salary &gt; 150000;"</t>
  </si>
  <si>
    <t>"select e.emp_no  as emp_no ,salary,first_name,last_name,birth_date,hire_date,from_date  from employees e join salaries s on e.emp_no = s.emp_no where e.emp_no &lt; 10500 or (s.from_date=s.to_date and s.from_date &lt; '1990-01-01') or e.last_name like 'Alb%' or s.to_date &lt; '1986-01-01' or e.birth_date &gt; '1965-01-01' or s.salary &gt; 150000;"</t>
  </si>
  <si>
    <t>"select e.emp_no  as emp_no ,salary,first_name,last_name,birth_date,hire_date,from_date  from employees e join salaries s on e.emp_no = s.emp_no where e.emp_no &lt; 10500 or (s.from_date=s.to_date and e.hire_date &gt; '1990-01-01') or e.last_name like 'Alb%' or s.to_date &lt; '1986-01-01' or e.birth_date &gt; '1965-01-01' or s.salary &gt; 150000;"</t>
  </si>
  <si>
    <t>"select e.emp_no  as emp_no ,salary,first_name,last_name,birth_date,hire_date,from_date  from employees e join salaries s on e.emp_no = s.emp_no where e.emp_no &lt; 10500 or (s.from_date=s.to_date) or e.last_name like 'Alb%' or s.to_date &lt; '1986-01-01' or e.birth_date &gt; '1965-01-01' or s.salary &gt; 150000;"</t>
  </si>
  <si>
    <t>"select e.emp_no  as emp_no ,salary,first_name,last_name,birth_date,hire_date,from_date  from employees e join salaries s on e.emp_no = s.emp_no where e.emp_no &lt; 10500 or (s.from_date&gt;s.to_date and s.from_date = '1990-01-01') or e.last_name like 'Alb%' or s.to_date &lt; '1986-01-01' or e.birth_date &gt; '1965-01-01';"</t>
  </si>
  <si>
    <t>"select e.emp_no  as emp_no ,salary,first_name,last_name,birth_date,hire_date,from_date  from employees e join salaries s on e.emp_no = s.emp_no where e.emp_no &lt; 10500 or (s.from_date=s.to_date and s.from_date &gt; '1990-01-01') or e.last_name like 'Alb%' or s.to_date &lt; '1986-01-01' or ( e.birth_date &gt; '1965-01-01' and e.last_name &gt;'C') or s.salary &gt; 150000;"</t>
  </si>
  <si>
    <t>employees_m06</t>
  </si>
  <si>
    <t>"select e.emp_no  as emp_no ,s.salary,e.first_name,e.last_name,e.birth_date,e.hire_date,s.from_date from employees e join salaries s on e.emp_no = s.emp_no join titles t on e.emp_no = t.emp_no and t.from_date = s.from_date where e.emp_no &lt; 10500 or s.from_date = '1990-01-01' or e.last_name like 'Alb%' or s.to_date &lt; '1986-01-01' or (e.birth_date &gt; '1965-01-01' and t.title like 'Senior%') or ( s.salary &gt; 50000 and s.from_date = s.to_date);"</t>
  </si>
  <si>
    <t>"select e.emp_no  as emp_no ,s.salary,e.first_name,e.last_name,e.birth_date,e.hire_date,s.from_date from employees e join salaries s on e.emp_no = s.emp_no join titles t on e.emp_no = t.emp_no and t.from_date = s.from_date where e.emp_no &lt; 10500 or s.from_date = '1990-01-01' or e.last_name like 'Alb%' or s.to_date &lt; '1986-01-01' or (e.birth_date &gt; '1964-01-01' and t.title like 'Senior%') or ( s.salary &gt; 50000 and s.from_date = s.to_date);"</t>
  </si>
  <si>
    <t>"select e.emp_no  as emp_no ,s.salary,e.first_name,e.last_name,e.birth_date,e.hire_date,s.from_date from employees e join salaries s on e.emp_no = s.emp_no join titles t on e.emp_no = t.emp_no and t.from_date = s.from_date where e.emp_no &lt; 10500 or s.from_date = '1990-01-01' or e.last_name like 'Alb%' or s.to_date = '1986-01-01' or (e.birth_date &gt; '1965-01-01' and t.title like 'Senior%') or ( s.salary &gt; 50000 and s.from_date = s.to_date);"</t>
  </si>
  <si>
    <t>"select e.emp_no  as emp_no ,s.salary,e.first_name,e.last_name,e.birth_date,e.hire_date,s.from_date from employees e join salaries s on e.emp_no = s.emp_no join titles t on e.emp_no = t.emp_no and t.from_date = s.from_date where e.emp_no &lt; 10500 or e.hire_date = '1990-01-01' or e.last_name like 'Alb%' or s.to_date &lt; '1986-01-01' or (e.birth_date &gt; '1965-01-01' and t.title like 'Senior%') or ( s.salary &gt; 50000 and s.from_date = s.to_date);"</t>
  </si>
  <si>
    <t>"select e.emp_no  as emp_no ,s.salary,e.first_name,e.last_name,e.birth_date,e.hire_date,s.from_date from employees e join salaries s on e.emp_no = s.emp_no join titles t on e.emp_no = t.emp_no and t.from_date = s.from_date where e.emp_no &lt; 10500 or s.from_date = '1990-01-01' or e.last_name like 'Alb%' or s.to_date &lt; '1986-01-01' or (e.birth_date &gt; '1965-01-01' and t.title like 'Senior%') or (s.from_date = s.to_date);"</t>
  </si>
  <si>
    <t>"select e.emp_no  as emp_no ,s.salary,e.first_name,e.last_name,e.birth_date,e.hire_date,s.from_date from employees e join salaries s on e.emp_no = s.emp_no join titles t on e.emp_no = t.emp_no and t.from_date = s.from_date where e.emp_no &lt; 10500 or s.from_date = '1990-01-01' or e.first_name like 'Alb%' or s.to_date = '1986-01-01' or (e.birth_date &gt; '1964-01-01' and t.title like 'Senior%') or ( s.salary &gt; 60000 and s.from_date = s.to_date);"</t>
  </si>
  <si>
    <t>"select e.emp_no  as emp_no ,s.salary,e.first_name,e.last_name,e.birth_date,e.hire_date,s.from_date from employees e join salaries s on e.emp_no = s.emp_no join titles t on e.emp_no = t.emp_no and t.from_date = s.from_date where e.emp_no &lt; 10500 or s.from_date = '1990-01-01' or (e.last_name like 'Alb%' and e.gender = 'M') or s.to_date &lt; '1986-01-01' or (e.birth_date &gt; '1965-01-01' and t.title like 'Senior%') or ( s.salary &gt; 50000 and s.from_date = s.to_date);"</t>
  </si>
  <si>
    <t>"select emp_no,from_date,salary from salaries where salary &gt; 60000 and ( from_date = '1993-04-01' or to_date = '1993-04-01')"</t>
  </si>
  <si>
    <t>"select emp_no,from_date,salary from salaries where salary &lt; 60000 and ( from_date = '1996-04-01' or to_date = '1993-04-01')"</t>
  </si>
  <si>
    <t>"select emp_no,from_date,salary from salaries where salary &gt; 60000 and ( to_date = '1996-04-01' or to_date = '1993-04-01')"</t>
  </si>
  <si>
    <t>"select emp_no,from_date,salary from salaries where salary &gt; 60000 and from_date = '1996-04-01' "</t>
  </si>
  <si>
    <t>"select emp_no,from_date,salary from salaries where ( salary &gt; 100000 and emp_no &gt;90000) or ( to_date = '1996-04-01')"</t>
  </si>
  <si>
    <t>"select emp_no,from_date,salary from salaries where ( salary &gt; 100000 and emp_no &gt;100000) or ( from_date &gt; '1996-01-01' and to_date = '1996-04-01')"</t>
  </si>
  <si>
    <t>"select emp_no,from_date,salary from salaries where ( salary &gt; 100000 and emp_no &gt;100000) or ( from_date &gt; '1996-01-01' and to_date = '1996-04-01' and emp_no &gt;100000)"</t>
  </si>
  <si>
    <t>employees_s05</t>
  </si>
  <si>
    <t>"select emp_no,from_date,salary from salaries where from_date = to_date and salary &lt; 70000 and emp_no &gt; 100000 "</t>
  </si>
  <si>
    <t>"select emp_no,from_date,salary from salaries where from_date = to_date and salary &lt; 60000 and emp_no &gt; 100000"</t>
  </si>
  <si>
    <t>"select emp_no,from_date,salary from salaries where from_date &gt; to_date and salary &lt; 70000 and emp_no &gt; 100000"</t>
  </si>
  <si>
    <t>"select emp_no,from_date,salary from salaries where from_date = to_date and emp_no &lt; 70000 and emp_no &gt; 100000"</t>
  </si>
  <si>
    <t>"select emp_no,from_date,salary from salaries where from_date = to_date and salary &lt; 70000"</t>
  </si>
  <si>
    <t>"select emp_no,from_date,salary from salaries where from_date = '2001-10-04' and salary &lt; 60000 and emp_no &gt; 100000"</t>
  </si>
  <si>
    <t>"select emp_no,from_date,salary from salaries where from_date = to_date and salary &lt; 70000 and emp_no &gt; 100000 and to_date &gt;'1995-01-01'"</t>
  </si>
  <si>
    <t>employees_s06</t>
  </si>
  <si>
    <t>"select emp_no,birth_date,first_name,last_name,gender,hire_date from employees where ( birth_date = '1954-09-26' and gender = 'M' ) or hire_date = '1990-08-21' or birth_date ='1952-02-03';"</t>
  </si>
  <si>
    <t>"select emp_no,birth_date,first_name,last_name,gender,hire_date from employees where ( birth_date = '1952-02-03' and gender = 'M' ) or hire_date = '1990-08-21' or birth_date ='1952-02-03';"</t>
  </si>
  <si>
    <t>"select emp_no,birth_date,first_name,last_name,gender,hire_date from employees where ( birth_date = '1954-09-26' and gender = 'M' ) or hire_date = '1990-08-21' or birth_date &lt;'1952-02-03';"</t>
  </si>
  <si>
    <t>"select emp_no,birth_date,first_name,last_name,gender,hire_date from employees where ( birth_date = '1954-09-26' and gender = 'M' ) or birth_date = '1990-08-21' or birth_date ='1952-02-03';"</t>
  </si>
  <si>
    <t>"select emp_no,birth_date,first_name,last_name,gender,hire_date from employees where ( birth_date = '1954-09-26' and gender = 'M' ) or hire_date = '1990-08-21';"</t>
  </si>
  <si>
    <t>"select emp_no,birth_date,first_name,last_name,gender,hire_date from employees where ( hire_date = '1954-09-26' and gender = 'M' ) or hire_date = '1991-07-27' or birth_date ='1952-02-13';"</t>
  </si>
  <si>
    <t>"select emp_no,birth_date,first_name,last_name,gender,hire_date from employees where ( birth_date = '1954-09-26' and gender = 'M' ) or ( hire_date = '1990-08-21' and last_name like 'S%' )or birth_date ='1952-02-03';"</t>
  </si>
  <si>
    <t>employees_s08</t>
  </si>
  <si>
    <t>"select emp_no,birth_date,first_name,last_name,gender,hire_date from employees where birth_date = '1954-09-26' or last_name like 'Al%' or hire_date = '1990-08-21' or emp_no &lt; 12000;"</t>
  </si>
  <si>
    <t>"select emp_no,birth_date,first_name,last_name,gender,hire_date from employees where birth_date = '1952-09-26' or last_name like 'Al%' or hire_date = '1990-08-21' or emp_no &lt; 12000;"</t>
  </si>
  <si>
    <t>"select emp_no,birth_date,first_name,last_name,gender,hire_date from employees where birth_date = '1954-09-26' or last_name = 'Al' or hire_date = '1990-08-21' or emp_no &lt; 12000;"</t>
  </si>
  <si>
    <t>"select emp_no,birth_date,first_name,last_name,gender,hire_date from employees where birth_date = '1954-09-26' or last_name like 'Al%' or hire_date = '1990-08-21' or emp_no = 12000;"</t>
  </si>
  <si>
    <t>"select emp_no,birth_date,first_name,last_name,gender,hire_date from employees where birth_date = '1954-09-26' or last_name like 'Al%' or hire_date = '1990-08-21' ;"</t>
  </si>
  <si>
    <t>"select emp_no,birth_date,first_name,last_name,gender,hire_date from employees where birth_date &lt; '1950-02-26' or last_name like 'Al%' or hire_date = '1990-08-21' or emp_no = 12000;"</t>
  </si>
  <si>
    <t>"select emp_no,birth_date,first_name,last_name,gender,hire_date from employees where birth_date = '1954-09-26' or last_name like 'Al%' or hire_date = '1990-08-21' or (emp_no &lt; 12000 and last_name like 'S%') ;"</t>
  </si>
  <si>
    <t>polling_etl_c01</t>
  </si>
  <si>
    <t>"select q.surveyid,c.questionid,c.id from questions q join choices c on q.id = c.questionid where q.externalsystemid &gt;70 and q.etl_time &gt; '2016-12-14' and c.active = 't' and q.questioncode &gt;4 and  q.maxresponses = 1 and q.required='t' and q.imageid&lt;1000 and c.etl_time  &gt; '2017-02-01'  and c.imageid &gt; 1000"</t>
  </si>
  <si>
    <t>"select q.surveyid,c.questionid,c.id from questions q join choices c on q.id = c.questionid where q.externalsystemid &gt;80 and q.etl_time &gt; '2016-12-14' and c.active = 't' and q.questioncode &gt;4 and  q.maxresponses = 1 and q.required='t' and q.imageid&lt;1000 and c.etl_time  &gt; '2017-02-01'  and c.imageid &gt; 1000"</t>
  </si>
  <si>
    <t>"select q.surveyid,c.questionid,c.id from questions q join choices c on q.id = c.questionid where q.externalsystemid &gt;70 and q.etl_time &gt; '2016-12-14' and c.active = 't' and q.questioncode &gt;=4 and  q.maxresponses = 1 and q.required='t' and q.imageid&lt;1000 and c.etl_time  &gt; '2017-02-01'  and c.imageid &gt; 1000"</t>
  </si>
  <si>
    <t>"select q.surveyid,c.questionid,c.id from questions q join choices c on q.id = c.questionid where q.externalsystemid &gt;70 and q.etl_time &gt; '2016-12-14' and c.active = 't' and q.questioncode &gt;4 and  q.maxresponses = 1 and q.required='t' and q.imageid&lt;1000 and c.etl_time  &gt; '2017-02-01'  and c.imageid &gt; 1000 and c.style is null"</t>
  </si>
  <si>
    <t>"select q.surveyid,c.questionid,c.id from questions q join choices c on q.id = c.questionid where q.externalsystemid &gt;70 and q.etl_time &gt; '2016-12-14' and c.active = 't' and q.questionposition &gt;4 and  q.maxresponses = 1 and q.required='t' and q.imageid&lt;1000 and c.etl_time  &gt; '2017-02-01'  and c.imageid &gt; 1000"</t>
  </si>
  <si>
    <t>"select q.surveyid,c.questionid,c.id from questions q join choices c on q.id = c.questionid where q.externalsystemid &gt;70 and q.etl_time &gt; '2016-12-14' and c.active = 't' and q.questioncode &gt;4 and  q.maxresponses = 1 and q.required='t' and q.imageid&lt;1000 and c.etl_time  &gt; '2017-02-01'"</t>
  </si>
  <si>
    <t>"select q.surveyid,c.questionid,c.id from questions q join choices c on q.id = c.questionid where q.externalsystemid &gt;70 and q.etl_time &gt; '2016-12-15' and c.active = 't' and q.questioncode &gt;3 and  q.maxresponses = 1 and q.required='t' and q.imageid&lt;1000 and c.etl_time  &gt; '2017-02-01'  and c.imageid &gt; 1000"</t>
  </si>
  <si>
    <t>polling_etl_c02</t>
  </si>
  <si>
    <t>"select q.surveyid,c.questionid,c.id from questions q join choices c on q.id = c.questionid where ( q.externalsystemid &gt;70 and q.etl_time &lt; '2016-12-14' and c.active = 't' and q.questioncode &gt;4 and  q.maxresponses = 1 ) or (q.required='t' and q.imageid&lt;1000 and c.etl_time  &gt; '2017-02-01'  and c.imageid &gt; 1000)"</t>
  </si>
  <si>
    <t>"select q.surveyid,c.questionid,c.id from questions q join choices c on q.id = c.questionid where ( q.externalsystemid &gt;70 and q.etl_time &lt; '2016-12-10' and c.active = 't' and q.questioncode &gt;4 and  q.maxresponses = 1 ) or (q.required='t' and q.imageid&lt;1000 and c.etl_time  &gt; '2017-02-01'  and c.imageid &gt; 1000)"</t>
  </si>
  <si>
    <t>"select q.surveyid,c.questionid,c.id from questions q join choices c on q.id = c.questionid where ( q.externalsystemid &gt;70 and q.etl_time &lt; '2016-12-14' and c.active = 't' and q.questioncode &gt;=4 and  q.maxresponses = 1 ) or (q.required='t' and q.imageid&lt;1000 and c.etl_time  &gt; '2017-02-01'  and c.imageid &gt; 1000)"</t>
  </si>
  <si>
    <t>"select q.surveyid,c.questionid,c.id from questions q join choices c on q.id = c.questionid where ( q.externalsystemid &gt;70 and q.etl_time &lt; '2016-12-14' and c.active = 't' and q.questioncode &gt;4 and  q.maxresponses = 1 ) or (q.required='t' and q.imageid&lt;1000 and c.etl_time  &gt; '2017-02-01'  and c.imageid &gt; 1000 and c.style is null)"</t>
  </si>
  <si>
    <t>"select q.surveyid,c.questionid,c.id from questions q join choices c on q.id = c.questionid where ( q.externalsystemid &gt;70 and q.etl_time &lt; '2016-12-14' and c.active = 't' and q.questionposition &gt;4 and  q.maxresponses = 1 ) or (q.required='t' and q.imageid&lt;1000 and c.etl_time  &gt; '2017-02-01'  and c.imageid &gt; 1000)"</t>
  </si>
  <si>
    <t>"select q.surveyid,c.questionid,c.id from questions q join choices c on q.id = c.questionid where ( q.externalsystemid &gt;70 and q.etl_time &lt; '2016-12-14' and c.active = 't' and q.questioncode &gt;4 and  q.maxresponses = 1 ) or (q.required='t' and q.imageid&lt;1000 and c.etl_time  &gt; '2017-02-01' )"</t>
  </si>
  <si>
    <t>polling_etl_s01</t>
  </si>
  <si>
    <t>"select id,surveyid from questions where required = 't' and questioncode &gt;'4' and questionposition = 0"</t>
  </si>
  <si>
    <t>"select id,surveyid from questions where required = 't' and externalsystemid &gt;'4' and questionposition = 0"</t>
  </si>
  <si>
    <t>"select q.surveyid,c.questionid,c.id from questions q join choices c on q.id = c.questionid where ( q.externalsystemid &gt;70 and q.etl_time &lt; '2016-12-16' and c.active = 't' and q.questioncode &gt;=4 and  q.maxresponses = 1 ) or (q.required='t' and q.imageid&lt;1000 and c.etl_time  &gt; '2017-02-01' )"</t>
  </si>
  <si>
    <t>polling_etl_c03</t>
  </si>
  <si>
    <t>"select q.surveyid,c.questionid,c.id from questions q join choices c on q.id = c.questionid where ( q.externalsystemid &gt;70 and q.etl_time &lt; '2016-12-16' and q.questioncode &gt;=4 and  q.maxresponses = 1 ) or (q.required='t' and q.imageid&lt;1000 and c.etl_time  &gt; '2017-02-01') or (c.imageid&lt;1000 and c.choiceposition =3)"</t>
  </si>
  <si>
    <t>"select q.surveyid,c.questionid,c.id from questions q join choices c on q.id = c.questionid where ( q.externalsystemid &gt;70 and q.etl_time &lt; '2016-12-14' and q.questioncode &gt;=4 and  q.maxresponses = 1 ) or (q.required='t' and q.imageid&lt;1000 and c.etl_time  &gt; '2017-02-01') or (c.imageid&lt;1000 and c.choiceposition =3)"</t>
  </si>
  <si>
    <t>"select q.surveyid,c.questionid,c.id from questions q join choices c on q.id = c.questionid where ( q.externalsystemid &gt;70 and q.etl_time &lt; '2016-12-16' and q.questioncode &gt;4 and  q.maxresponses = 1 ) or (q.required='t' and q.imageid&lt;1000 and c.etl_time  &gt; '2017-02-01') or (c.imageid&lt;1000 and c.choiceposition =3)"</t>
  </si>
  <si>
    <t>"select q.surveyid,c.questionid,c.id from questions q join choices c on q.id = c.questionid where ( q.externalsystemid &gt;70 and q.etl_time &lt; '2016-12-16' and q.questioncode &gt;=4 and  q.maxresponses = 1  and c.style is null ) or (q.required='t' and q.imageid&lt;1000 and c.etl_time  &gt; '2017-02-01') or (c.imageid&lt;1000 and c.choiceposition =3)"</t>
  </si>
  <si>
    <t>"select q.surveyid,c.questionid,c.id from questions q join choices c on q.id = c.questionid where ( q.externalsystemid &gt;70 and q.etl_time &lt; '2016-12-16' and q.questionposition &gt;=4 and  q.maxresponses = 1 ) or (q.required='t' and q.imageid&lt;1000 and c.etl_time  &gt; '2017-02-01') or (c.imageid&lt;1000 and c.choiceposition =3)"</t>
  </si>
  <si>
    <t>"select q.surveyid,c.questionid,c.id from questions q join choices c on q.id = c.questionid where ( q.externalsystemid &gt;70 and q.etl_time &lt; '2016-12-16' and q.questioncode &gt;=4 and  q.maxresponses = 1 ) or (q.required='t' and q.imageid&lt;1000 and c.etl_time  &gt; '2017-02-01') or (c.imageid&lt;1000 )"</t>
  </si>
  <si>
    <t>"select q.surveyid,c.questionid,c.id from questions q join choices c on q.id = c.questionid where ( q.externalsystemid &gt;70 and q.etl_time &lt; '2016-12-14' and q.questioncode &gt;=4 and  q.maxresponses = 1 ) or (q.required='t' and q.imageid&lt;1000 and c.etl_time  &gt; '2017-02-01') or (c.imageid&lt;1000)"</t>
  </si>
  <si>
    <t>polling_etl_c04</t>
  </si>
  <si>
    <t>"select q.surveyid,c.questionid,c.id from questions q join choices c on q.id = c.questionid where( q.externalsystemid &gt;70 and q.etl_time &lt; '2016-12-12' ) or( q.questioncode =4 and  q.maxresponses = 1 ) or (q.required='t' and q.imageid&lt;1000 and c.etl_time  &lt; '2017-02-01') or (c.imageid&lt;1000 and c.choiceposition =3)"</t>
  </si>
  <si>
    <t>"select q.surveyid,c.questionid,c.id from questions q join choices c on q.id = c.questionid where( q.externalsystemid &gt;70 and q.etl_time &lt; '2016-12-08' ) or( q.questioncode =4 and  q.maxresponses = 1 ) or (q.required='t' and q.imageid&lt;1000 and c.etl_time  &lt; '2017-02-01') or (c.imageid&lt;1000 and c.choiceposition =3)"</t>
  </si>
  <si>
    <t>"select q.surveyid,c.questionid,c.id from questions q join choices c on q.id = c.questionid where( q.externalsystemid &gt;70 and q.etl_time &lt; '2016-12-12' ) or( q.questioncode =4 and  q.maxresponses = 1 ) or (q.required='t' and q.imageid&lt;1000 and c.etl_time  &lt; '2017-02-01') or (c.imageid&lt;1000 and c.choiceposition &lt;=3)"</t>
  </si>
  <si>
    <t>"select q.surveyid,c.questionid,c.id from questions q join choices c on q.id = c.questionid where( q.externalsystemid &gt;70 and q.etl_time &lt; '2016-12-12' ) or( q.questioncode =4 and  q.maxresponses = 1 ) or (q.required='t' and q.imageid&lt;1000 and c.etl_time  &lt; '2017-02-01' and c.style is null) or (c.imageid&lt;1000 and c.choiceposition =3)"</t>
  </si>
  <si>
    <t>"select q.surveyid,c.questionid,c.id from questions q join choices c on q.id = c.questionid where( q.externalsystemid &gt;70 and q.etl_time &lt; '2016-12-12' ) or( q.questioncode =4 and  q.maxresponses = 1 ) or (c.active='t' and q.imageid&lt;1000 and c.etl_time  &lt; '2017-02-01') or (c.imageid&lt;1000 and c.choiceposition =3)"</t>
  </si>
  <si>
    <t>"select id,surveyid from questions where required = 't' and questioncode &gt;'4' "</t>
  </si>
  <si>
    <t>"select q.surveyid,c.questionid,c.id from questions q join choices c on q.id = c.questionid where( q.externalsystemid &gt;70 and q.etl_time &lt; '2016-12-12' ) or( q.questioncode =4 and  q.maxresponses = 1 ) or (q.required='t' and q.imageid&lt;1000 and c.etl_time  &lt; '2017-02-01') or (c.imageid&lt;1000 )"</t>
  </si>
  <si>
    <t>"select q.surveyid,c.questionid,c.id from questions q join choices c on q.id = c.questionid where( q.externalsystemid &gt;70 and q.etl_time &lt; '2016-12-08' ) or( q.questioncode =4 and  q.maxresponses = 1 ) or (q.required='t' and q.imageid&lt;1000 and c.etl_time  &lt; '2017-02-01') or (c.imageid&lt;1000 )"</t>
  </si>
  <si>
    <t>polling_etl_c05</t>
  </si>
  <si>
    <t>"select q.surveyid,c.questionid,c.id from questions q join choices c on q.id = c.questionid where( q.externalsystemid &lt;70 and q.etl_time &lt; '2016-12-12' ) or( q.questioncode =4 and  q.maxresponses = 1 ) or (q.required='t' and q.imageid&lt;300 )or (c.imageid&lt;300 and c.choiceposition =3) or q.id = '5386f735-3830-418c-8694-63a473703748'"</t>
  </si>
  <si>
    <t>"select q.surveyid,c.questionid,c.id from questions q join choices c on q.id = c.questionid where( q.externalsystemid &lt;90 and q.etl_time &lt; '2016-12-12' ) or( q.questioncode =4 and  q.maxresponses = 1 ) or (q.required='t' and q.imageid&lt;300 )or (c.imageid&lt;300 and c.choiceposition =3) or q.id = '5386f735-3830-418c-8694-63a473703748'"</t>
  </si>
  <si>
    <t>"select q.surveyid,c.questionid,c.id from questions q join choices c on q.id = c.questionid where( q.externalsystemid &lt;70 and q.etl_time &lt; '2016-12-12' ) or( q.questioncode =4 and  q.maxresponses = 1 ) or (q.required='t' and q.imageid&lt;300 )or (c.imageid&lt;300 and c.choiceposition &lt;=3) or q.id = '5386f735-3830-418c-8694-63a473703748'"</t>
  </si>
  <si>
    <t>"select q.surveyid,c.questionid,c.id from questions q join choices c on q.id = c.questionid where( q.externalsystemid &lt;70 and q.etl_time &lt; '2016-12-12' ) or( q.questioncode =4 and  q.maxresponses = 1 ) or (q.required='t' and q.imageid&lt;300 and c.style is null)or (c.imageid&lt;300 and c.choiceposition =3) or q.id = '5386f735-3830-418c-8694-63a473703748'"</t>
  </si>
  <si>
    <t>"select q.surveyid,c.questionid,c.id from questions q join choices c on q.id = c.questionid where( q.externalsystemid &lt;70 and q.etl_time &lt; '2016-12-12' ) or( q.questioncode =4 and  q.maxresponses = 1 ) or (q.required='t' and q.imageid&lt;300 )or (c.imageid&lt;300 and c.choiceposition =3) or c.id = '5386f735-3830-418c-8694-63a473703748'"</t>
  </si>
  <si>
    <t>"select q.surveyid,c.questionid,c.id from questions q join choices c on q.id = c.questionid where( q.externalsystemid &lt;70 and q.etl_time &lt; '2016-12-12' ) or( q.questioncode =4 and  q.maxresponses = 1 ) or (q.required='t' and q.imageid&lt;300 )or (c.imageid&lt;300 and c.choiceposition =3)"</t>
  </si>
  <si>
    <t>"select q.surveyid,c.questionid,c.id from questions q join choices c on q.id = c.questionid where( q.externalsystemid &lt;70 and q.etl_time &lt; '2016-12-14' ) or( q.questioncode =4 and  q.maxresponses = 1 ) or (q.required='t' and q.imageid&lt;300 )or (c.imageid&lt;300 and c.choiceposition =3) "</t>
  </si>
  <si>
    <t>polling_etl_m01</t>
  </si>
  <si>
    <t>"select q.surveyid,c.questionid,c.id from questions q join choices c on q.id = c.questionid where q.externalsystemid &gt;75 and q.etl_time &gt; '2016-12-14' and c.active = 't' and q.questioncode &gt;4 and  q.maxresponses = 1"</t>
  </si>
  <si>
    <t>"select q.surveyid,c.questionid,c.id from questions q join choices c on q.id = c.questionid where q.externalsystemid &gt;76 and q.etl_time &gt; '2016-12-14' and c.active = 't' and q.questioncode &gt;4 and  q.maxresponses = 1"</t>
  </si>
  <si>
    <t>"select q.surveyid,c.questionid,c.id from questions q join choices c on q.id = c.questionid where q.externalsystemid &gt;75 and q.etl_time &gt; '2016-12-14' and c.active = 't' and q.questioncode &gt;=4 and  q.maxresponses = 1"</t>
  </si>
  <si>
    <t>"select q.surveyid,c.questionid,c.id from questions q join choices c on q.id = c.questionid where q.externalsystemid &gt;75 and q.etl_time &gt; '2016-12-14' and c.active = 't' and q.questioncode &gt;4 and  q.maxresponses = 1 and c.imageid &gt; 500"</t>
  </si>
  <si>
    <t>"select q.surveyid,c.questionid,c.id from questions q join choices c on q.id = c.questionid where q.externalsystemid &gt;75 and q.etl_time &gt; '2016-12-14' and q.required  = 't' and q.questioncode &gt;4 and  q.maxresponses = 1"</t>
  </si>
  <si>
    <t>"select id,surveyid from questions where required = 'f' and questioncode &gt;'4' and questionposition = 1"</t>
  </si>
  <si>
    <t>"select q.surveyid,c.questionid,c.id from questions q join choices c on q.id = c.questionid where q.externalsystemid &gt;75 and q.etl_time &gt; '2016-12-14' and q.questioncode &gt;4 and  q.maxresponses = 1 "</t>
  </si>
  <si>
    <t>"select q.surveyid,c.questionid,c.id from questions q join choices c on q.id = c.questionid where q.externalsystemid &gt;76 and q.etl_time &gt; '2016-12-18' and c.active = 't' and q.questioncode &gt;3 and q.maxresponses = 1"</t>
  </si>
  <si>
    <t>polling_etl_m02</t>
  </si>
  <si>
    <t>"select q.surveyid,c.questionid,c.id from questions q join choices c on q.id = c.questionid where ( q.externalsystemid &gt;75 and q.etl_time &gt; '2016-12-28') or (c.active = 't' and q.questioncode &gt;4 and  q.maxresponses = 1)"</t>
  </si>
  <si>
    <t>"select q.surveyid,c.questionid,c.id from questions q join choices c on q.id = c.questionid where ( q.externalsystemid &gt;76 and q.etl_time &gt; '2016-12-28') or (c.active = 't' and q.questioncode &gt;4 and  q.maxresponses = 1)"</t>
  </si>
  <si>
    <t>"select q.surveyid,c.questionid,c.id from questions q join choices c on q.id = c.questionid where ( q.externalsystemid &gt;75 and q.etl_time &gt; '2016-12-28') or (c.active = 't' and q.questioncode &gt;=4 and  q.maxresponses = 1)"</t>
  </si>
  <si>
    <t>"select q.surveyid,c.questionid,c.id from questions q join choices c on q.id = c.questionid where ( q.externalsystemid &gt;75 and q.etl_time &gt; '2016-12-28' and c.choiceposition &lt;4 ) or (c.active = 't' and q.questioncode &gt;4 and  q.maxresponses = 1)"</t>
  </si>
  <si>
    <t>"select q.surveyid,c.questionid,c.id from questions q join choices c on q.id = c.questionid where ( q.externalsystemid &gt;75 and q.etl_time &gt; '2016-12-28') or (q.required = 't' and q.questioncode &gt;4 and  q.maxresponses = 1)"</t>
  </si>
  <si>
    <t>"select q.surveyid,c.questionid,c.id from questions q join choices c on q.id = c.questionid where ( q.externalsystemid &gt;75 and q.etl_time &gt; '2016-12-28') or ( q.questioncode &gt;4 and  q.maxresponses = 1)"</t>
  </si>
  <si>
    <t>"select q.surveyid,c.questionid,c.id from questions q join choices c on q.id = c.questionid where ( q.externalsystemid &gt;76 and q.etl_time &gt; '2016-12-28') or (q.required = 't' and q.questioncode &gt;5 and q.maxresponses = 1)"</t>
  </si>
  <si>
    <t>polling_etl_m03</t>
  </si>
  <si>
    <t>"select q.surveyid,c.questionid,c.id from questions q join choices c on q.id = c.questionid where ( q.externalsystemid &gt;75 and q.etl_time &gt; '2016-12-28') or (c.active = 't' and q.questioncode &gt;8 ) or (  c.choiceposition &lt;2  and  q.maxresponses = -1)"</t>
  </si>
  <si>
    <t>"select q.surveyid,c.questionid,c.id from questions q join choices c on q.id = c.questionid where ( q.externalsystemid &gt;80 and q.etl_time &gt; '2016-12-28') or (c.active = 't' and q.questioncode &gt;8 ) or (  c.choiceposition &lt;2  and  q.maxresponses = -1)"</t>
  </si>
  <si>
    <t>"select q.surveyid,c.questionid,c.id from questions q join choices c on q.id = c.questionid where ( q.externalsystemid &gt;75 and q.etl_time &gt; '2016-12-28') or (c.active = 't' and q.questioncode &gt;8 ) or (  c.choiceposition &lt;=2  and  q.maxresponses = -1)"</t>
  </si>
  <si>
    <t>"select q.surveyid,c.questionid,c.id from questions q join choices c on q.id = c.questionid where ( q.externalsystemid &gt;75 and q.etl_time &gt; '2016-12-28') or (c.active = 't' and q.questioncode &gt;8 ) or (  c.choiceposition &lt;2  and  q.maxresponses = -1 and c.etl_time &gt;'2017-02-01' )"</t>
  </si>
  <si>
    <t>"select q.surveyid,c.questionid,c.id from questions q join choices c on q.id = c.questionid where ( q.externalsystemid &gt;75 and q.etl_time &gt; '2016-12-28') or (q.required = 't' and q.questioncode &gt;8 ) or (  c.choiceposition &lt;2  and  q.maxresponses = -1)"</t>
  </si>
  <si>
    <t>"select q.surveyid,c.questionid,c.id from questions q join choices c on q.id = c.questionid where ( q.externalsystemid &gt;75 and q.etl_time &gt; '2016-12-28') or (q.questioncode &gt;8 ) or (  q.maxresponses = -1)"</t>
  </si>
  <si>
    <t>"select q.surveyid,c.questionid,c.id from questions q join choices c on q.id = c.questionid where ( q.externalsystemid &gt;75 and q.etl_time &gt; '2016-12-30') or (c.active = 't' and q.questioncode &gt;8 ) or (  c.choiceposition &lt;3  and  q.maxresponses = -1)"</t>
  </si>
  <si>
    <t>polling_etl_s02</t>
  </si>
  <si>
    <t>"select id,surveyid from questions where (required = 't' and questioncode &gt;'4') or questionposition = 0"</t>
  </si>
  <si>
    <t>"select id,surveyid from questions where (required = 'f' and questioncode &gt;'4') or questionposition = 0"</t>
  </si>
  <si>
    <t>polling_etl_m04</t>
  </si>
  <si>
    <t>"select q.surveyid,c.questionid,c.id from questions q join choices c on q.id = c.questionid where ( q.externalsystemid &gt;75 and q.etl_time &gt; '2016-12-28') or (c.active = 't' and q.questioncode &gt;8 and c.etl_time &gt; '2017-02-01') or (  c.choiceposition &lt;2  and  q.maxresponses = -1)"</t>
  </si>
  <si>
    <t>"select q.surveyid,c.questionid,c.id from questions q join choices c on q.id = c.questionid where ( q.externalsystemid &gt;80 and q.etl_time &gt; '2016-12-28') or (c.active = 't' and q.questioncode &gt;8 and c.etl_time &gt; '2017-02-01') or (  c.choiceposition &lt;2  and  q.maxresponses = -1)"</t>
  </si>
  <si>
    <t>"select q.surveyid,c.questionid,c.id from questions q join choices c on q.id = c.questionid where ( q.externalsystemid &gt;75 and q.etl_time &gt; '2016-12-28') or (c.active = 't' and q.questioncode &gt;8 and c.etl_time &gt; '2017-02-01') or (  c.choiceposition &lt;=2  and  q.maxresponses = -1)"</t>
  </si>
  <si>
    <t>"select q.surveyid,c.questionid,c.id from questions q join choices c on q.id = c.questionid where ( q.externalsystemid &gt;75 and q.etl_time &gt; '2016-12-28') or (c.active = 't' and q.questioncode &gt;8 and c.etl_time &gt; '2017-02-01') or (  c.choiceposition &lt;2  and  q.maxresponses = -1 and c.externalsystemid &gt;50)"</t>
  </si>
  <si>
    <t>"select q.surveyid,c.questionid,c.id from questions q join choices c on q.id = c.questionid where ( q.externalsystemid &gt;75 and q.etl_time &gt; '2016-12-28') or (q.required = 't' and q.questioncode &gt;8 and c.etl_time &gt; '2017-02-01') or (  c.choiceposition &lt;2  and  q.maxresponses = -1)"</t>
  </si>
  <si>
    <t>"select q.surveyid,c.questionid,c.id from questions q join choices c on q.id = c.questionid where ( q.externalsystemid &gt;75 and q.etl_time &gt; '2016-12-28') or (c.active = 't' and q.questioncode &gt;8) or (  c.choiceposition &lt;2  and  q.maxresponses = -1)"</t>
  </si>
  <si>
    <t>"select q.surveyid,c.questionid,c.id from questions q join choices c on q.id = c.questionid where ( q.externalsystemid &gt;80 and q.etl_time &gt; '2016-12-30') or (c.active = 't' and q.questioncode &gt;8 ) or (  c.choiceposition &lt;2  and  q.maxresponses = -1)"</t>
  </si>
  <si>
    <t>polling_etl_m05</t>
  </si>
  <si>
    <t>"select q.surveyid,c.questionid,c.id from questions q join choices c on q.id = c.questionid where q.externalsystemid &lt;70  or q.etl_time &lt;'2016-12-10' or q.questioncode &gt;8 or c.etl_time &lt; '2017-02-01' or q.surveyid &lt;=3 or q.imageid &lt; 100 "</t>
  </si>
  <si>
    <t>"select q.surveyid,c.questionid,c.id from questions q join choices c on q.id = c.questionid where q.externalsystemid &lt;70  or q.etl_time &lt;'2016-12-08' or q.questioncode &gt;8 or c.etl_time &lt; '2017-02-01' or q.surveyid &lt;=3 or q.imageid &lt; 100 "</t>
  </si>
  <si>
    <t>"select q.surveyid,c.questionid,c.id from questions q join choices c on q.id = c.questionid where q.externalsystemid &lt;70  or q.etl_time &lt;'2016-12-10' or q.questioncode &gt;8 or c.etl_time &lt; '2017-02-01' or q.surveyid &lt;3 or q.imageid &lt; 100 "</t>
  </si>
  <si>
    <t>"select q.surveyid,c.questionid,c.id from questions q join choices c on q.id = c.questionid where q.externalsystemid &lt;70  or q.etl_time &lt;'2016-12-10' or q.questioncode &gt;8 or (c.etl_time &lt; '2017-02-01' and q.required='f') or q.surveyid &lt;=3 or q.imageid &lt; 100 "</t>
  </si>
  <si>
    <t>"select q.surveyid,c.questionid,c.id from questions q join choices c on q.id = c.questionid where c.imageid &lt;70 or q.etl_time &lt;'2016-12-10' or q.questioncode &gt;8 or c.etl_time &lt; '2017-02-01' or q.surveyid &lt;=3 or q.imageid &lt; 100 "</t>
  </si>
  <si>
    <t>"select q.surveyid,c.questionid,c.id from questions q join choices c on q.id = c.questionid where q.externalsystemid &lt;70 or q.etl_time &lt;'2016-12-10' or q.questioncode &gt;8 or c.etl_time &lt; '2017-02-01' or q.imageid &lt; 100 "</t>
  </si>
  <si>
    <t>"select q.surveyid,c.questionid,c.id from questions q join choices c on q.id = c.questionid where q.externalsystemid &lt;70  or q.etl_time &lt;'2016-12-08' or q.questioncode &gt;8 or c.etl_time &lt; '2017-02-01'or q.imageid &lt; 100 "</t>
  </si>
  <si>
    <t>"select id,surveyid from questions where required = 'f' and questioncode &gt;'4' and questionposition = 0"</t>
  </si>
  <si>
    <t>"select id,surveyid from questions where required = 't' and questioncode &lt;'4' and questionposition = 0"</t>
  </si>
  <si>
    <t>"select id,surveyid from questions where required = 't' and questioncode &gt;'4' and questionposition = 0 and externalsystemid &gt;'70'"</t>
  </si>
  <si>
    <t>"select id,surveyid from questions where (required = 't' and questioncode &lt;'4') or questionposition = 0"</t>
  </si>
  <si>
    <t>"select id,surveyid from questions where (required = 't' and questioncode &gt;'4') or (questionposition = 0 and maxresponses = -1)"</t>
  </si>
  <si>
    <t>"select id,surveyid from questions where (required = 't' and externalsystemid &gt;'4') or questionposition = 0"</t>
  </si>
  <si>
    <t>"select id,surveyid from questions where required = 't' and questioncode &gt;'4'"</t>
  </si>
  <si>
    <t>"select id,surveyid from questions where (required = 'f' and questioncode &gt;'4') or questionposition = 1"</t>
  </si>
  <si>
    <t>polling_etl_s03</t>
  </si>
  <si>
    <t>"select id,surveyid from questions where (required = 't' and questioncode &gt;'4') or (questionposition = 0 and maxresponses = 1)"</t>
  </si>
  <si>
    <t>"select id,surveyid from questions where (required = 't' and questioncode &gt;'3') or (questionposition = 0 and maxresponses = 1)"</t>
  </si>
  <si>
    <t>"select id,surveyid from questions where (required = 't' and questioncode &gt;='4') or (questionposition = 0 and maxresponses = 1)"</t>
  </si>
  <si>
    <t>"select id,surveyid from questions where (required = 't' and questioncode &gt;'4' and surveyid&gt;10) or (questionposition = 0 and maxresponses = 1)"</t>
  </si>
  <si>
    <t>"select id,surveyid from questions where (required = 't' and questioncode &gt;'4') or (questionposition = 0 and minresponses = 1)"</t>
  </si>
  <si>
    <t>"select id,surveyid from questions where (questioncode &gt;'4') or (questionposition = 0)"</t>
  </si>
  <si>
    <t>"select id,surveyid from questions where (required = 't' and questioncode &gt;'4') and (questionposition = 0 and maxresponses = 1)"</t>
  </si>
  <si>
    <t>polling_etl_s04</t>
  </si>
  <si>
    <t>"select id,surveyid from questions where (required = 't' and questioncode &gt;'7') or  questionposition = 1 or externalsystemid &lt;70"</t>
  </si>
  <si>
    <t>"select id,surveyid from questions where (required = 't' and questioncode &gt;'8') or  questionposition = 1 or externalsystemid &lt;70"</t>
  </si>
  <si>
    <t>"select id,surveyid from questions where (required = 't' and questioncode &gt;='7') or  questionposition = 1 or externalsystemid &lt;70"</t>
  </si>
  <si>
    <t>"select id,surveyid from questions where (required = 't' and questioncode &gt;'7') or  questionposition = 1 or ( externalsystemid &lt;70 and etl_time &gt;'2016-12-10')"</t>
  </si>
  <si>
    <t>"select id,surveyid from questions where (required = 't' and questioncode &gt;'7') or  questionposition = 1 or imageid &lt;70"</t>
  </si>
  <si>
    <t>"select id,surveyid from questions where (required = 't' and questioncode &gt;'7') or  questionposition = 1 "</t>
  </si>
  <si>
    <t>polling_etl_s05</t>
  </si>
  <si>
    <t>"select id,surveyid from questions where (required = 't' and questioncode &gt;'7') or  questionposition = 1 or ( externalsystemid &gt;75 and etl_time &gt; '2016-12-14')"</t>
  </si>
  <si>
    <t>"select id,surveyid from questions where (required = 'f' and questioncode &gt;'7') or  questionposition = 1 or ( externalsystemid &gt;75 and etl_time &gt; '2016-12-14')"</t>
  </si>
  <si>
    <t>"select id,surveyid from questions where (required = 't' and questioncode &gt;'7') or  questionposition = 1 or ( externalsystemid &gt;85 and etl_time &gt; '2016-12-14')"</t>
  </si>
  <si>
    <t>"select id,surveyid from questions where (required = 't' and questioncode &gt;'7') or  ( questionposition = 1 and questioncode &gt;'7')or ( externalsystemid &gt;75 and etl_time &gt; '2016-12-14')"</t>
  </si>
  <si>
    <t>"select id,surveyid from questions where (required = 't' and questioncode &gt;'7') or  surveyid = 1 or ( externalsystemid &gt;75 and etl_time &gt; '2016-12-14')"</t>
  </si>
  <si>
    <t>"select id,surveyid from questions where (required = 't' and questioncode &gt;'7') or  questionposition = 1 or ( externalsystemid &gt;75 )"</t>
  </si>
  <si>
    <t>"select id,surveyid from questions where (required = 'f' and questioncode &gt;'7') or  questionposition = 2 or ( externalsystemid &gt;75 and etl_time &gt; '2016-12-28')"</t>
  </si>
  <si>
    <t>data_collector_wm4</t>
  </si>
  <si>
    <t>"select stat_id from index_stats where (dbname = 'obp'  and bloat_ratio =0 ) or(instance_id = 200 and size_mb&gt;1) or ( relname like 'email%' and idx_blks_hit_ratio&lt;0) "</t>
  </si>
  <si>
    <t>"select stat_id from index_stats where (dbname = 'obp'  and bloat_ratio =0 ) or(instance_id = 200 and size_mb&gt;0) or ( relname like 'email%' and idx_blks_hit_ratio&lt;0) "</t>
  </si>
  <si>
    <t>"select stat_id from index_stats where (dbname = 'obp'  and bloat_ratio =0 ) or(instance_id = 200 and size_mb&gt;=1) or ( relname like 'email%' and idx_blks_hit_ratio&lt;0) "</t>
  </si>
  <si>
    <t>"select stat_id from index_stats where (dbname = 'obp'  and bloat_ratio =0 and instance_id &gt;140) or(instance_id = 200 and size_mb&gt;1) or ( relname like 'email%' and idx_blks_hit_ratio&lt;0) "</t>
  </si>
  <si>
    <t>"select stat_id from index_stats where (dbname = 'obp'  and bloat_ratio =0 ) or(instance_id = 200 and size_mb&gt;1) or ( idxname like 'email%' and idx_blks_hit_ratio&lt;0) "</t>
  </si>
  <si>
    <t>"select stat_id from index_stats where (dbname = 'obp'  and bloat_ratio =0 ) or(instance_id = 200 ) or ( relname like 'email%' and idx_blks_hit_ratio&lt;0) "</t>
  </si>
  <si>
    <t>"select stat_id from index_stats where (dbname = 'obp'  and bloat_ratio =0 ) or(instance_id = 200 ) or ( idxname like 'email%' and idx_blks_hit_ratio&lt;0) "</t>
  </si>
  <si>
    <t>data_collector_ws3</t>
  </si>
  <si>
    <t>"select stat_id from index_stats where  ( instance_id =131 and size_mb &gt;1000)  or ( instance_id =132 and bloat_ratio&gt;10) "</t>
  </si>
  <si>
    <t>"select stat_id from index_stats where  ( instance_id =131 and size_mb &gt;1100)  or ( instance_id =132 and bloat_ratio&gt;10) "</t>
  </si>
  <si>
    <t>"select stat_id from index_stats where  ( instance_id =131 and size_mb &gt;1000)  or ( instance_id =132 and bloat_ratio&gt;=10) "</t>
  </si>
  <si>
    <t>"select stat_id from index_stats where  ( instance_id =131 and size_mb &gt;1000 and bloat_ratio &gt;1)  or ( instance_id =132 and bloat_ratio&gt;10) "</t>
  </si>
  <si>
    <t>"select stat_id from index_stats where  ( instance_id =131 and size_mb &gt;1000)  or ( instance_id =132 and stat_id&gt;10) "</t>
  </si>
  <si>
    <t>"select stat_id from index_stats where  ( instance_id =131 and size_mb &gt;1000)  or ( instance_id =132) "</t>
  </si>
  <si>
    <t>"select stat_id from index_stats where  ( instance_id =131 and size_mb &gt;1100)  or ( instance_id =132 and bloat_ratio&gt;=10) "</t>
  </si>
  <si>
    <t>data_collector_ws2</t>
  </si>
  <si>
    <t>"select stat_id from index_stats where ( instance_id =131 and size_mb &gt;1000)  or stat_id = 1504532"</t>
  </si>
  <si>
    <t>"select stat_id from index_stats where ( instance_id =131 and size_mb &gt;1100)  or stat_id = 1504532"</t>
  </si>
  <si>
    <t>"select stat_id from index_stats where ( instance_id =131 and size_mb &gt;1000)  or stat_id &gt; 1504532"</t>
  </si>
  <si>
    <t>"select stat_id from index_stats where ( instance_id =131 and size_mb &gt;1000 and bloat_ratio &gt;1)  or stat_id = 1504532"</t>
  </si>
  <si>
    <t>"select stat_id from index_stats where ( instance_id =131 and size_mb &gt;1000)  or idx_scan = 1504532"</t>
  </si>
  <si>
    <t>"select stat_id from index_stats where ( instance_id =131 and size_mb &gt;1000) "</t>
  </si>
  <si>
    <t>"select stat_id from index_stats where ( instance_id =131 and size_mb &gt;1100)  or idx_scan = 1504532"</t>
  </si>
  <si>
    <t>data_collector_wm5</t>
  </si>
  <si>
    <t>"select stat_id from index_stats where (dbname = 'obp'  and bloat_ratio =0 ) or(instance_id = 200 and size_mb&gt;1) or ( relname like 'email%' and idx_blks_hit_ratio&lt;0) or stat_id = 1504532 "</t>
  </si>
  <si>
    <t>"select stat_id from index_stats where (dbname = 'obp'  and bloat_ratio =0 ) or(instance_id = 200 and size_mb&gt;0) or ( relname like 'email%' and idx_blks_hit_ratio&lt;0) or stat_id = 1504532"</t>
  </si>
  <si>
    <t>"select stat_id from index_stats where (dbname = 'obp'  and bloat_ratio =0 ) or(instance_id = 200 and size_mb&gt;=1) or ( relname like 'email%' and idx_blks_hit_ratio&lt;0) or stat_id = 1504532"</t>
  </si>
  <si>
    <t>"select stat_id from index_stats where (dbname = 'obp'  and bloat_ratio =0 and instance_id &gt;140) or(instance_id = 200 and size_mb&gt;1) or ( relname like 'email%' and idx_blks_hit_ratio&lt;0) or stat_id = 1504532"</t>
  </si>
  <si>
    <t>"select stat_id from index_stats where (dbname = 'obp'  and bloat_ratio =0 ) or(instance_id = 200 and size_mb&gt;1) or ( idxname like 'email%' and idx_blks_hit_ratio&lt;0) or stat_id = 1504532"</t>
  </si>
  <si>
    <t>"select stat_id from index_stats where (dbname = 'obp'  and bloat_ratio =0 ) or(instance_id = 200 ) or ( relname like 'email%' and idx_blks_hit_ratio&lt;0) or stat_id = 1504532"</t>
  </si>
  <si>
    <t>"select stat_id from index_stats where (dbname = 'obp'  and bloat_ratio =0 ) or(instance_id = 200 ) or ( idxname like 'email%' and idx_blks_hit_ratio&lt;0) or stat_id = 1504532"</t>
  </si>
  <si>
    <t>data_collector_wm2</t>
  </si>
  <si>
    <t>"select stat_id from index_stats where dbname = 'obp' and instance_id &gt; 131 and bloat_ratio &gt;0 and idx_tup_read = 0 and relname like 'qrtz%' and size_mb &gt;1 "</t>
  </si>
  <si>
    <t>"select stat_id from index_stats where dbname = 'obp' and instance_id &gt; 130 and bloat_ratio &gt;0 and idx_tup_read = 0 and relname like 'qrtz%' and size_mb &gt;1 "</t>
  </si>
  <si>
    <t>"select stat_id from index_stats where dbname = 'obp' and instance_id &gt;= 131 and bloat_ratio &gt;0 and idx_tup_read = 0 and relname like 'qrtz%' and size_mb &gt;1 "</t>
  </si>
  <si>
    <t>"select stat_id from index_stats where dbname = 'obp' and instance_id &gt; 131 and bloat_ratio &gt;0 and idx_tup_read = 0 and relname like 'qrtz%' and size_mb &gt;1 and idx_blks_hit_ratio &lt;0"</t>
  </si>
  <si>
    <t>"select stat_id from index_stats where schemaname = 'obp' and instance_id &gt; 131 and bloat_ratio &gt;0 and idx_tup_read = 0 and relname like 'qrtz%' and size_mb &gt;1 "</t>
  </si>
  <si>
    <t>"select stat_id from index_stats where dbname = 'obp' and instance_id &gt; 131 and bloat_ratio &gt;0 and relname like 'qrtz%' and size_mb &gt;1 "</t>
  </si>
  <si>
    <t>"select stat_id from index_stats where dbname = 'obp' and instance_id &gt; 131 and bloat_ratio &gt;1 and idx_tup_read = 0 and relname like 'qrtz%' and size_mb &gt;=1 "</t>
  </si>
  <si>
    <t>data_collector_ws5</t>
  </si>
  <si>
    <t>"select stat_id from index_stats where instance_id =132 or idx_tup_read &gt;70000000 or  dbname = 'obp' or stat_id = 1504532 "</t>
  </si>
  <si>
    <t>"select stat_id from index_stats where instance_id =132 or idx_tup_read &gt;70000000 or  dbname = 'obp' or stat_id = 1504533 "</t>
  </si>
  <si>
    <t>"select stat_id from index_stats where instance_id =132 or idx_tup_read &gt;70000000 or  dbname = 'obp' or stat_id &gt; 1504532 "</t>
  </si>
  <si>
    <t>"select stat_id from index_stats where ( instance_id =132 and idx_scan =0) or idx_tup_read &gt;70000000 or  dbname = 'obp' or stat_id = 1504532 "</t>
  </si>
  <si>
    <t>"select stat_id from index_stats where instance_id =132 or idx_tup_read &gt;70000000 or  dbname = 'obp' or instance_id = 1504532 "</t>
  </si>
  <si>
    <t>"select stat_id from index_stats where instance_id =132 or idx_tup_read &gt;70000000 or  dbname = 'obp' "</t>
  </si>
  <si>
    <t>"select stat_id from index_stats where instance_id =132 or idx_tup_read &gt;80000000 or  dbname = 'obp' or stat_id &gt; 1504532 "</t>
  </si>
  <si>
    <t>data_collector_wc1</t>
  </si>
  <si>
    <t>"select s.stat_id from instances i join index_stats s on i.instance_id = s.instance_id where s.instance_id =132 or s.idx_tup_read &gt;80000000 or s.dbname = 'obp' or s.idx_scan = 1 or s.stat_id = 1504532 or i.platform='mysql' or i.cpu = 8 or i.environment = 'dba'"</t>
  </si>
  <si>
    <t>"select s.stat_id from instances i join index_stats s on i.instance_id = s.instance_id where s.instance_id =132 or s.idx_tup_read &gt;90000000 or s.dbname = 'obp' or s.idx_scan = 1 or s.stat_id = 1504532 or i.platform='mysql' or i.cpu = 8 or i.environment = 'dba'"</t>
  </si>
  <si>
    <t>"select s.stat_id from instances i join index_stats s on i.instance_id = s.instance_id where s.instance_id =132 or s.idx_tup_read &gt;80000000 or s.dbname = 'obp' or s.idx_scan = 1 or s.stat_id &gt; 1504532 or i.platform='mysql' or i.cpu = 8 or i.environment = 'dba'"</t>
  </si>
  <si>
    <t>"select s.stat_id from instances i join index_stats s on i.instance_id = s.instance_id where ( s.instance_id =132 and s.bloat_ratio&gt;0) or s.idx_tup_read &gt;80000000 or s.dbname = 'obp' or s.idx_scan = 1 or s.stat_id = 1504532 or i.platform='mysql' or i.cpu = 8 or i.environment = 'dba'"</t>
  </si>
  <si>
    <t>"select s.stat_id from instances i join index_stats s on i.instance_id = s.instance_id where s.instance_id =132 or s.idx_tup_read &gt;80000000 or s.dbname = 'obp' or s.idx_scan = 1 or s.idx_tup_fetch = 1504532 or i.platform='mysql' or i.cpu = 8 or i.environment = 'dba'"</t>
  </si>
  <si>
    <t>data_collector_wm1</t>
  </si>
  <si>
    <t>"select stat_id from index_stats where instance_id =132 or idx_tup_read &gt;70000000 or  dbname = 'obp' or idx_scan = 1 or stat_id = 1504532 "</t>
  </si>
  <si>
    <t>"select stat_id from index_stats where instance_id =132 or idx_tup_read &gt;80000000 or  dbname = 'obp' or idx_scan = 1 or idx_tup_fetch = 1504532 "</t>
  </si>
  <si>
    <t>"select s.stat_id from instances i join index_stats s on i.instance_id = s.instance_id where s.instance_id =132 or s.idx_tup_read &gt;80000000 or s.dbname = 'obp' or s.idx_scan = 1 or s.stat_id = 1504532 or i.platform='mysql' or i.cpu = 8"</t>
  </si>
  <si>
    <t>"select s.stat_id from instances i join index_stats s on i.instance_id = s.instance_id where s.instance_id =132 or s.idx_tup_read &gt;90000000 or s.dbname = 'obp' or s.idx_scan = 1 or s.idx_tup_fetch = 1504532 or i.platform='mysql' or i.cpu = 8"</t>
  </si>
  <si>
    <t>data_collector_ws4</t>
  </si>
  <si>
    <t>"select stat_id from index_stats where instance_id =131 and size_mb &gt;1000 and bloat_ratio &gt;1 and idx_tup_read =0 "</t>
  </si>
  <si>
    <t>"select stat_id from index_stats where instance_id =131 and size_mb &gt;1100 and bloat_ratio &gt;1 and idx_tup_read =0 "</t>
  </si>
  <si>
    <t>"select stat_id from index_stats where instance_id =131 and size_mb &gt;1000 and bloat_ratio &gt;1 and idx_tup_read &gt;=0 "</t>
  </si>
  <si>
    <t>"select stat_id from index_stats where instance_id =131 and size_mb &gt;1000 and bloat_ratio &gt;1 and idx_tup_read =0 and schemaname ='public'"</t>
  </si>
  <si>
    <t>"select stat_id from index_stats where instance_id =131 and size_mb &gt;1000 and stat_id &gt;1 and idx_tup_read =0 "</t>
  </si>
  <si>
    <t>"select stat_id from index_stats where instance_id =131 and size_mb &gt;1000 and bloat_ratio &gt;1  "</t>
  </si>
  <si>
    <t>"select stat_id from index_stats where instance_id =131 and size_mb &gt;1100 and bloat_ratio &gt;1 and idx_tup_read &gt;=0 "</t>
  </si>
  <si>
    <t>data_collector_wm3</t>
  </si>
  <si>
    <t>"select stat_id from index_stats where (dbname = 'obp' and instance_id &gt; 131 and bloat_ratio=0) or( idx_tup_read = 0 and relname like 'qrtz%' and size_mb &gt;1) "</t>
  </si>
  <si>
    <t>"select stat_id from index_stats where (dbname = 'obp' and instance_id &gt; 150 and bloat_ratio =0) or( idx_tup_read = 0 and relname like 'qrtz%' and size_mb &gt;1) "</t>
  </si>
  <si>
    <t>"select stat_id from index_stats where (dbname = 'obp' and instance_id &gt; 131 and bloat_ratio =0) or( idx_tup_read = 0 and relname like 'qrtz%' and size_mb &gt;=1) "</t>
  </si>
  <si>
    <t>"select stat_id from index_stats where (dbname = 'obp' and instance_id &gt; 131 and bloat_ratio =0 and idx_scan =0) or( idx_tup_read = 0 and relname like 'qrtz%' and size_mb &gt;1) "</t>
  </si>
  <si>
    <t>"select stat_id from index_stats where (dbname = 'obp' and stat_id &gt; 131 and bloat_ratio =0) or( idx_tup_read = 0 and relname like 'qrtz%' and size_mb &gt;1) "</t>
  </si>
  <si>
    <t>"select stat_id from index_stats where (dbname = 'obp' and bloat_ratio =0) or( idx_tup_read = 0 and relname like 'qrtz%' and size_mb &gt;1) "</t>
  </si>
  <si>
    <t>"select stat_id from index_stats where (dbname = 'obp' and stat_id &gt; 131 and bloat_ratio = 0) or( idx_tup_read = 0 and relname like 'qrtz%' and size_mb &gt;=1) "</t>
  </si>
  <si>
    <t>data_collector_wc3</t>
  </si>
  <si>
    <t>"select s.stat_id from instances i join index_stats s on i.instance_id = s.instance_id where ( s.dbname = 'obp' and s.idx_scan =0 and i.environment = 'production' and i.is_running = 't' and s.bloat_ratio &gt;0) or (i.platform='postgres' and i.cpu = 4 and s.size_mb &gt;1 and s.relname not like 'qrtz%' and s.idx_scan =0)"</t>
  </si>
  <si>
    <t>"select s.stat_id from instances i join index_stats s on i.instance_id = s.instance_id where ( s.dbname = 'obp' and s.idx_scan =0 and i.environment = 'production' and i.is_running = 't' and s.bloat_ratio &gt;1) or (i.platform='postgres' and i.cpu = 4 and s.size_mb &gt;1 and s.relname not like 'qrtz%' and s.idx_scan =0)"</t>
  </si>
  <si>
    <t>"select s.stat_id from instances i join index_stats s on i.instance_id = s.instance_id where ( s.dbname = 'obp' and s.idx_scan =0 and i.environment = 'production' and i.is_running = 't' and s.bloat_ratio &gt;=0) or (i.platform='postgres' and i.cpu = 4 and s.size_mb &gt;1 and s.relname not like 'qrtz%' and s.idx_scan =0)"</t>
  </si>
  <si>
    <t>"select s.stat_id from instances i join index_stats s on i.instance_id = s.instance_id where ( s.dbname = 'obp' and s.idx_scan =0 and i.environment = 'production' and i.is_running = 't' and s.bloat_ratio &gt;0 and s.idx_blks_hit_ratio &lt;0) or (i.platform='postgres' and i.cpu = 4 and s.size_mb &gt;1 and s.relname not like 'qrtz%' and s.idx_scan =0)"</t>
  </si>
  <si>
    <t>"select s.stat_id from instances i join index_stats s on i.instance_id = s.instance_id where ( s.dbname = 'obp' and s.idx_scan =0 and i.environment = 'production' and i.is_running = 't' and i.application_id &gt;0 ) or (i.platform='postgres' and i.cpu = 4 and s.size_mb &gt;1 and s.relname not like 'qrtz%' and s.idx_scan =0)"</t>
  </si>
  <si>
    <t>"select s.stat_id from instances i join index_stats s on i.instance_id = s.instance_id where ( s.dbname = 'obp' and s.idx_scan =0 and i.environment = 'production' and i.is_running = 't' and s.bloat_ratio &gt;0) or (i.platform='postgres' and i.cpu = 4 and s.size_mb &gt;1 and s.relname not like 'qrtz%' )"</t>
  </si>
  <si>
    <t>"select s.stat_id from instances i join index_stats s on i.instance_id = s.instance_id where ( s.dbname = 'obp' and s.idx_scan =0 and i.environment = 'production' and i.is_running = 't' and s.bloat_ratio &gt;=0) or (i.platform='postgres' and i.cpu = 4 and s.size_mb &gt;1 and s.relname not like 'qrtz%')"</t>
  </si>
  <si>
    <t>data_collector_wc2</t>
  </si>
  <si>
    <t>"select s.stat_id from instances i join index_stats s on i.instance_id = s.instance_id where  ( s.instance_id =132 and s.relname like 'qrtz%' and  s.size_mb &gt;10) or (s.dbname = 'obp' and s.idx_scan =0 and i.environment = 'production') or (i.platform='postgres' and i.cpu = 4 and s.bloat_ratio &gt;0)"</t>
  </si>
  <si>
    <t>"select s.stat_id from instances i join index_stats s on i.instance_id = s.instance_id where  ( s.instance_id =132 and s.relname like 'qrtz%' and  s.size_mb &gt;20) or (s.dbname = 'obp' and s.idx_scan =0 and i.environment = 'production') or (i.platform='postgres' and i.cpu = 4 and s.bloat_ratio &gt;0)"</t>
  </si>
  <si>
    <t>"select s.stat_id from instances i join index_stats s on i.instance_id = s.instance_id where  ( s.instance_id =132 and s.relname like 'qrtz%' and  s.size_mb &gt;=10) or (s.dbname = 'obp' and s.idx_scan =0 and i.environment = 'production') or (i.platform='postgres' and i.cpu = 4 and s.bloat_ratio &gt;0)"</t>
  </si>
  <si>
    <t>"select s.stat_id from instances i join index_stats s on i.instance_id = s.instance_id where  ( s.instance_id =132 and s.relname like 'qrtz%' and  s.size_mb &gt;10) or (s.dbname = 'obp' and s.idx_scan =0 and i.environment = 'production') or (i.platform='postgres' and i.cpu = 4 and s.bloat_ratio &gt;0 and s.idx_scan = 0)"</t>
  </si>
  <si>
    <t>"select s.stat_id from instances i join index_stats s on i.instance_id = s.instance_id where  ( s.instance_id =132 and s.relname like 'qrtz%' and  i.listen_port &gt;10) or (s.dbname = 'obp' and s.idx_scan =0 and i.environment = 'production') or (i.platform='postgres' and i.cpu = 4 and s.bloat_ratio &gt;0)"</t>
  </si>
  <si>
    <t>"select s.stat_id from instances i join index_stats s on i.instance_id = s.instance_id where  ( s.instance_id =132 and s.relname like 'qrtz%' ) or (s.dbname = 'obp' and s.idx_scan =0 and i.environment = 'production') or (i.platform='postgres' and i.cpu = 4 and s.bloat_ratio &gt;0)"</t>
  </si>
  <si>
    <t>"select s.stat_id from instances i join index_stats s on i.instance_id = s.instance_id where  ( s.instance_id =132 and s.relname like 'qrtz%' ) or (s.dbname = 'obp' and s.idx_scan =0 and i.environment = 'production' and i.is_running = 't') or (i.platform='postgres' and i.cpu = 4 and s.bloat_ratio &gt;0)"</t>
  </si>
  <si>
    <t>"select stat_id from index_stats where instance_id =132 or idx_tup_read &gt;80000000 or  dbname = 'obp' or idx_scan = 1 or stat_id = 1504532 "</t>
  </si>
  <si>
    <t>"select stat_id from index_stats where instance_id =132 or idx_tup_read &gt;70000000 or  dbname = 'obp' or idx_scan = 1 or stat_id &gt; 1504532 "</t>
  </si>
  <si>
    <t>"select stat_id from index_stats where ( instance_id =132 and bloat_ratio&gt;0)  or idx_tup_read &gt;70000000 or  dbname = 'obp' or idx_scan = 1 or stat_id = 1504532 "</t>
  </si>
  <si>
    <t>"select stat_id from index_stats where instance_id =132 or idx_tup_read &gt;70000000 or  dbname = 'obp' or idx_scan = 1 or idx_tup_fetch = 1504532 "</t>
  </si>
  <si>
    <t>"select stat_id from index_stats where instance_id =132 or idx_tup_read &gt;70000000 or  dbname = 'obp' or idx_scan = 1 "</t>
  </si>
  <si>
    <t>data_collector_wc5</t>
  </si>
  <si>
    <t>"select s.stat_id from instances i join index_stats s on i.instance_id = s.instance_id where  s.instance_id &gt;132  and s.size_mb &gt;1 and i.is_running = 't' and s.idx_scan =0 and i.instance_name = 'SQLEXPRESS' and i.environment = 'production' and s.bloat_ratio  &gt;0  and i.version &lt;&gt; 'unknown' and s.idx_blks_hit_ratio&gt;0 and s.schemaname ='public'"</t>
  </si>
  <si>
    <t>"select s.stat_id from instances i join index_stats s on i.instance_id = s.instance_id where  s.instance_id &gt;132  and s.size_mb &gt;0 and i.is_running = 't' and s.idx_scan =0 and i.instance_name = 'SQLEXPRESS' and i.environment = 'production' and s.bloat_ratio  &gt;0  and i.version &lt;&gt; 'unknown' and s.idx_blks_hit_ratio&gt;0 and s.schemaname ='public'"</t>
  </si>
  <si>
    <t>"select s.stat_id from instances i join index_stats s on i.instance_id = s.instance_id where  s.instance_id &gt;132  and s.size_mb &gt;=1 and i.is_running = 't' and s.idx_scan =0 and i.instance_name = 'SQLEXPRESS' and i.environment = 'production' and s.bloat_ratio  &gt;0  and i.version &lt;&gt; 'unknown' and s.idx_blks_hit_ratio&gt;0 and s.schemaname ='public'"</t>
  </si>
  <si>
    <t>"select s.stat_id from instances i join index_stats s on i.instance_id = s.instance_id where  s.instance_id &gt;132  and s.size_mb &gt;1 and i.is_running = 't' and s.idx_scan =0 and i.instance_name = 'SQLEXPRESS' and i.environment = 'production' and s.bloat_ratio  &gt;0  and i.version &lt;&gt; 'unknown' and s.idx_blks_hit_ratio&gt;0 and s.schemaname ='public' and s.stat_id &gt;  50000"</t>
  </si>
  <si>
    <t>"select s.stat_id from instances i join index_stats s on i.instance_id = s.instance_id where  s.instance_id &gt;132  and i.application_id &gt;1 and i.is_running = 't' and s.idx_scan =0 and i.instance_name = 'SQLEXPRESS' and i.environment = 'production' and s.bloat_ratio  &gt;0  and i.version &lt;&gt; 'unknown' and s.idx_blks_hit_ratio&gt;0 and s.schemaname ='public'"</t>
  </si>
  <si>
    <t>"select s.stat_id from instances i join index_stats s on i.instance_id = s.instance_id where  s.instance_id &gt;132  and s.size_mb &gt;1 and i.is_running = 't' and s.idx_scan =0 and i.environment = 'production' and s.bloat_ratio  &gt;0  and i.version &lt;&gt; 'unknown' and s.idx_blks_hit_ratio&gt;0 and s.schemaname ='public'"</t>
  </si>
  <si>
    <t>"select s.stat_id from instances i join index_stats s on i.instance_id = s.instance_id where  s.instance_id &gt;132  and s.size_mb &gt;=1 and i.is_running = 't' and s.idx_scan =0 and i.environment = 'production' and s.bloat_ratio  &gt;0  and i.version &lt;&gt; 'unknown' and s.idx_blks_hit_ratio&gt;0 and s.schemaname ='public'"</t>
  </si>
  <si>
    <t>data_collector_ws1</t>
  </si>
  <si>
    <t>"select stat_id from index_stats where instance_id =131 and size_mb &gt;1000  and bloat_ratio &gt;1"</t>
  </si>
  <si>
    <t>"select stat_id from index_stats where instance_id =131 and size_mb &gt;1100  and bloat_ratio &gt;1"</t>
  </si>
  <si>
    <t>"select stat_id from index_stats where instance_id =131 and size_mb &gt;1000  and bloat_ratio &gt;=1"</t>
  </si>
  <si>
    <t>"select stat_id from index_stats where instance_id =131 and size_mb &gt;1000  and bloat_ratio &gt;1 and idx_tup_read =0"</t>
  </si>
  <si>
    <t>"select stat_id from index_stats where  instance_id =131 and size_mb &gt;1000  and idx_scan &gt;1"</t>
  </si>
  <si>
    <t>"select stat_id from index_stats where  instance_id =131 and size_mb &gt;1000"</t>
  </si>
  <si>
    <t>"select stat_id from index_stats where  instance_id =131 and size_mb &gt;1100  and idx_scan &gt;1"</t>
  </si>
  <si>
    <t>data_collector_wc4</t>
  </si>
  <si>
    <t>"select s.stat_id from instances i join index_stats s on i.instance_id = s.instance_id where ( s.instance_id =132 and s.relname like 'qrtz%' ) or (s.size_mb &gt;10000000 and i.is_running = 'f') or ( s.dbname = 'obp' and s.idx_scan =0 and i.instance_name = 'SQLEXPRESS') or (i.environment = 'production' and s.bloat_ratio  &lt;0  and i.version &lt;&gt; 'unknown')"</t>
  </si>
  <si>
    <t>"select s.stat_id from instances i join index_stats s on i.instance_id = s.instance_id where ( s.instance_id =132 and s.relname like 'qrtz%' ) or (s.size_mb &gt;11000000 and i.is_running = 'f') or ( s.dbname = 'obp' and s.idx_scan =0 and i.instance_name = 'SQLEXPRESS') or (i.environment = 'production' and s.bloat_ratio  &lt;0  and i.version &lt;&gt; 'unknown')"</t>
  </si>
  <si>
    <t>"select s.stat_id from instances i join index_stats s on i.instance_id = s.instance_id where ( s.instance_id =132 and s.relname not like 'qrtz%' ) or (s.size_mb &gt;10000000 and i.is_running = 'f') or ( s.dbname = 'obp' and s.idx_scan =0 and i.instance_name = 'SQLEXPRESS') or (i.environment = 'production' and s.bloat_ratio  &lt;0  and i.version &lt;&gt; 'unknown')"</t>
  </si>
  <si>
    <t>"select s.stat_id from instances i join index_stats s on i.instance_id = s.instance_id where ( s.instance_id =132 and s.relname like 'qrtz%' ) or (s.size_mb &gt;10000000 and i.is_running = 'f') or ( s.dbname = 'obp' and s.idx_scan =0 and i.instance_name = 'SQLEXPRESS' and i.ip_address is not null) or (i.environment = 'production' and s.bloat_ratio  &lt;0  and i.version &lt;&gt; 'unknown')"</t>
  </si>
  <si>
    <t>"select s.stat_id from instances i join index_stats s on i.instance_id = s.instance_id where ( s.instance_id =132 and s.idxname like 'qrtz%' ) or (s.size_mb &gt;10000000 and i.is_running = 'f') or ( s.dbname = 'obp' and s.idx_scan =0 and i.instance_name = 'SQLEXPRESS') or (i.environment = 'production' and s.bloat_ratio  &lt;0  and i.version &lt;&gt; 'unknown')"</t>
  </si>
  <si>
    <t>"select s.stat_id from instances i join index_stats s on i.instance_id = s.instance_id where ( s.instance_id =132 and s.relname like 'qrtz%' ) or (s.size_mb &gt;10000000 and i.is_running = 'f') or ( s.dbname = 'obp' and s.idx_scan =0 and i.instance_name = 'SQLEXPRESS') or (i.environment = 'production' and s.bloat_ratio  &lt;0  )"</t>
  </si>
  <si>
    <t>"select s.stat_id from instances i join index_stats s on i.instance_id = s.instance_id where ( s.instance_id =132 and s.relname like 'qrtz%' ) or (s.size_mb &gt;11000000 and i.is_running = 'f') or ( s.dbname = 'obp' and s.idx_scan =0 and i.instance_name = 'SQLEXPRESS') or (i.environment = 'production' and s.bloat_ratio  &lt;0 )"</t>
  </si>
  <si>
    <t>balance_wc3</t>
  </si>
  <si>
    <t>"select md.id as mdid,  d.id as did,  i.id as iid, a.id as aid from medidata_depots md join depots d on d.medidata_depot_id = md.id join inventory_items i on d.id = i.depot_id join lots l on i.lot_id = l.id join article_types a on l.article_type_id = a.id where md.number is not null and d.study_id = 441 and d.id = 531 and i.status in (1,2,3,6)  and a.is_open_label = 'f' and l.released_at &lt; '2014-06-29' and md.name ='Depot1' and md.deleted='f' and d.study_id &lt;500 and l.release_status = 2;"</t>
  </si>
  <si>
    <t>"select md.id as mdid,  d.id as did,  i.id as iid, a.id as aid from medidata_depots md join depots d on d.medidata_depot_id = md.id join inventory_items i on d.id = i.depot_id join lots l on i.lot_id = l.id join article_types a on l.article_type_id = a.id where md.number is not null and d.study_id = 441 and d.id = 531 and i.status in (1,2,3,6)  and a.is_open_label = 't' and l.released_at &lt; '2014-06-29' and md.name ='Depot1' and md.deleted='f' and d.study_id &lt;500 and l.release_status = 2;"</t>
  </si>
  <si>
    <t>"select md.id as mdid,  d.id as did,  i.id as iid, a.id as aid from medidata_depots md join depots d on d.medidata_depot_id = md.id join inventory_items i on d.id = i.depot_id join lots l on i.lot_id = l.id join article_types a on l.article_type_id = a.id where md.number is not null and d.study_id = 441 and d.id = 531 and i.status in (1,2,3,6)  and a.is_open_label &lt;&gt; 'f' and l.released_at &lt; '2014-06-29' and md.name ='Depot1' and md.deleted='f' and d.study_id &lt;500 and l.release_status = 2;"</t>
  </si>
  <si>
    <t>"select md.id as mdid,  d.id as did,  i.id as iid, a.id as aid from medidata_depots md join depots d on d.medidata_depot_id = md.id join inventory_items i on d.id = i.depot_id join lots l on i.lot_id = l.id join article_types a on l.article_type_id = a.id where md.number is not null and d.study_id = 441 and d.id = 531 and i.status in (1,2,3,6)  and a.is_open_label = 'f' and l.released_at &lt; '2014-06-29' and md.state ='Depot1' and md.deleted='f' and d.study_id &lt;500 and l.release_status = 2;"</t>
  </si>
  <si>
    <t>"select md.id as mdid,  d.id as did,  i.id as iid, a.id as aid from medidata_depots md join depots d on d.medidata_depot_id = md.id join inventory_items i on d.id = i.depot_id join lots l on i.lot_id = l.id join article_types a on l.article_type_id = a.id where md.number is not null and d.study_id = 441 and d.id = 531 and i.status in (1,2,3,6) and l.released_at &lt; '2014-06-29' and md.name ='Depot1' and md.deleted='f' and d.study_id &lt;500 and l.release_status = 2;"</t>
  </si>
  <si>
    <t>"select md.id as mdid,  d.id as did,  i.id as iid, a.id as aid from medidata_depots md join depots d on d.medidata_depot_id = md.id join inventory_items i on d.id = i.depot_id join lots l on i.lot_id = l.id join article_types a on l.article_type_id = a.id where md.number is not null and d.study_id = 441 and d.id = 531 and i.status in (2,3,6) and l.released_at &lt; '2014-06-29' and md.name ='Depot1' and md.deleted='f' and d.study_id &lt;500 and l.release_status = 2;"</t>
  </si>
  <si>
    <t>balance_wc2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</si>
  <si>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md.id = 317 or d.id = 531 or i.quantity =75 or d.emails = 'hvardhinedi@mdsol.com'or i.study_id = 382 or l.id = 1060 or l.expiry_date &gt; '2025-01-01' or l.released_at ='2015-06-02' or a.name = 'Un1' and l.article_type_id =1264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</si>
  <si>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md.id = 317 or d.id = 530 or i.quantity =75 or d.emails = 'hvardhinedi@mdsol.com'or i.study_id = 382 or l.id = 1060 or l.expiry_date &gt; '2025-01-01' or l.released_at ='2015-06-02' or a.name = 'Un1' and l.article_type_id =1264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</si>
  <si>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md.id = 317 or d.id &lt;&gt; 531 or i.quantity =75 or d.emails = 'hvardhinedi@mdsol.com'or i.study_id = 382 or l.id = 1060 or l.expiry_date &gt; '2025-01-01' or l.released_at ='2015-06-02' or a.name = 'Un1' and l.article_type_id =1264 ;"</t>
  </si>
  <si>
    <t>balance_wm1</t>
  </si>
  <si>
    <t>"select sg.id as sgid, s.id as sid, d.id as did from medidata_studies as sg join studies as s on sg.id = s.external_id join depots d on d.study_id = s.id where (sg.parent_id = 239 and sg.is_production = 'f' and s.can_generate_blocks ='f') or (sg.parent_id = 284 and s.live = 'f' and s.can_generate_blocks ='t');"</t>
  </si>
  <si>
    <t>"select sg.id as sgid, s.id as sid, d.id as did from medidata_studies as sg join studies as s on sg.id = s.external_id join depots d on d.study_id = s.id where (sg.parent_id = 239 and sg.is_production = 'f' and s.can_generate_blocks = 'f') or (sg.parent_id = 284 );"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</si>
  <si>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md.id = 317 or (d.id = 531 and d.active_for_drug_shipping = 'f') or i.quantity =75 or d.emails = 'hvardhinedi@mdsol.com'or i.study_id = 382 or l.id = 1060 or l.expiry_date &gt; '2025-01-01' or l.released_at ='2015-06-02' or a.name = 'Un1' and l.article_type_id =1264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</si>
  <si>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md.id = 317 or d.study_id = 531 or i.quantity =75 or d.emails = 'hvardhinedi@mdsol.com'or i.study_id = 382 or l.id = 1060 or l.expiry_date &gt; '2025-01-01' or l.released_at ='2015-06-02' or a.name = 'Un1' and l.article_type_id =1264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</si>
  <si>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md.id = 317 or d.id = 531 or d.emails = 'hvardhinedi@mdsol.com'or i.study_id = 382 or l.id = 1060 or l.expiry_date &gt; '2025-01-01' or l.released_at ='2015-06-02' or a.name = 'Un1' and l.article_type_id =1264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</si>
  <si>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md.id = 317 or d.id = 530 or d.emails = 'hvardhinedi@mdsol.com'or i.study_id = 382 or l.id = 1060 or l.expiry_date &gt; '2025-01-01' or l.released_at ='2015-06-02' or a.name = 'Un1' and l.article_type_id =1264 ;"</t>
  </si>
  <si>
    <t>"select sg.id as sgid, s.id as sid, d.id as did from medidata_studies as sg join studies as s on sg.id = s.external_id join depots d on d.study_id = s.id where (sg.parent_id = 239 and sg.is_production = 'f' and s.can_generate_blocks = 't') or (sg.parent_id = 284 and s.live = 'f' and s.can_generate_blocks = 't');"</t>
  </si>
  <si>
    <t>"select sg.id as sgid, s.id as sid, d.id as did from medidata_studies as sg join studies as s on sg.id = s.external_id join depots d on d.study_id = s.id where (sg.parent_id = 239 and sg.is_production = 'f' and s.can_generate_blocks = 'f') or (sg.parent_id = 284 and s.live = 'f' and s.can_generate_blocks != 't');"</t>
  </si>
  <si>
    <t>"select sg.id as sgid, s.id as sid, d.id as did from medidata_studies as sg join studies as s on sg.id = s.external_id join depots d on d.study_id = s.id where (sg.parent_id = 239 and sg.is_production = 'f' and s.can_generate_blocks = 'f' and s.name like 'Anar%') or (sg.parent_id = 284 and s.live = 'f' and s.can_generate_blocks = 't');"</t>
  </si>
  <si>
    <t>"select sg.id as sgid, s.id as sid, d.id as did from medidata_studies as sg join studies as s on sg.id = s.external_id join depots d on d.study_id = s.id where (sg.parent_id = 239 and sg.is_production = 'f' and s.can_generate_blocks = 'f') or (sg.id = 284 and s.live = 'f' and s.can_generate_blocks = 't');"</t>
  </si>
  <si>
    <t>"select sg.id as sgid, s.id as sid, d.id as did from medidata_studies as sg join studies as s on sg.id = s.external_id join depots d on d.study_id = s.id where (sg.parent_id = 239 and sg.is_production = 'f') or (sg.parent_id = 284 and s.live = 'f' and s.can_generate_blocks = 't');"</t>
  </si>
  <si>
    <t>balance_wc5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</si>
  <si>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(1,6)  and a.is_open_label = 'f' and l.released_at &lt; '2014-06-29' and md.deleted='f' and l.release_status = 2) or (md.id &lt;&gt; 531 and l.release_status = 3) or  (md.name = 'Depot141')  or (l.release_status = 1 and l.released_at is NULL);"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</si>
  <si>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(1)  and a.is_open_label = 'f' and l.released_at &lt; '2014-06-29' and md.deleted='f' and l.release_status = 2) or (md.id &lt;&gt; 531 and l.release_status = 3) or ( md.name = 'Depot141')  or (l.release_status = 1 and l.released_at is NULL);"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</si>
  <si>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(1,6)  and a.is_open_label = 'f' and l.released_at &lt; '2014-06-29' and md.deleted='f' and l.release_status = 2) or (md.id &lt;&gt; 531 and l.release_status = 3) or ( md.name = 'Depot141')  or (l.release_status = 1 and l.released_at is not NULL);"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</si>
  <si>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(1,6)  and a.is_open_label = 'f' and l.released_at &lt; '2014-06-29' and md.deleted='f' and l.release_status = 2) or (md.id &lt;&gt; 531 and l.release_status = 3) or ( md.name = 'Depot141')  or (l.release_status = 1 and l.released_at is NULL and dp.id=530);"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</si>
  <si>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(1,6)  and a.is_open_label = 'f' and l.released_at &lt; '2014-06-29' and dp.active_for_drug_shipping='f' and l.release_status = 2) or (md.id &lt;&gt; 531 and l.release_status = 3)  or ( md.name = 'Depot141') or (l.release_status = 1 and l.released_at is NULL) 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</si>
  <si>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(1,6)  and a.is_open_label = 'f' and l.released_at &lt; '2014-06-29' and md.deleted='f' and l.release_status = 2) or (md.id &lt;&gt; 531 and l.release_status = 3) or (l.release_status = 1 and l.released_at is NULL);"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</si>
  <si>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(1)  and a.is_open_label = 'f' and l.released_at &lt; '2014-06-29' and md.deleted='f' and l.release_status = 2) or (md.id &lt;&gt; 531 and l.release_status = 3)  or (l.release_status = 1 and l.released_at is NULL) ;"</t>
  </si>
  <si>
    <t>balance_ws1</t>
  </si>
  <si>
    <t>"select ms.id as msid, ms.parent_id, ms.is_production, s.id as sid from medidata_studies as ms join studies as s on ms.id = s.external_id where (ms.parent_id = 239 and ms.is_production = 'f') or (ms.id &gt; 1000 and ms.is_production = 'f');"</t>
  </si>
  <si>
    <t>"select ms.id as msid, ms.parent_id, ms.is_production, s.id as sid from medidata_studies as ms join studies as s on ms.id = s.external_id where (ms.parent_id = 239 and ms.is_production = 'f') or (ms.id &gt; 3000 and ms.is_production = 'f');"</t>
  </si>
  <si>
    <t>"select ms.id as msid, ms.parent_id, ms.is_production, s.id as sid from medidata_studies as ms join studies as s on ms.id = s.external_id where (ms.parent_id = 239 and ms.is_production = 'f') or (ms.id &gt; 1000 and ms.is_production != 'f');"</t>
  </si>
  <si>
    <t>"select ms.id as msid, ms.parent_id, ms.is_production, s.id as sid from medidata_studies as ms join studies as s on ms.id = s.external_id where (ms.parent_id = 239 and ms.is_production = 'f' and s.unblinded='f') or (ms.id &gt; 1000 and ms.is_production = 'f');"</t>
  </si>
  <si>
    <t>"select ms.id as msid, ms.parent_id, ms.is_production, s.id as sid from medidata_studies as ms join studies as s on ms.id = s.external_id where (ms.id = 135 and ms.is_production = 'f') or (ms.id &gt; 1000 and ms.is_production = 'f');"</t>
  </si>
  <si>
    <t>"select ms.id as msid, ms.parent_id, ms.is_production, s.id as sid from medidata_studies as ms join studies as s on ms.id = s.external_id where (ms.parent_id = 239 and ms.is_production = 'f') or (ms.id &gt; 1000 );"</t>
  </si>
  <si>
    <t>"select ms.id as msid, ms.parent_id, ms.is_production, s.id as sid from medidata_studies as ms join studies as s on ms.id = s.external_id where (ms.parent_id = 135 and ms.is_production = 'f') or (ms.id &gt; 1000 and ms.is_production = 't');"</t>
  </si>
  <si>
    <t>balance_wc4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</si>
  <si>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(1,2,3,6)  and a.is_open_label = 'f' and l.released_at &lt; '2014-06-29' and md.name ='Depot1' and md.deleted='f' and dp.study_id &lt;500 and l.release_status = 2) or (md.id = 709 and l.release_status = 3) or (a.id =551 and md.name = 'Depot2');"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</si>
  <si>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(1,2,3)  and a.is_open_label = 'f' and l.released_at &lt; '2014-06-29' and md.name ='Depot1' and md.deleted='f' and dp.study_id &lt;500 and l.release_status = 2) or (md.id = 709 and l.release_status = 3) or (a.id = 551 and md.name = 'Depot2');"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</si>
  <si>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(1,2,3,6)  and a.is_open_label = 'f' and l.released_at &lt; '2014-06-29' and md.name ='Depot1' and md.deleted='f' and dp.study_id &gt;500 and l.release_status = 2) or (md.id = 709 and l.release_status = 3) or (a.id = 551 and md.name = 'Depot2');"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</si>
  <si>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(1,2,3,6)  and a.is_open_label = 'f' and l.released_at &lt; '2014-06-29' and md.name ='Depot1' and md.deleted='f' and dp.study_id &lt;500 and l.release_status = 2) or (md.id = 709 and l.release_status = 3) or (a.id = 551 and md.name = 'Depot2' and l.release_status = 3);"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</si>
  <si>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(1,2,3,6)  and a.is_open_label = 'f' and l.released_at &lt; '2014-06-29' and md.name ='Depot1' and md.deleted='f' and dp.study_id &lt;500 and l.release_status = 2) or (md.id = 709 and dp.study_id = 3) or (a.id = 551 and md.name = 'Depot2');"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</si>
  <si>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(1,2,3,6)  and a.is_open_label = 'f' and l.released_at &lt; '2014-06-29' and md.name ='Depot1' and md.deleted='f' and dp.study_id &lt;500 and l.release_status = 2) or (l.release_status = 3) or (a.id = 551 and md.name = 'Depot2');"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</si>
  <si>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(1,2,3)  and a.is_open_label = 'f' and l.released_at &lt; '2014-06-29' and md.name ='Depot1' and md.deleted='f' and dp.study_id &lt;500 and l.release_status = 2) or (l.release_status = 3) or (a.id = 551 and md.name = 'Depot2');"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</si>
  <si>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(1,2,3,6)  and a.is_open_label = 'f' and l.released_at &lt; '2014-06-29' and md.name ='Depot1' and md.deleted='f' and dp.study_id &lt;500 and l.release_status = 2) or (md.id = 709 and l.release_status = 3) or (a.id = 551);"</t>
  </si>
  <si>
    <t>"select md.id as mdid,  dp.id as did,  i.id as iid, a.id as aid from medidata_depots md join depots dp on dp.medidata_depot_id = md.id join inventory_items i on dp.id = i.depot_id join lots l on i.lot_id = l.id join article_types a on l.article_type_id = a.id where (a.id = 538 and dp.id = 531 and i.status in (1,2,3)  and a.is_open_label = 'f' and l.released_at &lt; '2014-06-29' and md.name ='Depot1' and md.deleted='f' and dp.study_id &lt;500 and l.release_status = 2) or (md.id = 709 and l.release_status = 3) or (md.name = 'Depot2');"</t>
  </si>
  <si>
    <t>balance_ws3</t>
  </si>
  <si>
    <t>"select ms.id as msid, ms.parent_id, ms.is_production, s.id as sid from medidata_studies as ms join studies as s on ms.id = s.external_id where ms.name like 'SmokeTest%' and ms.is_production='f' and s.can_generate_blocks='t' and s.external_id &gt; 45230;"</t>
  </si>
  <si>
    <t>"select ms.id as msid, ms.parent_id, ms.is_production, s.id as sid from medidata_studies as ms join studies as s on ms.id = s.external_id where ms.name like 'SmokeTest%' and ms.is_production='f' and s.can_generate_blocks='t' and s.external_id &gt; 45235;"</t>
  </si>
  <si>
    <t>"select ms.id as msid, ms.parent_id, ms.is_production, s.id as sid from medidata_studies as ms join studies as s on ms.id = s.external_id where ms.name like 'SmokeTest%' and ms.is_production='f' and s.can_generate_blocks='t' and s.external_id &lt; 45230;"</t>
  </si>
  <si>
    <t>"select ms.id as msid, ms.parent_id, ms.is_production, s.id as sid from medidata_studies as ms join studies as s on ms.id = s.external_id where ms.name like 'SmokeTest%' and ms.is_production='f' and s.can_generate_blocks='t' and s.external_id &gt; 45230 and s.needs_design_by_wizard='t';"</t>
  </si>
  <si>
    <t>"select ms.id as msid, ms.parent_id, ms.is_production, s.id as sid from medidata_studies as ms join studies as s on ms.id = s.external_id where ms.name like 'SmokeTest%' and ms.is_production='f' and s.needs_design_by_wizard='t' and s.external_id &gt; 45230;"</t>
  </si>
  <si>
    <t>"select ms.id as msid, ms.parent_id, ms.is_production, s.id as sid from medidata_studies as ms join studies as s on ms.id = s.external_id where ms.name like 'SmokeTest%' and ms.is_production='f' and s.can_generate_blocks='t';"</t>
  </si>
  <si>
    <t>"select ms.id as msid, ms.parent_id, ms.is_production, s.id as sid from medidata_studies as ms join studies as s on ms.id = s.external_id where ms.name like 'SmokeTest%' and ms.is_production='f' and s.can_generate_blocks='f' and s.external_id &gt; 45220  and s.needs_design_by_wizard='t';"</t>
  </si>
  <si>
    <t>balance_wm4</t>
  </si>
  <si>
    <t>"SELECT su.id as suid, s.id as sid, ms.id as msid FROM subjects su join sites s on su.site_id = s.id join medidata_sites ms on s.external_id= ms.id where ( s.study_id = 38 and su.randomized_at ='2013-11-22 15:52:08-05') or (su.regime_id = 14 and  su.randomized_at ='2013-10-08 22:44:26-04' and su.removed_from_dispensing = 'f') or (s.id = 8 and su.regime_id = 13);"</t>
  </si>
  <si>
    <t>"SELECT su.id as suid, s.id as sid, ms.id as msid FROM subjects su join sites s on su.site_id = s.id join medidata_sites ms on s.external_id= ms.id where ( s.study_id = 38 and su.randomized_at ='2013-11-22 15:49:04-05') or (su.regime_id = 14 and  su.randomized_at ='2013-10-08 22:44:26-04' and su.removed_from_dispensing = 'f') or (s.id = 8 and su.regime_id = 13);"</t>
  </si>
  <si>
    <t>"SELECT su.id as suid, s.id as sid, ms.id as msid FROM subjects su join sites s on su.site_id = s.id join medidata_sites ms on s.external_id= ms.id where ( s.study_id = 38 and su.randomized_at &lt;'2013-11-22 15:52:08-05') or (su.regime_id = 14 and  su.randomized_at ='2013-10-08 22:44:26-04' and su.removed_from_dispensing = 'f') or (s.id = 8 and su.regime_id = 13);"</t>
  </si>
  <si>
    <t>"SELECT su.id as suid, s.id as sid, ms.id as msid FROM subjects su join sites s on su.site_id = s.id join medidata_sites ms on s.external_id= ms.id where ( s.study_id = 38 and su.randomized_at ='2013-11-22 15:52:08-05') or (su.regime_id = 14 and  su.randomized_at ='2013-10-08 22:44:26-04' and su.removed_from_dispensing = 'f') or (s.id = 8 and su.regime_id = 13 and su.id = 260);"</t>
  </si>
  <si>
    <t>"SELECT su.id as suid, s.id as sid, ms.id as msid FROM subjects su join sites s on su.site_id = s.id join medidata_sites ms on s.external_id= ms.id where ( s.study_id = 38 and su.created_at ='2013-11-22 15:52:08-05') or (su.regime_id = 14 and  su.randomized_at ='2013-10-08 22:44:26-04' and su.removed_from_dispensing = 'f') or (s.id = 8 and su.regime_id = 13);"</t>
  </si>
  <si>
    <t>"SELECT su.id as suid, s.id as sid, ms.id as msid FROM subjects su join sites s on su.site_id = s.id join medidata_sites ms on s.external_id= ms.id where ( s.study_id = 38 and su.randomized_at ='2013-11-22 15:52:08-05') or (su.regime_id = 14 and  su.randomized_at ='2013-10-08 22:44:26-04' and su.removed_from_dispensing = 'f') or (s.id = 8);"</t>
  </si>
  <si>
    <t>"SELECT su.id as suid, s.id as sid, ms.id as msid FROM subjects su join sites s on su.site_id = s.id join medidata_sites ms on s.external_id= ms.id where ( s.study_id = 38 and su.randomized_at ='2013-11-22 15:49:04-05') or (su.regime_id = 14 and su.remove_from_rand ='f' and su.randomized_at ='2013-10-08 22:54:58-04') or (s.id = 8 );"</t>
  </si>
  <si>
    <t>balance_wm5</t>
  </si>
  <si>
    <t>"SELECT su.id as suid, s.id as sid, ms.id as msid FROM subjects su join sites s on su.site_id = s.id join medidata_sites ms on s.external_id= ms.id where (s.study_id &gt; 1 and su.random_regime_selector is not null and ms.country='USA') or (su.regime_id = 14 and su.remove_from_rand ='f' and su.randomized_at &lt;'2013-10-09' and s.supply_plan_id = 3);"</t>
  </si>
  <si>
    <t>"SELECT su.id as suid, s.id as sid, ms.id as msid FROM subjects su join sites s on su.site_id = s.id join medidata_sites ms on s.external_id= ms.id where ( s.study_id &gt; 1 and su.random_regime_selector is not null and ms.country='GBR') or (su.regime_id = 14 and su.remove_from_rand ='f' and su.randomized_at &lt;'2013-10-09' and s.supply_plan_id = 3);"</t>
  </si>
  <si>
    <t>"SELECT su.id as suid, s.id as sid, ms.id as msid FROM subjects su join sites s on su.site_id = s.id join medidata_sites ms on s.external_id= ms.id where ( s.study_id &gt; 1 and su.random_regime_selector is null and ms.country='USA') or (su.regime_id = 14 and su.remove_from_rand ='f' and su.randomized_at &lt;'2013-10-09' and s.supply_plan_id = 3);"</t>
  </si>
  <si>
    <t>"SELECT su.id as suid, s.id as sid, ms.id as msid FROM subjects su join sites s on su.site_id = s.id join medidata_sites ms on s.external_id= ms.id where ( s.study_id &gt; 1 and su.random_regime_selector is not null) or (su.regime_id = 14 and su.remove_from_rand ='f' and su.randomized_at &lt;'2013-10-09' and s.supply_plan_id = 3);"</t>
  </si>
  <si>
    <t>"SELECT su.id as suid, s.id as sid, ms.id as msid FROM subjects su join sites s on su.site_id = s.id join medidata_sites ms on s.external_id= ms.id where ( s.study_id &gt; 1 and su.random_regime_selector is null) or (su.regime_id = 13 and su.remove_from_rand ='f' and su.randomized_at &lt;'2013-10-09' and s.supply_plan_id = 3);"</t>
  </si>
  <si>
    <t>balance_ws2</t>
  </si>
  <si>
    <t>"select l.id as lid, l.study_id, l.name, i.id as iid, i.status, i.lot_id from lots as l join inventory_items i on l.id = i.lot_id where (l.study_id = 46 and i.status = 1) or (l.study_id = 10 and i.status != 1);"</t>
  </si>
  <si>
    <t>"select l.id as lid, l.study_id, l.name, i.id as iid, i.status, i.lot_id from lots as l join inventory_items i on l.id = i.lot_id where (l.study_id = 46 and i.status = 4) or (l.study_id = 10 and i.status != 1);"</t>
  </si>
  <si>
    <t>"select l.id as lid, l.study_id, l.name, i.id as iid, i.status, i.lot_id from lots as l join inventory_items i on l.id = i.lot_id where (l.study_id = 46 and i.status = 1) or (l.study_id = 10 and i.status = 1);"</t>
  </si>
  <si>
    <t>"select l.id as lid, l.study_id, l.name, i.id as iid, i.status, i.lot_id from lots as l join inventory_items i on l.id = i.lot_id where (l.study_id = 46 and i.status = 1 and i.sequence_number &lt;30) or (l.study_id = 10 and i.status != 1);"</t>
  </si>
  <si>
    <t>"select l.id as lid, l.study_id, l.name, i.id as iid, i.status, i.lot_id from lots as l join inventory_items i on l.id = i.lot_id where (l.study_id = 46 and i.status = 1) or (l.id = 11 and i.status != 1);"</t>
  </si>
  <si>
    <t>"select l.id as lid, l.study_id, l.name, i.id as iid, i.status, i.lot_id from lots as l join inventory_items i on l.id = i.lot_id where (l.study_id = 46 and i.status = 1) or (l.study_id = 10);"</t>
  </si>
  <si>
    <t>"select l.id as lid, l.study_id, l.name, i.id as iid, i.status, i.lot_id from lots as l join inventory_items i on l.id = i.lot_id where (l.study_id = 46 and i.status = 1) or (l.study_id = 11 and i.status = 1);"</t>
  </si>
  <si>
    <t>balance_ws5</t>
  </si>
  <si>
    <t>"select l.id as lid, l.study_id, l.name, i.id as iid, i.status, i.lot_id from lots as l JOIN inventory_items i on l.id = i.lot_id where (l.study_id = 46 and i.status = 1 and l.expiry_date &gt; '2014-08-01' ) or (l.study_id = 10 );"</t>
  </si>
  <si>
    <t>"select l.id as lid, l.study_id, l.name, i.id as iid, i.status, i.lot_id from lots as l JOIN inventory_items i on l.id = i.lot_id where (l.study_id = 46 and i.status = 2 and l.expiry_date &gt; '2014-08-01' ) or (l.study_id = 10 );"</t>
  </si>
  <si>
    <t>"select l.id as lid, l.study_id, l.name, i.id as iid, i.status, i.lot_id from lots as l JOIN inventory_items i on l.id = i.lot_id where (l.study_id = 46 and i.status &gt; 1 and l.expiry_date &gt; '2014-08-01' ) or (l.study_id = 10 );"</t>
  </si>
  <si>
    <t>"select l.id as lid, l.study_id, l.name, i.id as iid, i.status, i.lot_id from lots as l JOIN inventory_items i on l.id = i.lot_id where (l.study_id = 46 and i.status = 1 and l.expiry_date &gt; '2014-08-01' ) or (l.study_id = 10 and i.sequence_number &gt;540);"</t>
  </si>
  <si>
    <t>"select l.id as lid, l.study_id, l.name, i.id as iid, i.status, i.lot_id from lots as l JOIN inventory_items i on l.id = i.lot_id where (l.study_id = 46 and i.status = 1 and l.released_at &gt; '2014-08-01' ) or (l.study_id = 10 );"</t>
  </si>
  <si>
    <t>"select l.id as lid, l.study_id, l.name, i.id as iid, i.status, i.lot_id from lots as l JOIN inventory_items i on l.id = i.lot_id where (l.study_id = 46 and i.status = 1 and l.expiry_date &gt; '2014-08-01' ) ;"</t>
  </si>
  <si>
    <t>"select l.id as lid, l.study_id, l.name, i.id as iid, i.status, i.lot_id from lots as l JOIN inventory_items i on l.id = i.lot_id where (l.study_id = 46 and i.status &gt; 1 and l.expiry_date &gt; '2014-08-01' ) or (l.study_id = 11 );"</t>
  </si>
  <si>
    <t>balance_wm2</t>
  </si>
  <si>
    <t>"SELECT ms.id as msid, s.id as sid, sh.id as shid FROM medidata_sites ms JOIN sites s ON ms.id = s.external_id JOIN shipments sh ON s.id = sh.destination_site_id where ms.country = 'USA' and  ms.id &gt; 700 and s.study_id &gt; 15 and s.active_for_drug_shipping = 'f' and s.activation_date &gt; '2013-01-01' and sh.id is not null;"</t>
  </si>
  <si>
    <t>"SELECT ms.id as msid, s.id as sid, sh.id as shid FROM medidata_sites ms JOIN sites s ON ms.id = s.external_id JOIN shipments sh ON s.id = sh.destination_site_id where ms.country = 'USA' and  ms.id &gt; 800 and s.study_id &gt; 15 and s.active_for_drug_shipping = 'f' and s.activation_date &gt; '2013-01-01' and sh.id is not null;"</t>
  </si>
  <si>
    <t>"SELECT ms.id as msid, s.id as sid, sh.id as shid FROM medidata_sites ms JOIN sites s ON ms.id = s.external_id JOIN shipments sh ON s.id = sh.destination_site_id where ms.country = 'USA' and  ms.id &lt; 700 and s.study_id &gt; 15 and s.active_for_drug_shipping = 'f' and s.activation_date &gt; '2013-01-01' and sh.id is not null;"</t>
  </si>
  <si>
    <t>"SELECT ms.id as msid, s.id as sid, sh.id as shid FROM medidata_sites ms JOIN sites s ON ms.id = s.external_id JOIN shipments sh ON s.id = sh.destination_site_id where ms.country = 'USA' and  ms.id &gt; 700 and s.study_id &gt; 15 and s.active_for_drug_shipping = 'f' and s.activation_date &gt; '2013-01-01' and sh.id is not null and ms.state='NJ' ;"</t>
  </si>
  <si>
    <t>"SELECT ms.id as msid, s.id as sid, sh.id as shid FROM medidata_sites ms JOIN sites s ON ms.id = s.external_id JOIN shipments sh ON s.id = sh.destination_site_id where ms.country = 'USA' and  ms.id &gt; 700 and s.study_id &gt; 15 and s.simulated_site = 'f' and s.activation_date &gt; '2013-01-01' and sh.id is not null;"</t>
  </si>
  <si>
    <t>"SELECT ms.id as msid, s.id as sid, sh.id as shid FROM medidata_sites ms JOIN sites s ON ms.id = s.external_id JOIN shipments sh ON s.id = sh.destination_site_id where ms.country = 'USA' and  ms.id &gt; 700 and s.study_id &gt; 15 and s.active_for_drug_shipping = 'f' and sh.id is not null;"</t>
  </si>
  <si>
    <t>"SELECT ms.id as msid, s.id as sid, sh.id as shid FROM medidata_sites ms JOIN sites s ON ms.id = s.external_id JOIN shipments sh ON s.id = sh.destination_site_id where ms.country = 'USA' and  ms.id &gt; 900 and s.study_id &gt; 15 and s.active_for_drug_shipping = 't' and s.activation_date &gt; '2013-01-01' and sh.id is not null;"</t>
  </si>
  <si>
    <t>balance_wc1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</si>
  <si>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(md.number is not null and md.number &lt;&gt; '' and d.study_id = 19 and d.id = 317 and i.status in (1,2,3,6)) or (md.name ='Depot5' and md.deleted='f' and d.study_id &lt;500  and i.status in (1,2,3,6) and l.release_status = 2)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</si>
  <si>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(md.number is not null and md.number &lt;&gt; '' and d.study_id = 19 and d.id = 317 and i.status in (1,2,3)) or (md.name ='Depot5' and md.deleted='f' and d.study_id &lt;500  and i.status in (1,2,3,6) and l.release_status = 2)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</si>
  <si>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(md.number is not null and md.number &lt;&gt; '' and d.study_id = 19 and d.id = 317 and i.status not in (1,2,3,6)) or (md.name ='Depot5' and md.deleted='f' and d.study_id &lt;500  and i.status in (1,2,3,6) and l.release_status = 2)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</si>
  <si>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(md.number is not null and md.number &lt;&gt; '' and d.study_id = 19 and d.id = 317 and i.status in (1,2,3,6) and i.quantity &lt;10) or (md.name ='Depot5' and md.deleted='f' and d.study_id &lt;500  and i.status in (1,2,3,6) and l.release_status = 2)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</si>
  <si>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(md.number is not null and md.name &lt;&gt; '' and d.medidata_depot_id = 19 and d.id = 317 and i.status in (1,2,3,6)) or (md.name ='Depot5' and md.deleted='f' and d.study_id &lt;500  and i.status in (1,2,3,6) and l.release_status = 2)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</si>
  <si>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(md.number is not null and md.number &lt;&gt; '' and d.study_id = 19 and d.id = 317 and i.status in (1,2,3,6)) or (md.name ='Depot5' and md.deleted='f' and d.study_id &lt;500  and i.status in (1,2,3,6)) ;"</t>
  </si>
  <si>
    <t>"select md.id as mdid,  d.id as did,  i.id as iid, a.id as aid from medidata_depots md join depots d on d.medidata_depot_id = md.id join unnumbered_inventory_items i on d.id = i.depot_id join lots l on i.lot_id = l.id join article_types a on l.article_type_id = a.id where (md.number is not null and md.number &lt;&gt; '' and d.study_id = 19 and d.id = 317 and i.status not in (1,2,3,6)) or (md.name ='Depot5' and md.deleted='t' and d.study_id &lt;500  and i.status in (1,2,3,6)) ;"</t>
  </si>
  <si>
    <t>balance_wm3</t>
  </si>
  <si>
    <t>"select sg.id as sgid, s.id as sid, d.id as did from medidata_studies as sg join studies as s on sg.id = s.external_id JOIN depots d on d.study_id = s.id  where sg.parent_id = 239 or sg.name ='Mediflexs' or sg.protocol='Mediflex UAT Protocol' or sg.close_date&gt;'2015-01-01' or s.study_design_id =657 or s.name = 'NandanStudy' or s.file_upload_rules='1'  or sg.is_production = 't';"</t>
  </si>
  <si>
    <t>"select sg.id as sgid, s.id as sid, d.id as did from medidata_studies as sg join studies as s on sg.id = s.external_id JOIN depots d on d.study_id = s.id  where sg.parent_id = 284 or sg.name ='Mediflexs' or sg.protocol='Mediflex UAT Protocol' or sg.close_date&gt;'2015-01-01' or s.study_design_id =657 or s.name = 'NandanStudy' or s.file_upload_rules='1'  or sg.is_production = 't';"</t>
  </si>
  <si>
    <t>"select sg.id as sgid, s.id as sid, d.id as did from medidata_studies as sg join studies as s on sg.id = s.external_id JOIN depots d on d.study_id = s.id  where sg.parent_id != 239 or sg.name ='Mediflexs' or sg.protocol='Mediflex UAT Protocol' or sg.close_date&gt;'2015-01-01' or s.study_design_id =657 or s.name = 'NandanStudy' or s.file_upload_rules='1'  or sg.is_production = 't';"</t>
  </si>
  <si>
    <t>"select sg.id as sgid, s.id as sid, d.id as did from medidata_studies as sg join studies as s on sg.id = s.external_id JOIN depots d on d.study_id = s.id  where (sg.parent_id = 239 and sg.oid='dce') or sg.name ='Mediflexs' or sg.protocol='Mediflex UAT Protocol' or sg.close_date&gt;'2015-01-01' or s.study_design_id =657 or s.name = 'NandanStudy' or s.file_upload_rules='1'  or sg.is_production = 't';"</t>
  </si>
  <si>
    <t>"select sg.id as sgid, s.id as sid, d.id as did from medidata_studies as sg join studies as s on sg.id = s.external_id JOIN depots d on d.study_id = s.id  where sg.parent_id = 239 or sg.name ='Mediflexs' or sg.protocol='Mediflex UAT Protocol' or sg.live_date&gt;'2015-01-01' or s.study_design_id =657 or s.name = 'NandanStudy' or s.file_upload_rules='1'  or sg.is_production = 't';"</t>
  </si>
  <si>
    <t>"select sg.id as sgid, s.id as sid, d.id as did from medidata_studies as sg join studies as s on sg.id = s.external_id JOIN depots d on d.study_id = s.id  where sg.parent_id = 239 or sg.name ='Mediflexs' or sg.protocol='Mediflex UAT Protocol' or sg.close_date&gt;'2015-01-01' or s.study_design_id =657 or s.name = 'NandanStudy' or s.file_upload_rules='1';"</t>
  </si>
  <si>
    <t>"select sg.id as sgid, s.id as sid, d.id as did from medidata_studies as sg join studies as s on sg.id = s.external_id JOIN depots d on d.study_id = s.id  where sg.parent_id = 239 or sg.name ='Mediflexs' or sg.protocol='Mediflex UAT Protocol' or sg.live_date&gt;'2015-01-01' or s.study_design_id &gt;657 or s.name = 'NandanStudy' or s.file_upload_rules='1' or sg.is_production = 't';"</t>
  </si>
  <si>
    <t>balance_ws4</t>
  </si>
  <si>
    <t>"select ms.id as msid, ms.parent_id, ms.is_production, s.id as sid from medidata_studies as ms join studies as s on ms.id = s.external_id where ms.name like 'SmokeTest%' or ms.is_production='f' or s.can_generate_blocks='t' or s.external_id &gt; 45235;"</t>
  </si>
  <si>
    <t>"select ms.id as msid, ms.parent_id, ms.is_production, s.id as sid from medidata_studies as ms join studies as s on ms.id = s.external_id where ms.name like 'SmokeTest%' or ms.is_production='t' or s.can_generate_blocks='t' or s.external_id &gt; 45235;"</t>
  </si>
  <si>
    <t>"select ms.id as msid, ms.parent_id, ms.is_production, s.id as sid from medidata_studies as ms join studies as s on ms.id = s.external_id where ms.name like 'SmokeTest%' or ms.is_production='f' or s.can_generate_blocks!='t' or s.external_id &gt; 45235;"</t>
  </si>
  <si>
    <t>"select ms.id as msid, ms.parent_id, ms.is_production, s.id as sid from medidata_studies as ms join studies as s on ms.id = s.external_id where ms.name like 'SmokeTest%' or ms.is_production='f' or s.can_generate_blocks='t' or (s.external_id &gt; 45235 and ms.id = 159 );"</t>
  </si>
  <si>
    <t>"select ms.id as msid, ms.parent_id, ms.is_production, s.id as sid from medidata_studies as ms join studies as s on ms.id = s.external_id where ms.name like 'SmokeTest%' or ms.is_production='f' or s.can_generate_blocks='t' or s.id &gt; 45235;"</t>
  </si>
  <si>
    <t>"select ms.id as msid, ms.parent_id, ms.is_production, s.id as sid from medidata_studies as ms join studies as s on ms.id = s.external_id where ms.name like 'SmokeTest%' or ms.is_production='f' or s.can_generate_blocks='t';"</t>
  </si>
  <si>
    <t>"select ms.id as msid, ms.parent_id, ms.is_production, s.id as sid from medidata_studies as ms join studies as s on ms.id = s.external_id where ms.name like 'SmokeTest%' or ms.is_production='t' or s.can_generate_blocks='f' or s.external_id &gt; 45235;"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</si>
</sst>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480F-6D4F-A449-9697-651857EA2D31}">
  <dimension ref="A1:I106"/>
  <sheetViews>
    <sheetView topLeftCell="A63" workbookViewId="0">
      <selection activeCell="D120" sqref="D120"/>
    </sheetView>
  </sheetViews>
  <sheetFormatPr baseColWidth="10" defaultRowHeight="16"/>
  <cols>
    <col min="1" max="1" width="39.83203125" customWidth="1"/>
    <col min="4" max="4" width="33.1640625" customWidth="1"/>
    <col min="5" max="5" width="38.1640625" customWidth="1"/>
    <col min="8" max="8" width="15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137</v>
      </c>
    </row>
    <row r="2" spans="1:9">
      <c r="A2" t="s">
        <v>8</v>
      </c>
      <c r="B2">
        <v>0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0.9375</v>
      </c>
      <c r="I2" t="str">
        <f>LEFT(RIGHT(A2,3),1)</f>
        <v>c</v>
      </c>
    </row>
    <row r="3" spans="1:9">
      <c r="A3" t="s">
        <v>8</v>
      </c>
      <c r="B3">
        <v>1</v>
      </c>
      <c r="C3" t="s">
        <v>9</v>
      </c>
      <c r="D3" t="s">
        <v>10</v>
      </c>
      <c r="E3" t="s">
        <v>12</v>
      </c>
      <c r="F3">
        <v>0</v>
      </c>
      <c r="G3">
        <v>0</v>
      </c>
      <c r="H3">
        <v>0.9375</v>
      </c>
      <c r="I3" t="str">
        <f t="shared" ref="I3:I66" si="0">LEFT(RIGHT(A3,3),1)</f>
        <v>c</v>
      </c>
    </row>
    <row r="4" spans="1:9">
      <c r="A4" t="s">
        <v>8</v>
      </c>
      <c r="B4">
        <v>2</v>
      </c>
      <c r="C4" t="s">
        <v>9</v>
      </c>
      <c r="D4" t="s">
        <v>10</v>
      </c>
      <c r="E4" t="s">
        <v>13</v>
      </c>
      <c r="F4">
        <v>0</v>
      </c>
      <c r="G4">
        <v>0</v>
      </c>
      <c r="H4">
        <v>0.875</v>
      </c>
      <c r="I4" t="str">
        <f t="shared" si="0"/>
        <v>c</v>
      </c>
    </row>
    <row r="5" spans="1:9">
      <c r="A5" t="s">
        <v>8</v>
      </c>
      <c r="B5">
        <v>3</v>
      </c>
      <c r="C5" t="s">
        <v>9</v>
      </c>
      <c r="D5" t="s">
        <v>10</v>
      </c>
      <c r="E5" t="s">
        <v>14</v>
      </c>
      <c r="F5">
        <v>0</v>
      </c>
      <c r="G5">
        <v>0</v>
      </c>
      <c r="H5">
        <v>0.93333333299999999</v>
      </c>
      <c r="I5" t="str">
        <f t="shared" si="0"/>
        <v>c</v>
      </c>
    </row>
    <row r="6" spans="1:9">
      <c r="A6" t="s">
        <v>8</v>
      </c>
      <c r="B6">
        <v>4</v>
      </c>
      <c r="C6" t="s">
        <v>9</v>
      </c>
      <c r="D6" t="s">
        <v>10</v>
      </c>
      <c r="E6" t="s">
        <v>15</v>
      </c>
      <c r="F6">
        <v>0</v>
      </c>
      <c r="G6">
        <v>0</v>
      </c>
      <c r="H6">
        <v>0.73333333300000003</v>
      </c>
      <c r="I6" t="str">
        <f t="shared" si="0"/>
        <v>c</v>
      </c>
    </row>
    <row r="7" spans="1:9">
      <c r="A7" t="s">
        <v>8</v>
      </c>
      <c r="B7">
        <v>5</v>
      </c>
      <c r="C7" t="s">
        <v>9</v>
      </c>
      <c r="D7" t="s">
        <v>10</v>
      </c>
      <c r="E7" t="s">
        <v>16</v>
      </c>
      <c r="F7">
        <v>0</v>
      </c>
      <c r="G7">
        <v>0</v>
      </c>
      <c r="H7">
        <v>0.94117647100000001</v>
      </c>
      <c r="I7" t="str">
        <f t="shared" si="0"/>
        <v>c</v>
      </c>
    </row>
    <row r="8" spans="1:9">
      <c r="A8" t="s">
        <v>17</v>
      </c>
      <c r="B8">
        <v>0</v>
      </c>
      <c r="C8" t="s">
        <v>9</v>
      </c>
      <c r="D8" t="s">
        <v>18</v>
      </c>
      <c r="E8" t="s">
        <v>19</v>
      </c>
      <c r="F8">
        <v>4</v>
      </c>
      <c r="G8">
        <v>0</v>
      </c>
      <c r="H8">
        <v>0.95</v>
      </c>
      <c r="I8" t="str">
        <f t="shared" si="0"/>
        <v>c</v>
      </c>
    </row>
    <row r="9" spans="1:9">
      <c r="A9" t="s">
        <v>17</v>
      </c>
      <c r="B9">
        <v>1</v>
      </c>
      <c r="C9" t="s">
        <v>9</v>
      </c>
      <c r="D9" t="s">
        <v>18</v>
      </c>
      <c r="E9" t="s">
        <v>20</v>
      </c>
      <c r="F9">
        <v>0</v>
      </c>
      <c r="G9">
        <v>0</v>
      </c>
      <c r="H9">
        <v>0.95</v>
      </c>
      <c r="I9" t="str">
        <f t="shared" si="0"/>
        <v>c</v>
      </c>
    </row>
    <row r="10" spans="1:9">
      <c r="A10" t="s">
        <v>17</v>
      </c>
      <c r="B10">
        <v>2</v>
      </c>
      <c r="C10" t="s">
        <v>9</v>
      </c>
      <c r="D10" t="s">
        <v>18</v>
      </c>
      <c r="E10" t="s">
        <v>21</v>
      </c>
      <c r="F10">
        <v>3</v>
      </c>
      <c r="G10">
        <v>0</v>
      </c>
      <c r="H10">
        <v>0.9</v>
      </c>
      <c r="I10" t="str">
        <f t="shared" si="0"/>
        <v>c</v>
      </c>
    </row>
    <row r="11" spans="1:9">
      <c r="A11" t="s">
        <v>17</v>
      </c>
      <c r="B11">
        <v>3</v>
      </c>
      <c r="C11" t="s">
        <v>9</v>
      </c>
      <c r="D11" t="s">
        <v>18</v>
      </c>
      <c r="E11" t="s">
        <v>22</v>
      </c>
      <c r="F11">
        <v>1</v>
      </c>
      <c r="G11">
        <v>0</v>
      </c>
      <c r="H11">
        <v>0.94736842099999996</v>
      </c>
      <c r="I11" t="str">
        <f t="shared" si="0"/>
        <v>c</v>
      </c>
    </row>
    <row r="12" spans="1:9">
      <c r="A12" t="s">
        <v>17</v>
      </c>
      <c r="B12">
        <v>4</v>
      </c>
      <c r="C12" t="s">
        <v>9</v>
      </c>
      <c r="D12" t="s">
        <v>18</v>
      </c>
      <c r="E12" t="s">
        <v>23</v>
      </c>
      <c r="F12">
        <v>8</v>
      </c>
      <c r="G12">
        <v>0</v>
      </c>
      <c r="H12">
        <v>0.78947368399999995</v>
      </c>
      <c r="I12" t="str">
        <f t="shared" si="0"/>
        <v>c</v>
      </c>
    </row>
    <row r="13" spans="1:9">
      <c r="A13" t="s">
        <v>17</v>
      </c>
      <c r="B13">
        <v>5</v>
      </c>
      <c r="C13" t="s">
        <v>9</v>
      </c>
      <c r="D13" t="s">
        <v>18</v>
      </c>
      <c r="E13" t="s">
        <v>24</v>
      </c>
      <c r="F13">
        <v>3</v>
      </c>
      <c r="G13">
        <v>0</v>
      </c>
      <c r="H13">
        <v>0.95238095199999995</v>
      </c>
      <c r="I13" t="str">
        <f t="shared" si="0"/>
        <v>c</v>
      </c>
    </row>
    <row r="14" spans="1:9">
      <c r="A14" t="s">
        <v>25</v>
      </c>
      <c r="B14">
        <v>0</v>
      </c>
      <c r="C14" t="s">
        <v>9</v>
      </c>
      <c r="D14" t="s">
        <v>26</v>
      </c>
      <c r="E14" t="s">
        <v>27</v>
      </c>
      <c r="F14">
        <v>290</v>
      </c>
      <c r="G14">
        <v>0</v>
      </c>
      <c r="H14">
        <v>0.75</v>
      </c>
      <c r="I14" t="str">
        <f t="shared" si="0"/>
        <v>c</v>
      </c>
    </row>
    <row r="15" spans="1:9">
      <c r="A15" t="s">
        <v>25</v>
      </c>
      <c r="B15">
        <v>1</v>
      </c>
      <c r="C15" t="s">
        <v>9</v>
      </c>
      <c r="D15" t="s">
        <v>26</v>
      </c>
      <c r="E15" t="s">
        <v>28</v>
      </c>
      <c r="F15">
        <v>0</v>
      </c>
      <c r="G15">
        <v>0</v>
      </c>
      <c r="H15">
        <v>0.9375</v>
      </c>
      <c r="I15" t="str">
        <f t="shared" si="0"/>
        <v>c</v>
      </c>
    </row>
    <row r="16" spans="1:9">
      <c r="A16" t="s">
        <v>25</v>
      </c>
      <c r="B16">
        <v>2</v>
      </c>
      <c r="C16" t="s">
        <v>9</v>
      </c>
      <c r="D16" t="s">
        <v>26</v>
      </c>
      <c r="E16" t="s">
        <v>29</v>
      </c>
      <c r="F16">
        <v>0</v>
      </c>
      <c r="G16">
        <v>0</v>
      </c>
      <c r="H16">
        <v>0.9375</v>
      </c>
      <c r="I16" t="str">
        <f t="shared" si="0"/>
        <v>c</v>
      </c>
    </row>
    <row r="17" spans="1:9">
      <c r="A17" t="s">
        <v>25</v>
      </c>
      <c r="B17">
        <v>3</v>
      </c>
      <c r="C17" t="s">
        <v>9</v>
      </c>
      <c r="D17" t="s">
        <v>26</v>
      </c>
      <c r="E17" t="s">
        <v>30</v>
      </c>
      <c r="F17">
        <v>0</v>
      </c>
      <c r="G17">
        <v>0</v>
      </c>
      <c r="H17">
        <v>0.875</v>
      </c>
      <c r="I17" t="str">
        <f t="shared" si="0"/>
        <v>c</v>
      </c>
    </row>
    <row r="18" spans="1:9">
      <c r="A18" t="s">
        <v>25</v>
      </c>
      <c r="B18">
        <v>4</v>
      </c>
      <c r="C18" t="s">
        <v>9</v>
      </c>
      <c r="D18" t="s">
        <v>26</v>
      </c>
      <c r="E18" t="s">
        <v>31</v>
      </c>
      <c r="F18">
        <v>0</v>
      </c>
      <c r="G18">
        <v>0</v>
      </c>
      <c r="H18">
        <v>0.93333333299999999</v>
      </c>
      <c r="I18" t="str">
        <f t="shared" si="0"/>
        <v>c</v>
      </c>
    </row>
    <row r="19" spans="1:9">
      <c r="A19" t="s">
        <v>32</v>
      </c>
      <c r="B19">
        <v>0</v>
      </c>
      <c r="C19" t="s">
        <v>9</v>
      </c>
      <c r="D19" t="s">
        <v>33</v>
      </c>
      <c r="E19" t="s">
        <v>34</v>
      </c>
      <c r="F19">
        <v>1</v>
      </c>
      <c r="G19">
        <v>0</v>
      </c>
      <c r="H19">
        <v>0.875</v>
      </c>
      <c r="I19" t="str">
        <f t="shared" si="0"/>
        <v>s</v>
      </c>
    </row>
    <row r="20" spans="1:9">
      <c r="A20" t="s">
        <v>25</v>
      </c>
      <c r="B20">
        <v>5</v>
      </c>
      <c r="C20" t="s">
        <v>9</v>
      </c>
      <c r="D20" t="s">
        <v>26</v>
      </c>
      <c r="E20" t="s">
        <v>35</v>
      </c>
      <c r="F20">
        <v>0</v>
      </c>
      <c r="G20">
        <v>0</v>
      </c>
      <c r="H20">
        <v>0.94117647100000001</v>
      </c>
      <c r="I20" t="str">
        <f t="shared" si="0"/>
        <v>c</v>
      </c>
    </row>
    <row r="21" spans="1:9">
      <c r="A21" t="s">
        <v>36</v>
      </c>
      <c r="B21">
        <v>0</v>
      </c>
      <c r="C21" t="s">
        <v>9</v>
      </c>
      <c r="D21" t="s">
        <v>37</v>
      </c>
      <c r="E21" t="s">
        <v>38</v>
      </c>
      <c r="F21">
        <v>0</v>
      </c>
      <c r="G21">
        <v>0</v>
      </c>
      <c r="H21">
        <v>0.95</v>
      </c>
      <c r="I21" t="str">
        <f t="shared" si="0"/>
        <v>c</v>
      </c>
    </row>
    <row r="22" spans="1:9">
      <c r="A22" t="s">
        <v>36</v>
      </c>
      <c r="B22">
        <v>1</v>
      </c>
      <c r="C22" t="s">
        <v>9</v>
      </c>
      <c r="D22" t="s">
        <v>37</v>
      </c>
      <c r="E22" t="s">
        <v>39</v>
      </c>
      <c r="F22">
        <v>3</v>
      </c>
      <c r="G22">
        <v>0</v>
      </c>
      <c r="H22">
        <v>0.95</v>
      </c>
      <c r="I22" t="str">
        <f t="shared" si="0"/>
        <v>c</v>
      </c>
    </row>
    <row r="23" spans="1:9">
      <c r="A23" t="s">
        <v>36</v>
      </c>
      <c r="B23">
        <v>2</v>
      </c>
      <c r="C23" t="s">
        <v>9</v>
      </c>
      <c r="D23" t="s">
        <v>37</v>
      </c>
      <c r="E23" t="s">
        <v>40</v>
      </c>
      <c r="F23">
        <v>0</v>
      </c>
      <c r="G23">
        <v>0</v>
      </c>
      <c r="H23">
        <v>0.8</v>
      </c>
      <c r="I23" t="str">
        <f t="shared" si="0"/>
        <v>c</v>
      </c>
    </row>
    <row r="24" spans="1:9">
      <c r="A24" t="s">
        <v>36</v>
      </c>
      <c r="B24">
        <v>4</v>
      </c>
      <c r="C24" t="s">
        <v>9</v>
      </c>
      <c r="D24" t="s">
        <v>37</v>
      </c>
      <c r="E24" t="s">
        <v>41</v>
      </c>
      <c r="F24">
        <v>2</v>
      </c>
      <c r="G24">
        <v>0</v>
      </c>
      <c r="H24">
        <v>0.78947368399999995</v>
      </c>
      <c r="I24" t="str">
        <f t="shared" si="0"/>
        <v>c</v>
      </c>
    </row>
    <row r="25" spans="1:9">
      <c r="A25" t="s">
        <v>36</v>
      </c>
      <c r="B25">
        <v>5</v>
      </c>
      <c r="C25" t="s">
        <v>9</v>
      </c>
      <c r="D25" t="s">
        <v>37</v>
      </c>
      <c r="E25" t="s">
        <v>42</v>
      </c>
      <c r="F25">
        <v>0</v>
      </c>
      <c r="G25">
        <v>0</v>
      </c>
      <c r="H25">
        <v>0.95238095199999995</v>
      </c>
      <c r="I25" t="str">
        <f t="shared" si="0"/>
        <v>c</v>
      </c>
    </row>
    <row r="26" spans="1:9">
      <c r="A26" t="s">
        <v>43</v>
      </c>
      <c r="B26">
        <v>0</v>
      </c>
      <c r="C26" t="s">
        <v>9</v>
      </c>
      <c r="D26" t="s">
        <v>44</v>
      </c>
      <c r="E26" t="s">
        <v>45</v>
      </c>
      <c r="F26">
        <v>23</v>
      </c>
      <c r="G26">
        <v>0</v>
      </c>
      <c r="H26">
        <v>0.95454545499999999</v>
      </c>
      <c r="I26" t="str">
        <f t="shared" si="0"/>
        <v>c</v>
      </c>
    </row>
    <row r="27" spans="1:9">
      <c r="A27" t="s">
        <v>46</v>
      </c>
      <c r="B27">
        <v>5</v>
      </c>
      <c r="C27" t="s">
        <v>9</v>
      </c>
      <c r="D27" t="s">
        <v>47</v>
      </c>
      <c r="E27" t="s">
        <v>48</v>
      </c>
      <c r="F27">
        <v>2</v>
      </c>
      <c r="G27">
        <v>0</v>
      </c>
      <c r="H27">
        <v>0.909090909</v>
      </c>
      <c r="I27" t="str">
        <f t="shared" si="0"/>
        <v>m</v>
      </c>
    </row>
    <row r="28" spans="1:9">
      <c r="A28" t="s">
        <v>43</v>
      </c>
      <c r="B28">
        <v>1</v>
      </c>
      <c r="C28" t="s">
        <v>9</v>
      </c>
      <c r="D28" t="s">
        <v>44</v>
      </c>
      <c r="E28" t="s">
        <v>49</v>
      </c>
      <c r="F28">
        <v>1</v>
      </c>
      <c r="G28">
        <v>0</v>
      </c>
      <c r="H28">
        <v>0.95454545499999999</v>
      </c>
      <c r="I28" t="str">
        <f t="shared" si="0"/>
        <v>c</v>
      </c>
    </row>
    <row r="29" spans="1:9">
      <c r="A29" t="s">
        <v>43</v>
      </c>
      <c r="B29">
        <v>2</v>
      </c>
      <c r="C29" t="s">
        <v>9</v>
      </c>
      <c r="D29" t="s">
        <v>44</v>
      </c>
      <c r="E29" t="s">
        <v>50</v>
      </c>
      <c r="F29">
        <v>1</v>
      </c>
      <c r="G29">
        <v>0</v>
      </c>
      <c r="H29">
        <v>0.909090909</v>
      </c>
      <c r="I29" t="str">
        <f t="shared" si="0"/>
        <v>c</v>
      </c>
    </row>
    <row r="30" spans="1:9">
      <c r="A30" t="s">
        <v>43</v>
      </c>
      <c r="B30">
        <v>3</v>
      </c>
      <c r="C30" t="s">
        <v>9</v>
      </c>
      <c r="D30" t="s">
        <v>44</v>
      </c>
      <c r="E30" t="s">
        <v>51</v>
      </c>
      <c r="F30">
        <v>0</v>
      </c>
      <c r="G30">
        <v>0</v>
      </c>
      <c r="H30">
        <v>0.95238095199999995</v>
      </c>
      <c r="I30" t="str">
        <f t="shared" si="0"/>
        <v>c</v>
      </c>
    </row>
    <row r="31" spans="1:9">
      <c r="A31" t="s">
        <v>43</v>
      </c>
      <c r="B31">
        <v>4</v>
      </c>
      <c r="C31" t="s">
        <v>9</v>
      </c>
      <c r="D31" t="s">
        <v>44</v>
      </c>
      <c r="E31" t="s">
        <v>52</v>
      </c>
      <c r="F31">
        <v>9</v>
      </c>
      <c r="G31">
        <v>0</v>
      </c>
      <c r="H31">
        <v>0.76190476200000001</v>
      </c>
      <c r="I31" t="str">
        <f t="shared" si="0"/>
        <v>c</v>
      </c>
    </row>
    <row r="32" spans="1:9">
      <c r="A32" t="s">
        <v>43</v>
      </c>
      <c r="B32">
        <v>5</v>
      </c>
      <c r="C32" t="s">
        <v>9</v>
      </c>
      <c r="D32" t="s">
        <v>44</v>
      </c>
      <c r="E32" t="s">
        <v>53</v>
      </c>
      <c r="F32">
        <v>1</v>
      </c>
      <c r="G32">
        <v>0</v>
      </c>
      <c r="H32">
        <v>0.95652173900000004</v>
      </c>
      <c r="I32" t="str">
        <f t="shared" si="0"/>
        <v>c</v>
      </c>
    </row>
    <row r="33" spans="1:9">
      <c r="A33" t="s">
        <v>46</v>
      </c>
      <c r="B33">
        <v>0</v>
      </c>
      <c r="C33" t="s">
        <v>9</v>
      </c>
      <c r="D33" t="s">
        <v>47</v>
      </c>
      <c r="E33" t="s">
        <v>54</v>
      </c>
      <c r="F33">
        <v>6</v>
      </c>
      <c r="G33">
        <v>0</v>
      </c>
      <c r="H33">
        <v>0.9</v>
      </c>
      <c r="I33" t="str">
        <f t="shared" si="0"/>
        <v>m</v>
      </c>
    </row>
    <row r="34" spans="1:9">
      <c r="A34" t="s">
        <v>46</v>
      </c>
      <c r="B34">
        <v>1</v>
      </c>
      <c r="C34" t="s">
        <v>9</v>
      </c>
      <c r="D34" t="s">
        <v>47</v>
      </c>
      <c r="E34" t="s">
        <v>55</v>
      </c>
      <c r="F34">
        <v>0</v>
      </c>
      <c r="G34">
        <v>0</v>
      </c>
      <c r="H34">
        <v>0.9</v>
      </c>
      <c r="I34" t="str">
        <f t="shared" si="0"/>
        <v>m</v>
      </c>
    </row>
    <row r="35" spans="1:9">
      <c r="A35" t="s">
        <v>46</v>
      </c>
      <c r="B35">
        <v>2</v>
      </c>
      <c r="C35" t="s">
        <v>9</v>
      </c>
      <c r="D35" t="s">
        <v>47</v>
      </c>
      <c r="E35" t="s">
        <v>56</v>
      </c>
      <c r="F35">
        <v>2</v>
      </c>
      <c r="G35">
        <v>0</v>
      </c>
      <c r="H35">
        <v>0.8</v>
      </c>
      <c r="I35" t="str">
        <f t="shared" si="0"/>
        <v>m</v>
      </c>
    </row>
    <row r="36" spans="1:9">
      <c r="A36" t="s">
        <v>46</v>
      </c>
      <c r="B36">
        <v>3</v>
      </c>
      <c r="C36" t="s">
        <v>9</v>
      </c>
      <c r="D36" t="s">
        <v>47</v>
      </c>
      <c r="E36" t="s">
        <v>57</v>
      </c>
      <c r="F36">
        <v>0</v>
      </c>
      <c r="G36">
        <v>0</v>
      </c>
      <c r="H36">
        <v>0.88888888899999996</v>
      </c>
      <c r="I36" t="str">
        <f t="shared" si="0"/>
        <v>m</v>
      </c>
    </row>
    <row r="37" spans="1:9">
      <c r="A37" t="s">
        <v>46</v>
      </c>
      <c r="B37">
        <v>4</v>
      </c>
      <c r="C37" t="s">
        <v>9</v>
      </c>
      <c r="D37" t="s">
        <v>47</v>
      </c>
      <c r="E37" t="s">
        <v>58</v>
      </c>
      <c r="F37">
        <v>20</v>
      </c>
      <c r="G37">
        <v>0</v>
      </c>
      <c r="H37">
        <v>0.625</v>
      </c>
      <c r="I37" t="str">
        <f t="shared" si="0"/>
        <v>m</v>
      </c>
    </row>
    <row r="38" spans="1:9">
      <c r="A38" t="s">
        <v>59</v>
      </c>
      <c r="B38">
        <v>4</v>
      </c>
      <c r="C38" t="s">
        <v>9</v>
      </c>
      <c r="D38" t="s">
        <v>60</v>
      </c>
      <c r="E38" t="s">
        <v>61</v>
      </c>
      <c r="F38">
        <v>40</v>
      </c>
      <c r="G38">
        <v>6303</v>
      </c>
      <c r="H38">
        <v>0.33333333300000001</v>
      </c>
      <c r="I38" t="str">
        <f t="shared" si="0"/>
        <v>s</v>
      </c>
    </row>
    <row r="39" spans="1:9">
      <c r="A39" t="s">
        <v>62</v>
      </c>
      <c r="B39">
        <v>0</v>
      </c>
      <c r="C39" t="s">
        <v>9</v>
      </c>
      <c r="D39" t="s">
        <v>63</v>
      </c>
      <c r="E39" t="s">
        <v>64</v>
      </c>
      <c r="F39">
        <v>0</v>
      </c>
      <c r="G39">
        <v>155</v>
      </c>
      <c r="H39">
        <v>0.9</v>
      </c>
      <c r="I39" t="str">
        <f t="shared" si="0"/>
        <v>m</v>
      </c>
    </row>
    <row r="40" spans="1:9">
      <c r="A40" t="s">
        <v>62</v>
      </c>
      <c r="B40">
        <v>1</v>
      </c>
      <c r="C40" t="s">
        <v>9</v>
      </c>
      <c r="D40" t="s">
        <v>63</v>
      </c>
      <c r="E40" t="s">
        <v>65</v>
      </c>
      <c r="F40">
        <v>0</v>
      </c>
      <c r="G40">
        <v>0</v>
      </c>
      <c r="H40">
        <v>0.9</v>
      </c>
      <c r="I40" t="str">
        <f t="shared" si="0"/>
        <v>m</v>
      </c>
    </row>
    <row r="41" spans="1:9">
      <c r="A41" t="s">
        <v>62</v>
      </c>
      <c r="B41">
        <v>2</v>
      </c>
      <c r="C41" t="s">
        <v>9</v>
      </c>
      <c r="D41" t="s">
        <v>63</v>
      </c>
      <c r="E41" t="s">
        <v>66</v>
      </c>
      <c r="F41">
        <v>1</v>
      </c>
      <c r="G41">
        <v>16</v>
      </c>
      <c r="H41">
        <v>0.8</v>
      </c>
      <c r="I41" t="str">
        <f t="shared" si="0"/>
        <v>m</v>
      </c>
    </row>
    <row r="42" spans="1:9">
      <c r="A42" t="s">
        <v>62</v>
      </c>
      <c r="B42">
        <v>3</v>
      </c>
      <c r="C42" t="s">
        <v>9</v>
      </c>
      <c r="D42" t="s">
        <v>63</v>
      </c>
      <c r="E42" t="s">
        <v>67</v>
      </c>
      <c r="F42">
        <v>0</v>
      </c>
      <c r="G42">
        <v>0</v>
      </c>
      <c r="H42">
        <v>0.88888888899999996</v>
      </c>
      <c r="I42" t="str">
        <f t="shared" si="0"/>
        <v>m</v>
      </c>
    </row>
    <row r="43" spans="1:9">
      <c r="A43" t="s">
        <v>62</v>
      </c>
      <c r="B43">
        <v>4</v>
      </c>
      <c r="C43" t="s">
        <v>9</v>
      </c>
      <c r="D43" t="s">
        <v>63</v>
      </c>
      <c r="E43" t="s">
        <v>68</v>
      </c>
      <c r="F43">
        <v>2</v>
      </c>
      <c r="G43">
        <v>155</v>
      </c>
      <c r="H43">
        <v>0.7</v>
      </c>
      <c r="I43" t="str">
        <f t="shared" si="0"/>
        <v>m</v>
      </c>
    </row>
    <row r="44" spans="1:9">
      <c r="A44" t="s">
        <v>62</v>
      </c>
      <c r="B44">
        <v>5</v>
      </c>
      <c r="C44" t="s">
        <v>9</v>
      </c>
      <c r="D44" t="s">
        <v>63</v>
      </c>
      <c r="E44" t="s">
        <v>69</v>
      </c>
      <c r="F44">
        <v>0</v>
      </c>
      <c r="G44">
        <v>0</v>
      </c>
      <c r="H44">
        <v>0.909090909</v>
      </c>
      <c r="I44" t="str">
        <f t="shared" si="0"/>
        <v>m</v>
      </c>
    </row>
    <row r="45" spans="1:9">
      <c r="A45" t="s">
        <v>70</v>
      </c>
      <c r="B45">
        <v>0</v>
      </c>
      <c r="C45" t="s">
        <v>9</v>
      </c>
      <c r="D45" t="s">
        <v>71</v>
      </c>
      <c r="E45" t="s">
        <v>72</v>
      </c>
      <c r="F45">
        <v>0</v>
      </c>
      <c r="G45">
        <v>0</v>
      </c>
      <c r="H45">
        <v>0.91666666699999999</v>
      </c>
      <c r="I45" t="str">
        <f t="shared" si="0"/>
        <v>m</v>
      </c>
    </row>
    <row r="46" spans="1:9">
      <c r="A46" t="s">
        <v>70</v>
      </c>
      <c r="B46">
        <v>1</v>
      </c>
      <c r="C46" t="s">
        <v>9</v>
      </c>
      <c r="D46" t="s">
        <v>71</v>
      </c>
      <c r="E46" t="s">
        <v>73</v>
      </c>
      <c r="F46">
        <v>0</v>
      </c>
      <c r="G46">
        <v>0</v>
      </c>
      <c r="H46">
        <v>0.91666666699999999</v>
      </c>
      <c r="I46" t="str">
        <f t="shared" si="0"/>
        <v>m</v>
      </c>
    </row>
    <row r="47" spans="1:9">
      <c r="A47" t="s">
        <v>70</v>
      </c>
      <c r="B47">
        <v>2</v>
      </c>
      <c r="C47" t="s">
        <v>9</v>
      </c>
      <c r="D47" t="s">
        <v>71</v>
      </c>
      <c r="E47" t="s">
        <v>74</v>
      </c>
      <c r="F47">
        <v>0</v>
      </c>
      <c r="G47">
        <v>8</v>
      </c>
      <c r="H47">
        <v>0.83333333300000001</v>
      </c>
      <c r="I47" t="str">
        <f t="shared" si="0"/>
        <v>m</v>
      </c>
    </row>
    <row r="48" spans="1:9">
      <c r="A48" t="s">
        <v>70</v>
      </c>
      <c r="B48">
        <v>3</v>
      </c>
      <c r="C48" t="s">
        <v>9</v>
      </c>
      <c r="D48" t="s">
        <v>71</v>
      </c>
      <c r="E48" t="s">
        <v>75</v>
      </c>
      <c r="F48">
        <v>0</v>
      </c>
      <c r="G48">
        <v>0</v>
      </c>
      <c r="H48">
        <v>0.909090909</v>
      </c>
      <c r="I48" t="str">
        <f t="shared" si="0"/>
        <v>m</v>
      </c>
    </row>
    <row r="49" spans="1:9">
      <c r="A49" t="s">
        <v>70</v>
      </c>
      <c r="B49">
        <v>4</v>
      </c>
      <c r="C49" t="s">
        <v>9</v>
      </c>
      <c r="D49" t="s">
        <v>71</v>
      </c>
      <c r="E49" t="s">
        <v>76</v>
      </c>
      <c r="F49">
        <v>1</v>
      </c>
      <c r="G49">
        <v>8</v>
      </c>
      <c r="H49">
        <v>0.63636363600000001</v>
      </c>
      <c r="I49" t="str">
        <f t="shared" si="0"/>
        <v>m</v>
      </c>
    </row>
    <row r="50" spans="1:9">
      <c r="A50" t="s">
        <v>70</v>
      </c>
      <c r="B50">
        <v>5</v>
      </c>
      <c r="C50" t="s">
        <v>9</v>
      </c>
      <c r="D50" t="s">
        <v>71</v>
      </c>
      <c r="E50" t="s">
        <v>77</v>
      </c>
      <c r="F50">
        <v>0</v>
      </c>
      <c r="G50">
        <v>8</v>
      </c>
      <c r="H50">
        <v>0.92307692299999999</v>
      </c>
      <c r="I50" t="str">
        <f t="shared" si="0"/>
        <v>m</v>
      </c>
    </row>
    <row r="51" spans="1:9">
      <c r="A51" t="s">
        <v>78</v>
      </c>
      <c r="B51">
        <v>0</v>
      </c>
      <c r="C51" t="s">
        <v>9</v>
      </c>
      <c r="D51" t="s">
        <v>79</v>
      </c>
      <c r="E51" t="s">
        <v>80</v>
      </c>
      <c r="F51">
        <v>0</v>
      </c>
      <c r="G51">
        <v>0</v>
      </c>
      <c r="H51">
        <v>0.91666666699999999</v>
      </c>
      <c r="I51" t="str">
        <f t="shared" si="0"/>
        <v>m</v>
      </c>
    </row>
    <row r="52" spans="1:9">
      <c r="A52" t="s">
        <v>59</v>
      </c>
      <c r="B52">
        <v>5</v>
      </c>
      <c r="C52" t="s">
        <v>9</v>
      </c>
      <c r="D52" t="s">
        <v>60</v>
      </c>
      <c r="E52" t="s">
        <v>81</v>
      </c>
      <c r="F52">
        <v>10</v>
      </c>
      <c r="G52">
        <v>6303</v>
      </c>
      <c r="H52">
        <v>0.85714285700000004</v>
      </c>
      <c r="I52" t="str">
        <f t="shared" si="0"/>
        <v>s</v>
      </c>
    </row>
    <row r="53" spans="1:9">
      <c r="A53" t="s">
        <v>78</v>
      </c>
      <c r="B53">
        <v>1</v>
      </c>
      <c r="C53" t="s">
        <v>9</v>
      </c>
      <c r="D53" t="s">
        <v>79</v>
      </c>
      <c r="E53" t="s">
        <v>82</v>
      </c>
      <c r="F53">
        <v>0</v>
      </c>
      <c r="G53">
        <v>0</v>
      </c>
      <c r="H53">
        <v>0.91666666699999999</v>
      </c>
      <c r="I53" t="str">
        <f t="shared" si="0"/>
        <v>m</v>
      </c>
    </row>
    <row r="54" spans="1:9">
      <c r="A54" t="s">
        <v>78</v>
      </c>
      <c r="B54">
        <v>2</v>
      </c>
      <c r="C54" t="s">
        <v>9</v>
      </c>
      <c r="D54" t="s">
        <v>79</v>
      </c>
      <c r="E54" t="s">
        <v>83</v>
      </c>
      <c r="F54">
        <v>0</v>
      </c>
      <c r="G54">
        <v>0</v>
      </c>
      <c r="H54">
        <v>0.83333333300000001</v>
      </c>
      <c r="I54" t="str">
        <f t="shared" si="0"/>
        <v>m</v>
      </c>
    </row>
    <row r="55" spans="1:9">
      <c r="A55" t="s">
        <v>78</v>
      </c>
      <c r="B55">
        <v>3</v>
      </c>
      <c r="C55" t="s">
        <v>9</v>
      </c>
      <c r="D55" t="s">
        <v>79</v>
      </c>
      <c r="E55" t="s">
        <v>84</v>
      </c>
      <c r="F55">
        <v>0</v>
      </c>
      <c r="G55">
        <v>0</v>
      </c>
      <c r="H55">
        <v>0.909090909</v>
      </c>
      <c r="I55" t="str">
        <f t="shared" si="0"/>
        <v>m</v>
      </c>
    </row>
    <row r="56" spans="1:9">
      <c r="A56" t="s">
        <v>78</v>
      </c>
      <c r="B56">
        <v>4</v>
      </c>
      <c r="C56" t="s">
        <v>9</v>
      </c>
      <c r="D56" t="s">
        <v>79</v>
      </c>
      <c r="E56" t="s">
        <v>85</v>
      </c>
      <c r="F56">
        <v>0</v>
      </c>
      <c r="G56">
        <v>0</v>
      </c>
      <c r="H56">
        <v>0.81818181800000001</v>
      </c>
      <c r="I56" t="str">
        <f t="shared" si="0"/>
        <v>m</v>
      </c>
    </row>
    <row r="57" spans="1:9">
      <c r="A57" t="s">
        <v>78</v>
      </c>
      <c r="B57">
        <v>5</v>
      </c>
      <c r="C57" t="s">
        <v>9</v>
      </c>
      <c r="D57" t="s">
        <v>79</v>
      </c>
      <c r="E57" t="s">
        <v>86</v>
      </c>
      <c r="F57">
        <v>0</v>
      </c>
      <c r="G57">
        <v>0</v>
      </c>
      <c r="H57">
        <v>0.92307692299999999</v>
      </c>
      <c r="I57" t="str">
        <f t="shared" si="0"/>
        <v>m</v>
      </c>
    </row>
    <row r="58" spans="1:9">
      <c r="A58" t="s">
        <v>87</v>
      </c>
      <c r="B58">
        <v>0</v>
      </c>
      <c r="C58" t="s">
        <v>9</v>
      </c>
      <c r="D58" t="s">
        <v>88</v>
      </c>
      <c r="E58" t="s">
        <v>89</v>
      </c>
      <c r="F58">
        <v>1</v>
      </c>
      <c r="G58">
        <v>280</v>
      </c>
      <c r="H58">
        <v>0.928571429</v>
      </c>
      <c r="I58" t="str">
        <f t="shared" si="0"/>
        <v>m</v>
      </c>
    </row>
    <row r="59" spans="1:9">
      <c r="A59" t="s">
        <v>87</v>
      </c>
      <c r="B59">
        <v>1</v>
      </c>
      <c r="C59" t="s">
        <v>9</v>
      </c>
      <c r="D59" t="s">
        <v>88</v>
      </c>
      <c r="E59" t="s">
        <v>90</v>
      </c>
      <c r="F59">
        <v>0</v>
      </c>
      <c r="G59">
        <v>0</v>
      </c>
      <c r="H59">
        <v>0.928571429</v>
      </c>
      <c r="I59" t="str">
        <f t="shared" si="0"/>
        <v>m</v>
      </c>
    </row>
    <row r="60" spans="1:9">
      <c r="A60" t="s">
        <v>87</v>
      </c>
      <c r="B60">
        <v>2</v>
      </c>
      <c r="C60" t="s">
        <v>9</v>
      </c>
      <c r="D60" t="s">
        <v>88</v>
      </c>
      <c r="E60" t="s">
        <v>91</v>
      </c>
      <c r="F60">
        <v>0</v>
      </c>
      <c r="G60">
        <v>0</v>
      </c>
      <c r="H60">
        <v>0.85714285700000004</v>
      </c>
      <c r="I60" t="str">
        <f t="shared" si="0"/>
        <v>m</v>
      </c>
    </row>
    <row r="61" spans="1:9">
      <c r="A61" t="s">
        <v>87</v>
      </c>
      <c r="B61">
        <v>3</v>
      </c>
      <c r="C61" t="s">
        <v>9</v>
      </c>
      <c r="D61" t="s">
        <v>88</v>
      </c>
      <c r="E61" t="s">
        <v>92</v>
      </c>
      <c r="F61">
        <v>0</v>
      </c>
      <c r="G61">
        <v>0</v>
      </c>
      <c r="H61">
        <v>0.92307692299999999</v>
      </c>
      <c r="I61" t="str">
        <f t="shared" si="0"/>
        <v>m</v>
      </c>
    </row>
    <row r="62" spans="1:9">
      <c r="A62" t="s">
        <v>87</v>
      </c>
      <c r="B62">
        <v>4</v>
      </c>
      <c r="C62" t="s">
        <v>9</v>
      </c>
      <c r="D62" t="s">
        <v>88</v>
      </c>
      <c r="E62" t="s">
        <v>93</v>
      </c>
      <c r="F62">
        <v>2</v>
      </c>
      <c r="G62">
        <v>7</v>
      </c>
      <c r="H62">
        <v>0.71428571399999996</v>
      </c>
      <c r="I62" t="str">
        <f t="shared" si="0"/>
        <v>m</v>
      </c>
    </row>
    <row r="63" spans="1:9">
      <c r="A63" t="s">
        <v>87</v>
      </c>
      <c r="B63">
        <v>5</v>
      </c>
      <c r="C63" t="s">
        <v>9</v>
      </c>
      <c r="D63" t="s">
        <v>88</v>
      </c>
      <c r="E63" t="s">
        <v>94</v>
      </c>
      <c r="F63">
        <v>1</v>
      </c>
      <c r="G63">
        <v>430</v>
      </c>
      <c r="H63">
        <v>0.93333333299999999</v>
      </c>
      <c r="I63" t="str">
        <f t="shared" si="0"/>
        <v>m</v>
      </c>
    </row>
    <row r="64" spans="1:9">
      <c r="A64" t="s">
        <v>95</v>
      </c>
      <c r="B64">
        <v>0</v>
      </c>
      <c r="C64" t="s">
        <v>9</v>
      </c>
      <c r="D64" t="s">
        <v>96</v>
      </c>
      <c r="E64" t="s">
        <v>97</v>
      </c>
      <c r="F64">
        <v>0</v>
      </c>
      <c r="G64">
        <v>0</v>
      </c>
      <c r="H64">
        <v>0.83333333300000001</v>
      </c>
      <c r="I64" t="str">
        <f t="shared" si="0"/>
        <v>s</v>
      </c>
    </row>
    <row r="65" spans="1:9">
      <c r="A65" t="s">
        <v>95</v>
      </c>
      <c r="B65">
        <v>1</v>
      </c>
      <c r="C65" t="s">
        <v>9</v>
      </c>
      <c r="D65" t="s">
        <v>96</v>
      </c>
      <c r="E65" t="s">
        <v>98</v>
      </c>
      <c r="F65">
        <v>0</v>
      </c>
      <c r="G65">
        <v>0</v>
      </c>
      <c r="H65">
        <v>0.83333333300000001</v>
      </c>
      <c r="I65" t="str">
        <f t="shared" si="0"/>
        <v>s</v>
      </c>
    </row>
    <row r="66" spans="1:9">
      <c r="A66" t="s">
        <v>95</v>
      </c>
      <c r="B66">
        <v>2</v>
      </c>
      <c r="C66" t="s">
        <v>9</v>
      </c>
      <c r="D66" t="s">
        <v>96</v>
      </c>
      <c r="E66" t="s">
        <v>99</v>
      </c>
      <c r="F66">
        <v>0</v>
      </c>
      <c r="G66">
        <v>0</v>
      </c>
      <c r="H66">
        <v>0.66666666699999999</v>
      </c>
      <c r="I66" t="str">
        <f t="shared" si="0"/>
        <v>s</v>
      </c>
    </row>
    <row r="67" spans="1:9">
      <c r="A67" t="s">
        <v>95</v>
      </c>
      <c r="B67">
        <v>3</v>
      </c>
      <c r="C67" t="s">
        <v>9</v>
      </c>
      <c r="D67" t="s">
        <v>96</v>
      </c>
      <c r="E67" t="s">
        <v>100</v>
      </c>
      <c r="F67">
        <v>0</v>
      </c>
      <c r="G67">
        <v>0</v>
      </c>
      <c r="H67">
        <v>0.8</v>
      </c>
      <c r="I67" t="str">
        <f t="shared" ref="I67:I90" si="1">LEFT(RIGHT(A67,3),1)</f>
        <v>s</v>
      </c>
    </row>
    <row r="68" spans="1:9">
      <c r="A68" t="s">
        <v>95</v>
      </c>
      <c r="B68">
        <v>4</v>
      </c>
      <c r="C68" t="s">
        <v>9</v>
      </c>
      <c r="D68" t="s">
        <v>96</v>
      </c>
      <c r="E68" t="s">
        <v>101</v>
      </c>
      <c r="F68">
        <v>0</v>
      </c>
      <c r="G68">
        <v>0</v>
      </c>
      <c r="H68">
        <v>0.5</v>
      </c>
      <c r="I68" t="str">
        <f t="shared" si="1"/>
        <v>s</v>
      </c>
    </row>
    <row r="69" spans="1:9">
      <c r="A69" t="s">
        <v>95</v>
      </c>
      <c r="B69">
        <v>5</v>
      </c>
      <c r="C69" t="s">
        <v>9</v>
      </c>
      <c r="D69" t="s">
        <v>96</v>
      </c>
      <c r="E69" t="s">
        <v>102</v>
      </c>
      <c r="F69">
        <v>0</v>
      </c>
      <c r="G69">
        <v>0</v>
      </c>
      <c r="H69">
        <v>0.85714285700000004</v>
      </c>
      <c r="I69" t="str">
        <f t="shared" si="1"/>
        <v>s</v>
      </c>
    </row>
    <row r="70" spans="1:9">
      <c r="A70" t="s">
        <v>103</v>
      </c>
      <c r="B70">
        <v>0</v>
      </c>
      <c r="C70" t="s">
        <v>9</v>
      </c>
      <c r="D70" t="s">
        <v>104</v>
      </c>
      <c r="E70" t="s">
        <v>105</v>
      </c>
      <c r="F70">
        <v>0</v>
      </c>
      <c r="G70">
        <v>0</v>
      </c>
      <c r="H70">
        <v>0.83333333300000001</v>
      </c>
      <c r="I70" t="str">
        <f t="shared" si="1"/>
        <v>s</v>
      </c>
    </row>
    <row r="71" spans="1:9">
      <c r="A71" t="s">
        <v>103</v>
      </c>
      <c r="B71">
        <v>1</v>
      </c>
      <c r="C71" t="s">
        <v>9</v>
      </c>
      <c r="D71" t="s">
        <v>104</v>
      </c>
      <c r="E71" t="s">
        <v>106</v>
      </c>
      <c r="F71">
        <v>0</v>
      </c>
      <c r="G71">
        <v>0</v>
      </c>
      <c r="H71">
        <v>0.83333333300000001</v>
      </c>
      <c r="I71" t="str">
        <f t="shared" si="1"/>
        <v>s</v>
      </c>
    </row>
    <row r="72" spans="1:9">
      <c r="A72" t="s">
        <v>103</v>
      </c>
      <c r="B72">
        <v>2</v>
      </c>
      <c r="C72" t="s">
        <v>9</v>
      </c>
      <c r="D72" t="s">
        <v>104</v>
      </c>
      <c r="E72" t="s">
        <v>107</v>
      </c>
      <c r="F72">
        <v>0</v>
      </c>
      <c r="G72">
        <v>83</v>
      </c>
      <c r="H72">
        <v>0.66666666699999999</v>
      </c>
      <c r="I72" t="str">
        <f t="shared" si="1"/>
        <v>s</v>
      </c>
    </row>
    <row r="73" spans="1:9">
      <c r="A73" t="s">
        <v>103</v>
      </c>
      <c r="B73">
        <v>3</v>
      </c>
      <c r="C73" t="s">
        <v>9</v>
      </c>
      <c r="D73" t="s">
        <v>104</v>
      </c>
      <c r="E73" t="s">
        <v>108</v>
      </c>
      <c r="F73">
        <v>0</v>
      </c>
      <c r="G73">
        <v>0</v>
      </c>
      <c r="H73">
        <v>0.8</v>
      </c>
      <c r="I73" t="str">
        <f t="shared" si="1"/>
        <v>s</v>
      </c>
    </row>
    <row r="74" spans="1:9">
      <c r="A74" t="s">
        <v>103</v>
      </c>
      <c r="B74">
        <v>4</v>
      </c>
      <c r="C74" t="s">
        <v>9</v>
      </c>
      <c r="D74" t="s">
        <v>104</v>
      </c>
      <c r="E74" t="s">
        <v>109</v>
      </c>
      <c r="F74">
        <v>1</v>
      </c>
      <c r="G74">
        <v>0</v>
      </c>
      <c r="H74">
        <v>0.5</v>
      </c>
      <c r="I74" t="str">
        <f t="shared" si="1"/>
        <v>s</v>
      </c>
    </row>
    <row r="75" spans="1:9">
      <c r="A75" t="s">
        <v>103</v>
      </c>
      <c r="B75">
        <v>5</v>
      </c>
      <c r="C75" t="s">
        <v>9</v>
      </c>
      <c r="D75" t="s">
        <v>104</v>
      </c>
      <c r="E75" t="s">
        <v>110</v>
      </c>
      <c r="F75">
        <v>0</v>
      </c>
      <c r="G75">
        <v>0</v>
      </c>
      <c r="H75">
        <v>0.85714285700000004</v>
      </c>
      <c r="I75" t="str">
        <f t="shared" si="1"/>
        <v>s</v>
      </c>
    </row>
    <row r="76" spans="1:9">
      <c r="A76" t="s">
        <v>59</v>
      </c>
      <c r="B76">
        <v>0</v>
      </c>
      <c r="C76" t="s">
        <v>9</v>
      </c>
      <c r="D76" t="s">
        <v>60</v>
      </c>
      <c r="E76" t="s">
        <v>111</v>
      </c>
      <c r="F76">
        <v>4</v>
      </c>
      <c r="G76">
        <v>0</v>
      </c>
      <c r="H76">
        <v>0.83333333300000001</v>
      </c>
      <c r="I76" t="str">
        <f t="shared" si="1"/>
        <v>s</v>
      </c>
    </row>
    <row r="77" spans="1:9">
      <c r="A77" t="s">
        <v>59</v>
      </c>
      <c r="B77">
        <v>1</v>
      </c>
      <c r="C77" t="s">
        <v>9</v>
      </c>
      <c r="D77" t="s">
        <v>60</v>
      </c>
      <c r="E77" t="s">
        <v>112</v>
      </c>
      <c r="F77">
        <v>0</v>
      </c>
      <c r="G77">
        <v>0</v>
      </c>
      <c r="H77">
        <v>0.83333333300000001</v>
      </c>
      <c r="I77" t="str">
        <f t="shared" si="1"/>
        <v>s</v>
      </c>
    </row>
    <row r="78" spans="1:9">
      <c r="A78" t="s">
        <v>59</v>
      </c>
      <c r="B78">
        <v>2</v>
      </c>
      <c r="C78" t="s">
        <v>9</v>
      </c>
      <c r="D78" t="s">
        <v>60</v>
      </c>
      <c r="E78" t="s">
        <v>113</v>
      </c>
      <c r="F78">
        <v>0</v>
      </c>
      <c r="G78">
        <v>0</v>
      </c>
      <c r="H78">
        <v>0.66666666699999999</v>
      </c>
      <c r="I78" t="str">
        <f t="shared" si="1"/>
        <v>s</v>
      </c>
    </row>
    <row r="79" spans="1:9">
      <c r="A79" t="s">
        <v>59</v>
      </c>
      <c r="B79">
        <v>3</v>
      </c>
      <c r="C79" t="s">
        <v>9</v>
      </c>
      <c r="D79" t="s">
        <v>60</v>
      </c>
      <c r="E79" t="s">
        <v>114</v>
      </c>
      <c r="F79">
        <v>2</v>
      </c>
      <c r="G79">
        <v>0</v>
      </c>
      <c r="H79">
        <v>0.83333333300000001</v>
      </c>
      <c r="I79" t="str">
        <f t="shared" si="1"/>
        <v>s</v>
      </c>
    </row>
    <row r="80" spans="1:9">
      <c r="A80" t="s">
        <v>32</v>
      </c>
      <c r="B80">
        <v>1</v>
      </c>
      <c r="C80" t="s">
        <v>9</v>
      </c>
      <c r="D80" t="s">
        <v>33</v>
      </c>
      <c r="E80" t="s">
        <v>115</v>
      </c>
      <c r="F80">
        <v>0</v>
      </c>
      <c r="G80">
        <v>0</v>
      </c>
      <c r="H80">
        <v>0.875</v>
      </c>
      <c r="I80" t="str">
        <f t="shared" si="1"/>
        <v>s</v>
      </c>
    </row>
    <row r="81" spans="1:9">
      <c r="A81" t="s">
        <v>32</v>
      </c>
      <c r="B81">
        <v>2</v>
      </c>
      <c r="C81" t="s">
        <v>9</v>
      </c>
      <c r="D81" t="s">
        <v>33</v>
      </c>
      <c r="E81" t="s">
        <v>116</v>
      </c>
      <c r="F81">
        <v>0</v>
      </c>
      <c r="G81">
        <v>0</v>
      </c>
      <c r="H81">
        <v>0.75</v>
      </c>
      <c r="I81" t="str">
        <f t="shared" si="1"/>
        <v>s</v>
      </c>
    </row>
    <row r="82" spans="1:9">
      <c r="A82" t="s">
        <v>32</v>
      </c>
      <c r="B82">
        <v>3</v>
      </c>
      <c r="C82" t="s">
        <v>9</v>
      </c>
      <c r="D82" t="s">
        <v>33</v>
      </c>
      <c r="E82" t="s">
        <v>117</v>
      </c>
      <c r="F82">
        <v>0</v>
      </c>
      <c r="G82">
        <v>0</v>
      </c>
      <c r="H82">
        <v>0.85714285700000004</v>
      </c>
      <c r="I82" t="str">
        <f t="shared" si="1"/>
        <v>s</v>
      </c>
    </row>
    <row r="83" spans="1:9">
      <c r="A83" t="s">
        <v>32</v>
      </c>
      <c r="B83">
        <v>4</v>
      </c>
      <c r="C83" t="s">
        <v>9</v>
      </c>
      <c r="D83" t="s">
        <v>33</v>
      </c>
      <c r="E83" t="s">
        <v>118</v>
      </c>
      <c r="F83">
        <v>0</v>
      </c>
      <c r="G83">
        <v>0</v>
      </c>
      <c r="H83">
        <v>0.75</v>
      </c>
      <c r="I83" t="str">
        <f t="shared" si="1"/>
        <v>s</v>
      </c>
    </row>
    <row r="84" spans="1:9">
      <c r="A84" t="s">
        <v>32</v>
      </c>
      <c r="B84">
        <v>5</v>
      </c>
      <c r="C84" t="s">
        <v>9</v>
      </c>
      <c r="D84" t="s">
        <v>33</v>
      </c>
      <c r="E84" t="s">
        <v>119</v>
      </c>
      <c r="F84">
        <v>0</v>
      </c>
      <c r="G84">
        <v>0</v>
      </c>
      <c r="H84">
        <v>0.88888888899999996</v>
      </c>
      <c r="I84" t="str">
        <f t="shared" si="1"/>
        <v>s</v>
      </c>
    </row>
    <row r="85" spans="1:9">
      <c r="A85" t="s">
        <v>120</v>
      </c>
      <c r="B85">
        <v>0</v>
      </c>
      <c r="C85" t="s">
        <v>9</v>
      </c>
      <c r="D85" t="s">
        <v>121</v>
      </c>
      <c r="E85" t="s">
        <v>122</v>
      </c>
      <c r="F85">
        <v>0</v>
      </c>
      <c r="G85">
        <v>0</v>
      </c>
      <c r="H85">
        <v>0.83333333300000001</v>
      </c>
      <c r="I85" t="str">
        <f t="shared" si="1"/>
        <v>s</v>
      </c>
    </row>
    <row r="86" spans="1:9">
      <c r="A86" t="s">
        <v>120</v>
      </c>
      <c r="B86">
        <v>1</v>
      </c>
      <c r="C86" t="s">
        <v>9</v>
      </c>
      <c r="D86" t="s">
        <v>121</v>
      </c>
      <c r="E86" t="s">
        <v>123</v>
      </c>
      <c r="F86">
        <v>0</v>
      </c>
      <c r="G86">
        <v>0</v>
      </c>
      <c r="H86">
        <v>0.83333333300000001</v>
      </c>
      <c r="I86" t="str">
        <f t="shared" si="1"/>
        <v>s</v>
      </c>
    </row>
    <row r="87" spans="1:9">
      <c r="A87" t="s">
        <v>120</v>
      </c>
      <c r="B87">
        <v>2</v>
      </c>
      <c r="C87" t="s">
        <v>9</v>
      </c>
      <c r="D87" t="s">
        <v>121</v>
      </c>
      <c r="E87" t="s">
        <v>124</v>
      </c>
      <c r="F87">
        <v>0</v>
      </c>
      <c r="G87">
        <v>0</v>
      </c>
      <c r="H87">
        <v>0.66666666699999999</v>
      </c>
      <c r="I87" t="str">
        <f t="shared" si="1"/>
        <v>s</v>
      </c>
    </row>
    <row r="88" spans="1:9">
      <c r="A88" t="s">
        <v>120</v>
      </c>
      <c r="B88">
        <v>3</v>
      </c>
      <c r="C88" t="s">
        <v>9</v>
      </c>
      <c r="D88" t="s">
        <v>121</v>
      </c>
      <c r="E88" t="s">
        <v>125</v>
      </c>
      <c r="F88">
        <v>0</v>
      </c>
      <c r="G88">
        <v>0</v>
      </c>
      <c r="H88">
        <v>0.8</v>
      </c>
      <c r="I88" t="str">
        <f t="shared" si="1"/>
        <v>s</v>
      </c>
    </row>
    <row r="89" spans="1:9">
      <c r="A89" t="s">
        <v>120</v>
      </c>
      <c r="B89">
        <v>4</v>
      </c>
      <c r="C89" t="s">
        <v>9</v>
      </c>
      <c r="D89" t="s">
        <v>121</v>
      </c>
      <c r="E89" t="s">
        <v>126</v>
      </c>
      <c r="F89">
        <v>0</v>
      </c>
      <c r="G89">
        <v>0</v>
      </c>
      <c r="H89">
        <v>0.5</v>
      </c>
      <c r="I89" t="str">
        <f t="shared" si="1"/>
        <v>s</v>
      </c>
    </row>
    <row r="90" spans="1:9">
      <c r="A90" t="s">
        <v>120</v>
      </c>
      <c r="B90">
        <v>5</v>
      </c>
      <c r="C90" t="s">
        <v>9</v>
      </c>
      <c r="D90" t="s">
        <v>121</v>
      </c>
      <c r="E90" t="s">
        <v>127</v>
      </c>
      <c r="F90">
        <v>0</v>
      </c>
      <c r="G90">
        <v>0</v>
      </c>
      <c r="H90">
        <v>0.428571429</v>
      </c>
      <c r="I90" t="str">
        <f t="shared" si="1"/>
        <v>s</v>
      </c>
    </row>
    <row r="93" spans="1:9">
      <c r="A93" t="s">
        <v>128</v>
      </c>
      <c r="F93" s="1">
        <f>AVERAGEIF(A2:A90,"*s0*",F2:F90)</f>
        <v>1.9333333333333333</v>
      </c>
      <c r="H93">
        <f>AVERAGEIF(A2:A90,"*s0*",H2:H90)</f>
        <v>0.74653439146666678</v>
      </c>
    </row>
    <row r="94" spans="1:9" ht="37" customHeight="1">
      <c r="A94" t="s">
        <v>129</v>
      </c>
      <c r="F94">
        <f t="array" ref="F94">STDEV(IF(I2:I90 ="s",F2:F90))</f>
        <v>7.4506807526668943</v>
      </c>
      <c r="H94" s="2">
        <f t="array" ref="H94">STDEV(IF(I2:I90 ="s",H2:H90))</f>
        <v>0.15066557991201651</v>
      </c>
    </row>
    <row r="96" spans="1:9">
      <c r="A96" t="s">
        <v>130</v>
      </c>
      <c r="F96" s="1">
        <f>AVERAGEIF(A2:A90,"*m0*",F2:F90)</f>
        <v>1.2666666666666666</v>
      </c>
      <c r="H96" s="1">
        <f>AVERAGEIF(A2:A90,"*m0*",H2:H90)</f>
        <v>0.8619385244333333</v>
      </c>
    </row>
    <row r="97" spans="1:8">
      <c r="A97" t="s">
        <v>131</v>
      </c>
      <c r="F97">
        <f t="array" ref="F97">STDEV(IF(I2:I90 ="m",F2:F90))</f>
        <v>3.7502490338765444</v>
      </c>
      <c r="H97">
        <f t="array" ref="H97">STDEV(IF(I2:I90 ="m",H2:H90))</f>
        <v>8.7021299400093913E-2</v>
      </c>
    </row>
    <row r="99" spans="1:8">
      <c r="A99" t="s">
        <v>132</v>
      </c>
      <c r="F99" s="1">
        <f>AVERAGEIF(A2:A90,"*c0*",F2:F90)</f>
        <v>12.03448275862069</v>
      </c>
      <c r="H99" s="1">
        <f>AVERAGEIF(A2:A90,"*c0*",H2:H90)</f>
        <v>0.90180758296551733</v>
      </c>
    </row>
    <row r="100" spans="1:8">
      <c r="A100" t="s">
        <v>133</v>
      </c>
      <c r="F100">
        <f t="array" ref="F100">STDEV(IF(I2:I90 ="c",F2:F90))</f>
        <v>53.660628529557798</v>
      </c>
      <c r="H100">
        <f t="array" ref="H100">STDEV(IF(I2:I90 ="c",H2:H90))</f>
        <v>7.2179464509985622E-2</v>
      </c>
    </row>
    <row r="102" spans="1:8">
      <c r="A102" t="s">
        <v>134</v>
      </c>
      <c r="F102" s="1">
        <f>AVERAGEIF(B2:B90,"&lt;5",F2:F90)</f>
        <v>5.7837837837837842</v>
      </c>
      <c r="H102" s="1">
        <f>AVERAGEIF(B2:B90,"&lt;5",H2:H90)</f>
        <v>0.8267082825945945</v>
      </c>
    </row>
    <row r="103" spans="1:8">
      <c r="A103" t="s">
        <v>135</v>
      </c>
      <c r="H103">
        <f t="array" ref="H103">STDEV(IF(B2:B90 &lt;5,H2:H90))</f>
        <v>0.12464178301556991</v>
      </c>
    </row>
    <row r="105" spans="1:8">
      <c r="A105" t="s">
        <v>136</v>
      </c>
      <c r="F105" s="1">
        <f>AVERAGEIF(B2:B90,"=5",F2:F90)</f>
        <v>1.1333333333333333</v>
      </c>
      <c r="H105" s="1">
        <f>AVERAGEIF(B2:B90,5,H2:H90)</f>
        <v>0.88201296473333324</v>
      </c>
    </row>
    <row r="106" spans="1:8">
      <c r="A106" t="s">
        <v>136</v>
      </c>
      <c r="H106">
        <f t="array" ref="H106">STDEV(IF(B2:B90 =5,H2:H90))</f>
        <v>0.13023064286115152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000B-484F-C04D-8A76-68DA30B930D0}">
  <dimension ref="A1:I106"/>
  <sheetViews>
    <sheetView topLeftCell="A58" workbookViewId="0">
      <selection activeCell="H106" sqref="H106"/>
    </sheetView>
  </sheetViews>
  <sheetFormatPr baseColWidth="10" defaultRowHeight="16"/>
  <cols>
    <col min="1" max="1" width="2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137</v>
      </c>
    </row>
    <row r="2" spans="1:9">
      <c r="A2" t="s">
        <v>138</v>
      </c>
      <c r="B2">
        <v>0</v>
      </c>
      <c r="C2" t="s">
        <v>9</v>
      </c>
      <c r="D2" t="s">
        <v>139</v>
      </c>
      <c r="E2" t="s">
        <v>140</v>
      </c>
      <c r="F2">
        <v>31</v>
      </c>
      <c r="G2">
        <v>0</v>
      </c>
      <c r="H2">
        <v>0.94444444400000005</v>
      </c>
      <c r="I2" t="str">
        <f>LEFT(RIGHT(A2,3),1)</f>
        <v>c</v>
      </c>
    </row>
    <row r="3" spans="1:9">
      <c r="A3" t="s">
        <v>138</v>
      </c>
      <c r="B3">
        <v>1</v>
      </c>
      <c r="C3" t="s">
        <v>9</v>
      </c>
      <c r="D3" t="s">
        <v>139</v>
      </c>
      <c r="E3" t="s">
        <v>141</v>
      </c>
      <c r="F3">
        <v>7</v>
      </c>
      <c r="G3">
        <v>0</v>
      </c>
      <c r="H3">
        <v>0.94444444400000005</v>
      </c>
      <c r="I3" t="str">
        <f t="shared" ref="I3:I66" si="0">LEFT(RIGHT(A3,3),1)</f>
        <v>c</v>
      </c>
    </row>
    <row r="4" spans="1:9">
      <c r="A4" t="s">
        <v>138</v>
      </c>
      <c r="B4">
        <v>2</v>
      </c>
      <c r="C4" t="s">
        <v>9</v>
      </c>
      <c r="D4" t="s">
        <v>139</v>
      </c>
      <c r="E4" t="s">
        <v>142</v>
      </c>
      <c r="F4">
        <v>33</v>
      </c>
      <c r="G4">
        <v>0</v>
      </c>
      <c r="H4">
        <v>0.88888888899999996</v>
      </c>
      <c r="I4" t="str">
        <f t="shared" si="0"/>
        <v>c</v>
      </c>
    </row>
    <row r="5" spans="1:9">
      <c r="A5" t="s">
        <v>138</v>
      </c>
      <c r="B5">
        <v>3</v>
      </c>
      <c r="C5" t="s">
        <v>9</v>
      </c>
      <c r="D5" t="s">
        <v>139</v>
      </c>
      <c r="E5" t="s">
        <v>143</v>
      </c>
      <c r="F5">
        <v>1</v>
      </c>
      <c r="G5">
        <v>0</v>
      </c>
      <c r="H5">
        <v>0.94117647100000001</v>
      </c>
      <c r="I5" t="str">
        <f t="shared" si="0"/>
        <v>c</v>
      </c>
    </row>
    <row r="6" spans="1:9">
      <c r="A6" t="s">
        <v>138</v>
      </c>
      <c r="B6">
        <v>4</v>
      </c>
      <c r="C6" t="s">
        <v>9</v>
      </c>
      <c r="D6" t="s">
        <v>139</v>
      </c>
      <c r="E6" t="s">
        <v>144</v>
      </c>
      <c r="F6">
        <v>32</v>
      </c>
      <c r="G6">
        <v>0</v>
      </c>
      <c r="H6">
        <v>0.72222222199999997</v>
      </c>
      <c r="I6" t="str">
        <f t="shared" si="0"/>
        <v>c</v>
      </c>
    </row>
    <row r="7" spans="1:9">
      <c r="A7" t="s">
        <v>138</v>
      </c>
      <c r="B7">
        <v>5</v>
      </c>
      <c r="C7" t="s">
        <v>9</v>
      </c>
      <c r="D7" t="s">
        <v>139</v>
      </c>
      <c r="E7" t="s">
        <v>145</v>
      </c>
      <c r="F7">
        <v>23</v>
      </c>
      <c r="G7">
        <v>0</v>
      </c>
      <c r="H7">
        <v>0.94736842099999996</v>
      </c>
      <c r="I7" t="str">
        <f t="shared" si="0"/>
        <v>c</v>
      </c>
    </row>
    <row r="8" spans="1:9">
      <c r="A8" t="s">
        <v>146</v>
      </c>
      <c r="B8">
        <v>4</v>
      </c>
      <c r="C8" t="s">
        <v>9</v>
      </c>
      <c r="D8" t="s">
        <v>147</v>
      </c>
      <c r="E8" t="s">
        <v>148</v>
      </c>
      <c r="F8">
        <v>195</v>
      </c>
      <c r="G8">
        <v>0</v>
      </c>
      <c r="H8">
        <v>0.66666666699999999</v>
      </c>
      <c r="I8" t="str">
        <f t="shared" si="0"/>
        <v>m</v>
      </c>
    </row>
    <row r="9" spans="1:9">
      <c r="A9" t="s">
        <v>149</v>
      </c>
      <c r="B9">
        <v>0</v>
      </c>
      <c r="C9" t="s">
        <v>9</v>
      </c>
      <c r="D9" t="s">
        <v>150</v>
      </c>
      <c r="E9" t="s">
        <v>151</v>
      </c>
      <c r="F9">
        <v>44</v>
      </c>
      <c r="G9">
        <v>0</v>
      </c>
      <c r="H9">
        <v>0.95</v>
      </c>
      <c r="I9" t="str">
        <f t="shared" si="0"/>
        <v>c</v>
      </c>
    </row>
    <row r="10" spans="1:9">
      <c r="A10" t="s">
        <v>149</v>
      </c>
      <c r="B10">
        <v>1</v>
      </c>
      <c r="C10" t="s">
        <v>9</v>
      </c>
      <c r="D10" t="s">
        <v>150</v>
      </c>
      <c r="E10" t="s">
        <v>152</v>
      </c>
      <c r="F10">
        <v>3</v>
      </c>
      <c r="G10">
        <v>0</v>
      </c>
      <c r="H10">
        <v>0.95</v>
      </c>
      <c r="I10" t="str">
        <f t="shared" si="0"/>
        <v>c</v>
      </c>
    </row>
    <row r="11" spans="1:9">
      <c r="A11" t="s">
        <v>149</v>
      </c>
      <c r="B11">
        <v>2</v>
      </c>
      <c r="C11" t="s">
        <v>9</v>
      </c>
      <c r="D11" t="s">
        <v>150</v>
      </c>
      <c r="E11" t="s">
        <v>153</v>
      </c>
      <c r="F11">
        <v>24</v>
      </c>
      <c r="G11">
        <v>0</v>
      </c>
      <c r="H11">
        <v>0.9</v>
      </c>
      <c r="I11" t="str">
        <f t="shared" si="0"/>
        <v>c</v>
      </c>
    </row>
    <row r="12" spans="1:9">
      <c r="A12" t="s">
        <v>149</v>
      </c>
      <c r="B12">
        <v>3</v>
      </c>
      <c r="C12" t="s">
        <v>9</v>
      </c>
      <c r="D12" t="s">
        <v>150</v>
      </c>
      <c r="E12" t="s">
        <v>154</v>
      </c>
      <c r="F12">
        <v>3</v>
      </c>
      <c r="G12">
        <v>0</v>
      </c>
      <c r="H12">
        <v>0.94736842099999996</v>
      </c>
      <c r="I12" t="str">
        <f t="shared" si="0"/>
        <v>c</v>
      </c>
    </row>
    <row r="13" spans="1:9">
      <c r="A13" t="s">
        <v>149</v>
      </c>
      <c r="B13">
        <v>4</v>
      </c>
      <c r="C13" t="s">
        <v>9</v>
      </c>
      <c r="D13" t="s">
        <v>150</v>
      </c>
      <c r="E13" t="s">
        <v>155</v>
      </c>
      <c r="F13">
        <v>41</v>
      </c>
      <c r="G13">
        <v>0</v>
      </c>
      <c r="H13">
        <v>0.73684210500000002</v>
      </c>
      <c r="I13" t="str">
        <f t="shared" si="0"/>
        <v>c</v>
      </c>
    </row>
    <row r="14" spans="1:9">
      <c r="A14" t="s">
        <v>149</v>
      </c>
      <c r="B14">
        <v>5</v>
      </c>
      <c r="C14" t="s">
        <v>9</v>
      </c>
      <c r="D14" t="s">
        <v>150</v>
      </c>
      <c r="E14" t="s">
        <v>156</v>
      </c>
      <c r="F14">
        <v>3</v>
      </c>
      <c r="G14">
        <v>0</v>
      </c>
      <c r="H14">
        <v>0.95238095199999995</v>
      </c>
      <c r="I14" t="str">
        <f t="shared" si="0"/>
        <v>c</v>
      </c>
    </row>
    <row r="15" spans="1:9">
      <c r="A15" t="s">
        <v>157</v>
      </c>
      <c r="B15">
        <v>0</v>
      </c>
      <c r="C15" t="s">
        <v>9</v>
      </c>
      <c r="D15" t="s">
        <v>158</v>
      </c>
      <c r="E15" t="s">
        <v>159</v>
      </c>
      <c r="F15">
        <v>77</v>
      </c>
      <c r="G15">
        <v>0</v>
      </c>
      <c r="H15">
        <v>0.875</v>
      </c>
      <c r="I15" t="str">
        <f t="shared" si="0"/>
        <v>s</v>
      </c>
    </row>
    <row r="16" spans="1:9">
      <c r="A16" t="s">
        <v>160</v>
      </c>
      <c r="B16">
        <v>0</v>
      </c>
      <c r="C16" t="s">
        <v>9</v>
      </c>
      <c r="D16" t="s">
        <v>161</v>
      </c>
      <c r="E16" t="s">
        <v>162</v>
      </c>
      <c r="F16">
        <v>48</v>
      </c>
      <c r="G16">
        <v>0</v>
      </c>
      <c r="H16">
        <v>0.95</v>
      </c>
      <c r="I16" t="str">
        <f t="shared" si="0"/>
        <v>c</v>
      </c>
    </row>
    <row r="17" spans="1:9">
      <c r="A17" t="s">
        <v>160</v>
      </c>
      <c r="B17">
        <v>1</v>
      </c>
      <c r="C17" t="s">
        <v>9</v>
      </c>
      <c r="D17" t="s">
        <v>161</v>
      </c>
      <c r="E17" t="s">
        <v>163</v>
      </c>
      <c r="F17">
        <v>11</v>
      </c>
      <c r="G17">
        <v>0</v>
      </c>
      <c r="H17">
        <v>0.95</v>
      </c>
      <c r="I17" t="str">
        <f t="shared" si="0"/>
        <v>c</v>
      </c>
    </row>
    <row r="18" spans="1:9">
      <c r="A18" t="s">
        <v>160</v>
      </c>
      <c r="B18">
        <v>2</v>
      </c>
      <c r="C18" t="s">
        <v>9</v>
      </c>
      <c r="D18" t="s">
        <v>161</v>
      </c>
      <c r="E18" t="s">
        <v>164</v>
      </c>
      <c r="F18">
        <v>12</v>
      </c>
      <c r="G18">
        <v>0</v>
      </c>
      <c r="H18">
        <v>0.9</v>
      </c>
      <c r="I18" t="str">
        <f t="shared" si="0"/>
        <v>c</v>
      </c>
    </row>
    <row r="19" spans="1:9">
      <c r="A19" t="s">
        <v>160</v>
      </c>
      <c r="B19">
        <v>3</v>
      </c>
      <c r="C19" t="s">
        <v>9</v>
      </c>
      <c r="D19" t="s">
        <v>161</v>
      </c>
      <c r="E19" t="s">
        <v>165</v>
      </c>
      <c r="F19">
        <v>4</v>
      </c>
      <c r="G19">
        <v>0</v>
      </c>
      <c r="H19">
        <v>0.94736842099999996</v>
      </c>
      <c r="I19" t="str">
        <f t="shared" si="0"/>
        <v>c</v>
      </c>
    </row>
    <row r="20" spans="1:9">
      <c r="A20" t="s">
        <v>160</v>
      </c>
      <c r="B20">
        <v>4</v>
      </c>
      <c r="C20" t="s">
        <v>9</v>
      </c>
      <c r="D20" t="s">
        <v>161</v>
      </c>
      <c r="E20" t="s">
        <v>166</v>
      </c>
      <c r="F20">
        <v>123</v>
      </c>
      <c r="G20">
        <v>0</v>
      </c>
      <c r="H20">
        <v>0.6</v>
      </c>
      <c r="I20" t="str">
        <f t="shared" si="0"/>
        <v>c</v>
      </c>
    </row>
    <row r="21" spans="1:9">
      <c r="A21" t="s">
        <v>160</v>
      </c>
      <c r="B21">
        <v>5</v>
      </c>
      <c r="C21" t="s">
        <v>9</v>
      </c>
      <c r="D21" t="s">
        <v>161</v>
      </c>
      <c r="E21" t="s">
        <v>167</v>
      </c>
      <c r="F21">
        <v>16</v>
      </c>
      <c r="G21">
        <v>0</v>
      </c>
      <c r="H21">
        <v>0.95238095199999995</v>
      </c>
      <c r="I21" t="str">
        <f t="shared" si="0"/>
        <v>c</v>
      </c>
    </row>
    <row r="22" spans="1:9">
      <c r="A22" t="s">
        <v>157</v>
      </c>
      <c r="B22">
        <v>1</v>
      </c>
      <c r="C22" t="s">
        <v>9</v>
      </c>
      <c r="D22" t="s">
        <v>158</v>
      </c>
      <c r="E22" t="s">
        <v>168</v>
      </c>
      <c r="F22">
        <v>3</v>
      </c>
      <c r="G22">
        <v>0</v>
      </c>
      <c r="H22">
        <v>0.875</v>
      </c>
      <c r="I22" t="str">
        <f t="shared" si="0"/>
        <v>s</v>
      </c>
    </row>
    <row r="23" spans="1:9">
      <c r="A23" t="s">
        <v>169</v>
      </c>
      <c r="B23">
        <v>0</v>
      </c>
      <c r="C23" t="s">
        <v>9</v>
      </c>
      <c r="D23" t="s">
        <v>170</v>
      </c>
      <c r="E23" t="s">
        <v>171</v>
      </c>
      <c r="F23">
        <v>71</v>
      </c>
      <c r="G23">
        <v>0</v>
      </c>
      <c r="H23">
        <v>0.95833333300000001</v>
      </c>
      <c r="I23" t="str">
        <f t="shared" si="0"/>
        <v>c</v>
      </c>
    </row>
    <row r="24" spans="1:9">
      <c r="A24" t="s">
        <v>169</v>
      </c>
      <c r="B24">
        <v>1</v>
      </c>
      <c r="C24" t="s">
        <v>9</v>
      </c>
      <c r="D24" t="s">
        <v>170</v>
      </c>
      <c r="E24" t="s">
        <v>172</v>
      </c>
      <c r="F24">
        <v>9</v>
      </c>
      <c r="G24">
        <v>0</v>
      </c>
      <c r="H24">
        <v>0.95833333300000001</v>
      </c>
      <c r="I24" t="str">
        <f t="shared" si="0"/>
        <v>c</v>
      </c>
    </row>
    <row r="25" spans="1:9">
      <c r="A25" t="s">
        <v>169</v>
      </c>
      <c r="B25">
        <v>2</v>
      </c>
      <c r="C25" t="s">
        <v>9</v>
      </c>
      <c r="D25" t="s">
        <v>170</v>
      </c>
      <c r="E25" t="s">
        <v>173</v>
      </c>
      <c r="F25">
        <v>5</v>
      </c>
      <c r="G25">
        <v>0</v>
      </c>
      <c r="H25">
        <v>0.91666666699999999</v>
      </c>
      <c r="I25" t="str">
        <f t="shared" si="0"/>
        <v>c</v>
      </c>
    </row>
    <row r="26" spans="1:9">
      <c r="A26" t="s">
        <v>169</v>
      </c>
      <c r="B26">
        <v>3</v>
      </c>
      <c r="C26" t="s">
        <v>9</v>
      </c>
      <c r="D26" t="s">
        <v>170</v>
      </c>
      <c r="E26" t="s">
        <v>174</v>
      </c>
      <c r="F26">
        <v>8</v>
      </c>
      <c r="G26">
        <v>0</v>
      </c>
      <c r="H26">
        <v>0.95652173900000004</v>
      </c>
      <c r="I26" t="str">
        <f t="shared" si="0"/>
        <v>c</v>
      </c>
    </row>
    <row r="27" spans="1:9">
      <c r="A27" t="s">
        <v>169</v>
      </c>
      <c r="B27">
        <v>4</v>
      </c>
      <c r="C27" t="s">
        <v>9</v>
      </c>
      <c r="D27" t="s">
        <v>170</v>
      </c>
      <c r="E27" t="s">
        <v>175</v>
      </c>
      <c r="F27">
        <v>369</v>
      </c>
      <c r="G27">
        <v>3678</v>
      </c>
      <c r="H27">
        <v>0.83333333300000001</v>
      </c>
      <c r="I27" t="str">
        <f t="shared" si="0"/>
        <v>c</v>
      </c>
    </row>
    <row r="28" spans="1:9">
      <c r="A28" t="s">
        <v>146</v>
      </c>
      <c r="B28">
        <v>5</v>
      </c>
      <c r="C28" t="s">
        <v>9</v>
      </c>
      <c r="D28" t="s">
        <v>147</v>
      </c>
      <c r="E28" t="s">
        <v>176</v>
      </c>
      <c r="F28">
        <v>108</v>
      </c>
      <c r="G28">
        <v>0</v>
      </c>
      <c r="H28">
        <v>0.92307692299999999</v>
      </c>
      <c r="I28" t="str">
        <f t="shared" si="0"/>
        <v>m</v>
      </c>
    </row>
    <row r="29" spans="1:9">
      <c r="A29" t="s">
        <v>157</v>
      </c>
      <c r="B29">
        <v>2</v>
      </c>
      <c r="C29" t="s">
        <v>9</v>
      </c>
      <c r="D29" t="s">
        <v>158</v>
      </c>
      <c r="E29" t="s">
        <v>177</v>
      </c>
      <c r="F29">
        <v>4</v>
      </c>
      <c r="G29">
        <v>0</v>
      </c>
      <c r="H29">
        <v>0.75</v>
      </c>
      <c r="I29" t="str">
        <f t="shared" si="0"/>
        <v>s</v>
      </c>
    </row>
    <row r="30" spans="1:9">
      <c r="A30" t="s">
        <v>169</v>
      </c>
      <c r="B30">
        <v>5</v>
      </c>
      <c r="C30" t="s">
        <v>9</v>
      </c>
      <c r="D30" t="s">
        <v>170</v>
      </c>
      <c r="E30" t="s">
        <v>178</v>
      </c>
      <c r="F30">
        <v>4</v>
      </c>
      <c r="G30">
        <v>0</v>
      </c>
      <c r="H30">
        <v>0.96</v>
      </c>
      <c r="I30" t="str">
        <f t="shared" si="0"/>
        <v>c</v>
      </c>
    </row>
    <row r="31" spans="1:9">
      <c r="A31" t="s">
        <v>179</v>
      </c>
      <c r="B31">
        <v>0</v>
      </c>
      <c r="C31" t="s">
        <v>9</v>
      </c>
      <c r="D31" t="s">
        <v>180</v>
      </c>
      <c r="E31" t="s">
        <v>181</v>
      </c>
      <c r="F31">
        <v>116</v>
      </c>
      <c r="G31">
        <v>0</v>
      </c>
      <c r="H31">
        <v>0.63157894699999995</v>
      </c>
      <c r="I31" t="str">
        <f t="shared" si="0"/>
        <v>c</v>
      </c>
    </row>
    <row r="32" spans="1:9">
      <c r="A32" t="s">
        <v>179</v>
      </c>
      <c r="B32">
        <v>1</v>
      </c>
      <c r="C32" t="s">
        <v>9</v>
      </c>
      <c r="D32" t="s">
        <v>180</v>
      </c>
      <c r="E32" t="s">
        <v>182</v>
      </c>
      <c r="F32">
        <v>5</v>
      </c>
      <c r="G32">
        <v>0</v>
      </c>
      <c r="H32">
        <v>0.95238095199999995</v>
      </c>
      <c r="I32" t="str">
        <f t="shared" si="0"/>
        <v>c</v>
      </c>
    </row>
    <row r="33" spans="1:9">
      <c r="A33" t="s">
        <v>179</v>
      </c>
      <c r="B33">
        <v>2</v>
      </c>
      <c r="C33" t="s">
        <v>9</v>
      </c>
      <c r="D33" t="s">
        <v>180</v>
      </c>
      <c r="E33" t="s">
        <v>183</v>
      </c>
      <c r="F33">
        <v>5</v>
      </c>
      <c r="G33">
        <v>0</v>
      </c>
      <c r="H33">
        <v>0.95</v>
      </c>
      <c r="I33" t="str">
        <f t="shared" si="0"/>
        <v>c</v>
      </c>
    </row>
    <row r="34" spans="1:9">
      <c r="A34" t="s">
        <v>179</v>
      </c>
      <c r="B34">
        <v>3</v>
      </c>
      <c r="C34" t="s">
        <v>9</v>
      </c>
      <c r="D34" t="s">
        <v>180</v>
      </c>
      <c r="E34" t="s">
        <v>184</v>
      </c>
      <c r="F34">
        <v>5</v>
      </c>
      <c r="G34">
        <v>0</v>
      </c>
      <c r="H34">
        <v>0.9</v>
      </c>
      <c r="I34" t="str">
        <f t="shared" si="0"/>
        <v>c</v>
      </c>
    </row>
    <row r="35" spans="1:9">
      <c r="A35" t="s">
        <v>179</v>
      </c>
      <c r="B35">
        <v>4</v>
      </c>
      <c r="C35" t="s">
        <v>9</v>
      </c>
      <c r="D35" t="s">
        <v>180</v>
      </c>
      <c r="E35" t="s">
        <v>185</v>
      </c>
      <c r="F35">
        <v>116</v>
      </c>
      <c r="G35">
        <v>269965</v>
      </c>
      <c r="H35">
        <v>0.9</v>
      </c>
      <c r="I35" t="str">
        <f t="shared" si="0"/>
        <v>c</v>
      </c>
    </row>
    <row r="36" spans="1:9">
      <c r="A36" t="s">
        <v>186</v>
      </c>
      <c r="B36">
        <v>4</v>
      </c>
      <c r="C36" t="s">
        <v>9</v>
      </c>
      <c r="D36" t="s">
        <v>187</v>
      </c>
      <c r="E36" t="s">
        <v>188</v>
      </c>
      <c r="F36">
        <v>70</v>
      </c>
      <c r="G36">
        <v>284</v>
      </c>
      <c r="H36">
        <v>0.5</v>
      </c>
      <c r="I36" t="str">
        <f t="shared" si="0"/>
        <v>s</v>
      </c>
    </row>
    <row r="37" spans="1:9">
      <c r="A37" t="s">
        <v>179</v>
      </c>
      <c r="B37">
        <v>5</v>
      </c>
      <c r="C37" t="s">
        <v>9</v>
      </c>
      <c r="D37" t="s">
        <v>180</v>
      </c>
      <c r="E37" t="s">
        <v>189</v>
      </c>
      <c r="F37">
        <v>5</v>
      </c>
      <c r="G37">
        <v>0</v>
      </c>
      <c r="H37">
        <v>0.94736842099999996</v>
      </c>
      <c r="I37" t="str">
        <f t="shared" si="0"/>
        <v>c</v>
      </c>
    </row>
    <row r="38" spans="1:9">
      <c r="A38" t="s">
        <v>190</v>
      </c>
      <c r="B38">
        <v>0</v>
      </c>
      <c r="C38" t="s">
        <v>9</v>
      </c>
      <c r="D38" t="s">
        <v>191</v>
      </c>
      <c r="E38" t="s">
        <v>192</v>
      </c>
      <c r="F38">
        <v>228</v>
      </c>
      <c r="G38">
        <v>0</v>
      </c>
      <c r="H38">
        <v>0.909090909</v>
      </c>
      <c r="I38" t="str">
        <f t="shared" si="0"/>
        <v>m</v>
      </c>
    </row>
    <row r="39" spans="1:9">
      <c r="A39" t="s">
        <v>190</v>
      </c>
      <c r="B39">
        <v>1</v>
      </c>
      <c r="C39" t="s">
        <v>9</v>
      </c>
      <c r="D39" t="s">
        <v>191</v>
      </c>
      <c r="E39" t="s">
        <v>193</v>
      </c>
      <c r="F39">
        <v>13</v>
      </c>
      <c r="G39">
        <v>0</v>
      </c>
      <c r="H39">
        <v>0.9</v>
      </c>
      <c r="I39" t="str">
        <f t="shared" si="0"/>
        <v>m</v>
      </c>
    </row>
    <row r="40" spans="1:9">
      <c r="A40" t="s">
        <v>190</v>
      </c>
      <c r="B40">
        <v>2</v>
      </c>
      <c r="C40" t="s">
        <v>9</v>
      </c>
      <c r="D40" t="s">
        <v>191</v>
      </c>
      <c r="E40" t="s">
        <v>194</v>
      </c>
      <c r="F40">
        <v>5</v>
      </c>
      <c r="G40">
        <v>0</v>
      </c>
      <c r="H40">
        <v>0.9</v>
      </c>
      <c r="I40" t="str">
        <f t="shared" si="0"/>
        <v>m</v>
      </c>
    </row>
    <row r="41" spans="1:9">
      <c r="A41" t="s">
        <v>190</v>
      </c>
      <c r="B41">
        <v>3</v>
      </c>
      <c r="C41" t="s">
        <v>9</v>
      </c>
      <c r="D41" t="s">
        <v>191</v>
      </c>
      <c r="E41" t="s">
        <v>195</v>
      </c>
      <c r="F41">
        <v>14</v>
      </c>
      <c r="G41">
        <v>0</v>
      </c>
      <c r="H41">
        <v>0.8</v>
      </c>
      <c r="I41" t="str">
        <f t="shared" si="0"/>
        <v>m</v>
      </c>
    </row>
    <row r="42" spans="1:9">
      <c r="A42" t="s">
        <v>190</v>
      </c>
      <c r="B42">
        <v>4</v>
      </c>
      <c r="C42" t="s">
        <v>9</v>
      </c>
      <c r="D42" t="s">
        <v>191</v>
      </c>
      <c r="E42" t="s">
        <v>196</v>
      </c>
      <c r="F42">
        <v>7</v>
      </c>
      <c r="G42">
        <v>0</v>
      </c>
      <c r="H42">
        <v>0.88888888899999996</v>
      </c>
      <c r="I42" t="str">
        <f t="shared" si="0"/>
        <v>m</v>
      </c>
    </row>
    <row r="43" spans="1:9">
      <c r="A43" t="s">
        <v>190</v>
      </c>
      <c r="B43">
        <v>5</v>
      </c>
      <c r="C43" t="s">
        <v>9</v>
      </c>
      <c r="D43" t="s">
        <v>191</v>
      </c>
      <c r="E43" t="s">
        <v>197</v>
      </c>
      <c r="F43">
        <v>21</v>
      </c>
      <c r="G43">
        <v>0</v>
      </c>
      <c r="H43">
        <v>0.8</v>
      </c>
      <c r="I43" t="str">
        <f t="shared" si="0"/>
        <v>m</v>
      </c>
    </row>
    <row r="44" spans="1:9">
      <c r="A44" t="s">
        <v>146</v>
      </c>
      <c r="B44">
        <v>0</v>
      </c>
      <c r="C44" t="s">
        <v>9</v>
      </c>
      <c r="D44" t="s">
        <v>147</v>
      </c>
      <c r="E44" t="s">
        <v>198</v>
      </c>
      <c r="F44">
        <v>168</v>
      </c>
      <c r="G44">
        <v>0</v>
      </c>
      <c r="H44">
        <v>0.91666666699999999</v>
      </c>
      <c r="I44" t="str">
        <f t="shared" si="0"/>
        <v>m</v>
      </c>
    </row>
    <row r="45" spans="1:9">
      <c r="A45" t="s">
        <v>146</v>
      </c>
      <c r="B45">
        <v>1</v>
      </c>
      <c r="C45" t="s">
        <v>9</v>
      </c>
      <c r="D45" t="s">
        <v>147</v>
      </c>
      <c r="E45" t="s">
        <v>199</v>
      </c>
      <c r="F45">
        <v>3</v>
      </c>
      <c r="G45">
        <v>0</v>
      </c>
      <c r="H45">
        <v>0.91666666699999999</v>
      </c>
      <c r="I45" t="str">
        <f t="shared" si="0"/>
        <v>m</v>
      </c>
    </row>
    <row r="46" spans="1:9">
      <c r="A46" t="s">
        <v>146</v>
      </c>
      <c r="B46">
        <v>2</v>
      </c>
      <c r="C46" t="s">
        <v>9</v>
      </c>
      <c r="D46" t="s">
        <v>147</v>
      </c>
      <c r="E46" t="s">
        <v>200</v>
      </c>
      <c r="F46">
        <v>2</v>
      </c>
      <c r="G46">
        <v>0</v>
      </c>
      <c r="H46">
        <v>0.83333333300000001</v>
      </c>
      <c r="I46" t="str">
        <f t="shared" si="0"/>
        <v>m</v>
      </c>
    </row>
    <row r="47" spans="1:9">
      <c r="A47" t="s">
        <v>146</v>
      </c>
      <c r="B47">
        <v>3</v>
      </c>
      <c r="C47" t="s">
        <v>9</v>
      </c>
      <c r="D47" t="s">
        <v>147</v>
      </c>
      <c r="E47" t="s">
        <v>201</v>
      </c>
      <c r="F47">
        <v>5</v>
      </c>
      <c r="G47">
        <v>0</v>
      </c>
      <c r="H47">
        <v>0.909090909</v>
      </c>
      <c r="I47" t="str">
        <f t="shared" si="0"/>
        <v>m</v>
      </c>
    </row>
    <row r="48" spans="1:9">
      <c r="A48" t="s">
        <v>186</v>
      </c>
      <c r="B48">
        <v>5</v>
      </c>
      <c r="C48" t="s">
        <v>9</v>
      </c>
      <c r="D48" t="s">
        <v>187</v>
      </c>
      <c r="E48" t="s">
        <v>202</v>
      </c>
      <c r="F48">
        <v>122</v>
      </c>
      <c r="G48">
        <v>154156</v>
      </c>
      <c r="H48">
        <v>0.71428571399999996</v>
      </c>
      <c r="I48" t="str">
        <f t="shared" si="0"/>
        <v>s</v>
      </c>
    </row>
    <row r="49" spans="1:9">
      <c r="A49" t="s">
        <v>203</v>
      </c>
      <c r="B49">
        <v>0</v>
      </c>
      <c r="C49" t="s">
        <v>9</v>
      </c>
      <c r="D49" t="s">
        <v>204</v>
      </c>
      <c r="E49" t="s">
        <v>205</v>
      </c>
      <c r="F49">
        <v>319</v>
      </c>
      <c r="G49">
        <v>0</v>
      </c>
      <c r="H49">
        <v>0.91666666699999999</v>
      </c>
      <c r="I49" t="str">
        <f t="shared" si="0"/>
        <v>m</v>
      </c>
    </row>
    <row r="50" spans="1:9">
      <c r="A50" t="s">
        <v>203</v>
      </c>
      <c r="B50">
        <v>1</v>
      </c>
      <c r="C50" t="s">
        <v>9</v>
      </c>
      <c r="D50" t="s">
        <v>204</v>
      </c>
      <c r="E50" t="s">
        <v>206</v>
      </c>
      <c r="F50">
        <v>210</v>
      </c>
      <c r="G50">
        <v>106538</v>
      </c>
      <c r="H50">
        <v>0.83333333300000001</v>
      </c>
      <c r="I50" t="str">
        <f t="shared" si="0"/>
        <v>m</v>
      </c>
    </row>
    <row r="51" spans="1:9">
      <c r="A51" t="s">
        <v>203</v>
      </c>
      <c r="B51">
        <v>2</v>
      </c>
      <c r="C51" t="s">
        <v>9</v>
      </c>
      <c r="D51" t="s">
        <v>204</v>
      </c>
      <c r="E51" t="s">
        <v>207</v>
      </c>
      <c r="F51">
        <v>9</v>
      </c>
      <c r="G51">
        <v>0</v>
      </c>
      <c r="H51">
        <v>0.909090909</v>
      </c>
      <c r="I51" t="str">
        <f t="shared" si="0"/>
        <v>m</v>
      </c>
    </row>
    <row r="52" spans="1:9">
      <c r="A52" t="s">
        <v>203</v>
      </c>
      <c r="B52">
        <v>3</v>
      </c>
      <c r="C52" t="s">
        <v>9</v>
      </c>
      <c r="D52" t="s">
        <v>204</v>
      </c>
      <c r="E52" t="s">
        <v>208</v>
      </c>
      <c r="F52">
        <v>2842</v>
      </c>
      <c r="G52">
        <v>3774</v>
      </c>
      <c r="H52">
        <v>0.63636363600000001</v>
      </c>
      <c r="I52" t="str">
        <f t="shared" si="0"/>
        <v>m</v>
      </c>
    </row>
    <row r="53" spans="1:9">
      <c r="A53" t="s">
        <v>203</v>
      </c>
      <c r="B53">
        <v>4</v>
      </c>
      <c r="C53" t="s">
        <v>9</v>
      </c>
      <c r="D53" t="s">
        <v>204</v>
      </c>
      <c r="E53" t="s">
        <v>209</v>
      </c>
      <c r="F53">
        <v>9</v>
      </c>
      <c r="G53">
        <v>0</v>
      </c>
      <c r="H53">
        <v>0.92307692299999999</v>
      </c>
      <c r="I53" t="str">
        <f t="shared" si="0"/>
        <v>m</v>
      </c>
    </row>
    <row r="54" spans="1:9">
      <c r="A54" t="s">
        <v>203</v>
      </c>
      <c r="B54">
        <v>5</v>
      </c>
      <c r="C54" t="s">
        <v>9</v>
      </c>
      <c r="D54" t="s">
        <v>204</v>
      </c>
      <c r="E54" t="s">
        <v>210</v>
      </c>
      <c r="F54">
        <v>8</v>
      </c>
      <c r="G54">
        <v>0</v>
      </c>
      <c r="H54">
        <v>0.91666666699999999</v>
      </c>
      <c r="I54" t="str">
        <f t="shared" si="0"/>
        <v>m</v>
      </c>
    </row>
    <row r="55" spans="1:9">
      <c r="A55" t="s">
        <v>211</v>
      </c>
      <c r="B55">
        <v>0</v>
      </c>
      <c r="C55" t="s">
        <v>9</v>
      </c>
      <c r="D55" t="s">
        <v>212</v>
      </c>
      <c r="E55" t="s">
        <v>213</v>
      </c>
      <c r="F55">
        <v>367</v>
      </c>
      <c r="G55">
        <v>0</v>
      </c>
      <c r="H55">
        <v>0.928571429</v>
      </c>
      <c r="I55" t="str">
        <f t="shared" si="0"/>
        <v>m</v>
      </c>
    </row>
    <row r="56" spans="1:9">
      <c r="A56" t="s">
        <v>211</v>
      </c>
      <c r="B56">
        <v>1</v>
      </c>
      <c r="C56" t="s">
        <v>9</v>
      </c>
      <c r="D56" t="s">
        <v>212</v>
      </c>
      <c r="E56" t="s">
        <v>214</v>
      </c>
      <c r="F56">
        <v>9</v>
      </c>
      <c r="G56">
        <v>0</v>
      </c>
      <c r="H56">
        <v>0.928571429</v>
      </c>
      <c r="I56" t="str">
        <f t="shared" si="0"/>
        <v>m</v>
      </c>
    </row>
    <row r="57" spans="1:9">
      <c r="A57" t="s">
        <v>211</v>
      </c>
      <c r="B57">
        <v>2</v>
      </c>
      <c r="C57" t="s">
        <v>9</v>
      </c>
      <c r="D57" t="s">
        <v>212</v>
      </c>
      <c r="E57" t="s">
        <v>215</v>
      </c>
      <c r="F57">
        <v>13</v>
      </c>
      <c r="G57">
        <v>10</v>
      </c>
      <c r="H57">
        <v>0.85714285700000004</v>
      </c>
      <c r="I57" t="str">
        <f t="shared" si="0"/>
        <v>m</v>
      </c>
    </row>
    <row r="58" spans="1:9">
      <c r="A58" t="s">
        <v>211</v>
      </c>
      <c r="B58">
        <v>3</v>
      </c>
      <c r="C58" t="s">
        <v>9</v>
      </c>
      <c r="D58" t="s">
        <v>212</v>
      </c>
      <c r="E58" t="s">
        <v>216</v>
      </c>
      <c r="F58">
        <v>7</v>
      </c>
      <c r="G58">
        <v>10</v>
      </c>
      <c r="H58">
        <v>0.92307692299999999</v>
      </c>
      <c r="I58" t="str">
        <f t="shared" si="0"/>
        <v>m</v>
      </c>
    </row>
    <row r="59" spans="1:9">
      <c r="A59" t="s">
        <v>211</v>
      </c>
      <c r="B59">
        <v>4</v>
      </c>
      <c r="C59" t="s">
        <v>9</v>
      </c>
      <c r="D59" t="s">
        <v>212</v>
      </c>
      <c r="E59" t="s">
        <v>217</v>
      </c>
      <c r="F59">
        <v>21</v>
      </c>
      <c r="G59">
        <v>0</v>
      </c>
      <c r="H59">
        <v>0.76923076899999998</v>
      </c>
      <c r="I59" t="str">
        <f t="shared" si="0"/>
        <v>m</v>
      </c>
    </row>
    <row r="60" spans="1:9">
      <c r="A60" t="s">
        <v>211</v>
      </c>
      <c r="B60">
        <v>5</v>
      </c>
      <c r="C60" t="s">
        <v>9</v>
      </c>
      <c r="D60" t="s">
        <v>212</v>
      </c>
      <c r="E60" t="s">
        <v>218</v>
      </c>
      <c r="F60">
        <v>10</v>
      </c>
      <c r="G60">
        <v>0</v>
      </c>
      <c r="H60">
        <v>0.93333333299999999</v>
      </c>
      <c r="I60" t="str">
        <f t="shared" si="0"/>
        <v>m</v>
      </c>
    </row>
    <row r="61" spans="1:9">
      <c r="A61" t="s">
        <v>219</v>
      </c>
      <c r="B61">
        <v>0</v>
      </c>
      <c r="C61" t="s">
        <v>9</v>
      </c>
      <c r="D61" t="s">
        <v>220</v>
      </c>
      <c r="E61" t="s">
        <v>221</v>
      </c>
      <c r="F61">
        <v>44</v>
      </c>
      <c r="G61">
        <v>0</v>
      </c>
      <c r="H61">
        <v>0.9375</v>
      </c>
      <c r="I61" t="str">
        <f t="shared" si="0"/>
        <v>m</v>
      </c>
    </row>
    <row r="62" spans="1:9">
      <c r="A62" t="s">
        <v>219</v>
      </c>
      <c r="B62">
        <v>1</v>
      </c>
      <c r="C62" t="s">
        <v>9</v>
      </c>
      <c r="D62" t="s">
        <v>220</v>
      </c>
      <c r="E62" t="s">
        <v>222</v>
      </c>
      <c r="F62">
        <v>3</v>
      </c>
      <c r="G62">
        <v>0</v>
      </c>
      <c r="H62">
        <v>0.9375</v>
      </c>
      <c r="I62" t="str">
        <f t="shared" si="0"/>
        <v>m</v>
      </c>
    </row>
    <row r="63" spans="1:9">
      <c r="A63" t="s">
        <v>219</v>
      </c>
      <c r="B63">
        <v>2</v>
      </c>
      <c r="C63" t="s">
        <v>9</v>
      </c>
      <c r="D63" t="s">
        <v>220</v>
      </c>
      <c r="E63" t="s">
        <v>223</v>
      </c>
      <c r="F63">
        <v>6</v>
      </c>
      <c r="G63">
        <v>0</v>
      </c>
      <c r="H63">
        <v>0.875</v>
      </c>
      <c r="I63" t="str">
        <f t="shared" si="0"/>
        <v>m</v>
      </c>
    </row>
    <row r="64" spans="1:9">
      <c r="A64" t="s">
        <v>219</v>
      </c>
      <c r="B64">
        <v>3</v>
      </c>
      <c r="C64" t="s">
        <v>9</v>
      </c>
      <c r="D64" t="s">
        <v>220</v>
      </c>
      <c r="E64" t="s">
        <v>224</v>
      </c>
      <c r="F64">
        <v>3</v>
      </c>
      <c r="G64">
        <v>0</v>
      </c>
      <c r="H64">
        <v>0.93333333299999999</v>
      </c>
      <c r="I64" t="str">
        <f t="shared" si="0"/>
        <v>m</v>
      </c>
    </row>
    <row r="65" spans="1:9">
      <c r="A65" t="s">
        <v>219</v>
      </c>
      <c r="B65">
        <v>4</v>
      </c>
      <c r="C65" t="s">
        <v>9</v>
      </c>
      <c r="D65" t="s">
        <v>220</v>
      </c>
      <c r="E65" t="s">
        <v>225</v>
      </c>
      <c r="F65">
        <v>341</v>
      </c>
      <c r="G65">
        <v>296464</v>
      </c>
      <c r="H65">
        <v>0.6875</v>
      </c>
      <c r="I65" t="str">
        <f t="shared" si="0"/>
        <v>m</v>
      </c>
    </row>
    <row r="66" spans="1:9">
      <c r="A66" t="s">
        <v>219</v>
      </c>
      <c r="B66">
        <v>5</v>
      </c>
      <c r="C66" t="s">
        <v>9</v>
      </c>
      <c r="D66" t="s">
        <v>220</v>
      </c>
      <c r="E66" t="s">
        <v>226</v>
      </c>
      <c r="F66">
        <v>11</v>
      </c>
      <c r="G66">
        <v>0</v>
      </c>
      <c r="H66">
        <v>0.94117647100000001</v>
      </c>
      <c r="I66" t="str">
        <f t="shared" si="0"/>
        <v>m</v>
      </c>
    </row>
    <row r="67" spans="1:9">
      <c r="A67" t="s">
        <v>186</v>
      </c>
      <c r="B67">
        <v>0</v>
      </c>
      <c r="C67" t="s">
        <v>9</v>
      </c>
      <c r="D67" t="s">
        <v>187</v>
      </c>
      <c r="E67" t="s">
        <v>227</v>
      </c>
      <c r="F67">
        <v>89</v>
      </c>
      <c r="G67">
        <v>0</v>
      </c>
      <c r="H67">
        <v>0.83333333300000001</v>
      </c>
      <c r="I67" t="str">
        <f t="shared" ref="I67:I91" si="1">LEFT(RIGHT(A67,3),1)</f>
        <v>s</v>
      </c>
    </row>
    <row r="68" spans="1:9">
      <c r="A68" t="s">
        <v>186</v>
      </c>
      <c r="B68">
        <v>1</v>
      </c>
      <c r="C68" t="s">
        <v>9</v>
      </c>
      <c r="D68" t="s">
        <v>187</v>
      </c>
      <c r="E68" t="s">
        <v>228</v>
      </c>
      <c r="F68">
        <v>46</v>
      </c>
      <c r="G68">
        <v>284</v>
      </c>
      <c r="H68">
        <v>0.66666666699999999</v>
      </c>
      <c r="I68" t="str">
        <f t="shared" si="1"/>
        <v>s</v>
      </c>
    </row>
    <row r="69" spans="1:9">
      <c r="A69" t="s">
        <v>186</v>
      </c>
      <c r="B69">
        <v>2</v>
      </c>
      <c r="C69" t="s">
        <v>9</v>
      </c>
      <c r="D69" t="s">
        <v>187</v>
      </c>
      <c r="E69" t="s">
        <v>229</v>
      </c>
      <c r="F69">
        <v>12</v>
      </c>
      <c r="G69">
        <v>0</v>
      </c>
      <c r="H69">
        <v>0.66666666699999999</v>
      </c>
      <c r="I69" t="str">
        <f t="shared" si="1"/>
        <v>s</v>
      </c>
    </row>
    <row r="70" spans="1:9">
      <c r="A70" t="s">
        <v>186</v>
      </c>
      <c r="B70">
        <v>3</v>
      </c>
      <c r="C70" t="s">
        <v>9</v>
      </c>
      <c r="D70" t="s">
        <v>187</v>
      </c>
      <c r="E70" t="s">
        <v>230</v>
      </c>
      <c r="F70">
        <v>15</v>
      </c>
      <c r="G70">
        <v>284</v>
      </c>
      <c r="H70">
        <v>0.8</v>
      </c>
      <c r="I70" t="str">
        <f t="shared" si="1"/>
        <v>s</v>
      </c>
    </row>
    <row r="71" spans="1:9">
      <c r="A71" t="s">
        <v>157</v>
      </c>
      <c r="B71">
        <v>3</v>
      </c>
      <c r="C71" t="s">
        <v>9</v>
      </c>
      <c r="D71" t="s">
        <v>158</v>
      </c>
      <c r="E71" t="s">
        <v>231</v>
      </c>
      <c r="F71">
        <v>3</v>
      </c>
      <c r="G71">
        <v>0</v>
      </c>
      <c r="H71">
        <v>0.85714285700000004</v>
      </c>
      <c r="I71" t="str">
        <f t="shared" si="1"/>
        <v>s</v>
      </c>
    </row>
    <row r="72" spans="1:9">
      <c r="A72" t="s">
        <v>157</v>
      </c>
      <c r="B72">
        <v>4</v>
      </c>
      <c r="C72" t="s">
        <v>9</v>
      </c>
      <c r="D72" t="s">
        <v>158</v>
      </c>
      <c r="E72" t="s">
        <v>232</v>
      </c>
      <c r="F72">
        <v>12</v>
      </c>
      <c r="G72">
        <v>0</v>
      </c>
      <c r="H72">
        <v>0.75</v>
      </c>
      <c r="I72" t="str">
        <f t="shared" si="1"/>
        <v>s</v>
      </c>
    </row>
    <row r="73" spans="1:9">
      <c r="A73" t="s">
        <v>157</v>
      </c>
      <c r="B73">
        <v>5</v>
      </c>
      <c r="C73" t="s">
        <v>9</v>
      </c>
      <c r="D73" t="s">
        <v>158</v>
      </c>
      <c r="E73" t="s">
        <v>233</v>
      </c>
      <c r="F73">
        <v>12</v>
      </c>
      <c r="G73">
        <v>0</v>
      </c>
      <c r="H73">
        <v>0.66666666699999999</v>
      </c>
      <c r="I73" t="str">
        <f t="shared" si="1"/>
        <v>s</v>
      </c>
    </row>
    <row r="74" spans="1:9">
      <c r="A74" t="s">
        <v>234</v>
      </c>
      <c r="B74">
        <v>0</v>
      </c>
      <c r="C74" t="s">
        <v>9</v>
      </c>
      <c r="D74" t="s">
        <v>235</v>
      </c>
      <c r="E74" t="s">
        <v>236</v>
      </c>
      <c r="F74">
        <v>59</v>
      </c>
      <c r="G74">
        <v>0</v>
      </c>
      <c r="H74">
        <v>0.83333333300000001</v>
      </c>
      <c r="I74" t="str">
        <f t="shared" si="1"/>
        <v>s</v>
      </c>
    </row>
    <row r="75" spans="1:9">
      <c r="A75" t="s">
        <v>234</v>
      </c>
      <c r="B75">
        <v>1</v>
      </c>
      <c r="C75" t="s">
        <v>9</v>
      </c>
      <c r="D75" t="s">
        <v>235</v>
      </c>
      <c r="E75" t="s">
        <v>237</v>
      </c>
      <c r="F75">
        <v>0</v>
      </c>
      <c r="G75">
        <v>0</v>
      </c>
      <c r="H75">
        <v>0.83333333300000001</v>
      </c>
      <c r="I75" t="str">
        <f t="shared" si="1"/>
        <v>s</v>
      </c>
    </row>
    <row r="76" spans="1:9">
      <c r="A76" t="s">
        <v>234</v>
      </c>
      <c r="B76">
        <v>2</v>
      </c>
      <c r="C76" t="s">
        <v>9</v>
      </c>
      <c r="D76" t="s">
        <v>235</v>
      </c>
      <c r="E76" t="s">
        <v>238</v>
      </c>
      <c r="F76">
        <v>5</v>
      </c>
      <c r="G76">
        <v>0</v>
      </c>
      <c r="H76">
        <v>0.83333333300000001</v>
      </c>
      <c r="I76" t="str">
        <f t="shared" si="1"/>
        <v>s</v>
      </c>
    </row>
    <row r="77" spans="1:9">
      <c r="A77" t="s">
        <v>234</v>
      </c>
      <c r="B77">
        <v>3</v>
      </c>
      <c r="C77" t="s">
        <v>9</v>
      </c>
      <c r="D77" t="s">
        <v>235</v>
      </c>
      <c r="E77" t="s">
        <v>239</v>
      </c>
      <c r="F77">
        <v>3</v>
      </c>
      <c r="G77">
        <v>0</v>
      </c>
      <c r="H77">
        <v>0.8</v>
      </c>
      <c r="I77" t="str">
        <f t="shared" si="1"/>
        <v>s</v>
      </c>
    </row>
    <row r="78" spans="1:9">
      <c r="A78" t="s">
        <v>234</v>
      </c>
      <c r="B78">
        <v>4</v>
      </c>
      <c r="C78" t="s">
        <v>9</v>
      </c>
      <c r="D78" t="s">
        <v>235</v>
      </c>
      <c r="E78" t="s">
        <v>240</v>
      </c>
      <c r="F78">
        <v>6</v>
      </c>
      <c r="G78">
        <v>0</v>
      </c>
      <c r="H78">
        <v>0.5</v>
      </c>
      <c r="I78" t="str">
        <f t="shared" si="1"/>
        <v>s</v>
      </c>
    </row>
    <row r="79" spans="1:9">
      <c r="A79" t="s">
        <v>234</v>
      </c>
      <c r="B79">
        <v>5</v>
      </c>
      <c r="C79" t="s">
        <v>9</v>
      </c>
      <c r="D79" t="s">
        <v>235</v>
      </c>
      <c r="E79" t="s">
        <v>241</v>
      </c>
      <c r="F79">
        <v>5</v>
      </c>
      <c r="G79">
        <v>0</v>
      </c>
      <c r="H79">
        <v>0.85714285700000004</v>
      </c>
      <c r="I79" t="str">
        <f t="shared" si="1"/>
        <v>s</v>
      </c>
    </row>
    <row r="80" spans="1:9">
      <c r="A80" t="s">
        <v>242</v>
      </c>
      <c r="B80">
        <v>0</v>
      </c>
      <c r="C80" t="s">
        <v>9</v>
      </c>
      <c r="D80" t="s">
        <v>243</v>
      </c>
      <c r="E80" t="s">
        <v>244</v>
      </c>
      <c r="F80">
        <v>11</v>
      </c>
      <c r="G80">
        <v>0</v>
      </c>
      <c r="H80">
        <v>0.875</v>
      </c>
      <c r="I80" t="str">
        <f t="shared" si="1"/>
        <v>s</v>
      </c>
    </row>
    <row r="81" spans="1:9">
      <c r="A81" t="s">
        <v>242</v>
      </c>
      <c r="B81">
        <v>1</v>
      </c>
      <c r="C81" t="s">
        <v>9</v>
      </c>
      <c r="D81" t="s">
        <v>243</v>
      </c>
      <c r="E81" t="s">
        <v>245</v>
      </c>
      <c r="F81">
        <v>0</v>
      </c>
      <c r="G81">
        <v>0</v>
      </c>
      <c r="H81">
        <v>0.875</v>
      </c>
      <c r="I81" t="str">
        <f t="shared" si="1"/>
        <v>s</v>
      </c>
    </row>
    <row r="82" spans="1:9">
      <c r="A82" t="s">
        <v>242</v>
      </c>
      <c r="B82">
        <v>2</v>
      </c>
      <c r="C82" t="s">
        <v>9</v>
      </c>
      <c r="D82" t="s">
        <v>243</v>
      </c>
      <c r="E82" t="s">
        <v>246</v>
      </c>
      <c r="F82">
        <v>0</v>
      </c>
      <c r="G82">
        <v>0</v>
      </c>
      <c r="H82">
        <v>0.75</v>
      </c>
      <c r="I82" t="str">
        <f t="shared" si="1"/>
        <v>s</v>
      </c>
    </row>
    <row r="83" spans="1:9">
      <c r="A83" t="s">
        <v>242</v>
      </c>
      <c r="B83">
        <v>3</v>
      </c>
      <c r="C83" t="s">
        <v>9</v>
      </c>
      <c r="D83" t="s">
        <v>243</v>
      </c>
      <c r="E83" t="s">
        <v>247</v>
      </c>
      <c r="F83">
        <v>0</v>
      </c>
      <c r="G83">
        <v>0</v>
      </c>
      <c r="H83">
        <v>0.85714285700000004</v>
      </c>
      <c r="I83" t="str">
        <f t="shared" si="1"/>
        <v>s</v>
      </c>
    </row>
    <row r="84" spans="1:9">
      <c r="A84" t="s">
        <v>242</v>
      </c>
      <c r="B84">
        <v>4</v>
      </c>
      <c r="C84" t="s">
        <v>9</v>
      </c>
      <c r="D84" t="s">
        <v>243</v>
      </c>
      <c r="E84" t="s">
        <v>248</v>
      </c>
      <c r="F84">
        <v>45</v>
      </c>
      <c r="G84">
        <v>67</v>
      </c>
      <c r="H84">
        <v>0.5</v>
      </c>
      <c r="I84" t="str">
        <f t="shared" si="1"/>
        <v>s</v>
      </c>
    </row>
    <row r="85" spans="1:9">
      <c r="A85" t="s">
        <v>242</v>
      </c>
      <c r="B85">
        <v>5</v>
      </c>
      <c r="C85" t="s">
        <v>9</v>
      </c>
      <c r="D85" t="s">
        <v>243</v>
      </c>
      <c r="E85" t="s">
        <v>249</v>
      </c>
      <c r="F85">
        <v>0</v>
      </c>
      <c r="G85">
        <v>0</v>
      </c>
      <c r="H85">
        <v>0.88888888899999996</v>
      </c>
      <c r="I85" t="str">
        <f t="shared" si="1"/>
        <v>s</v>
      </c>
    </row>
    <row r="86" spans="1:9">
      <c r="A86" t="s">
        <v>250</v>
      </c>
      <c r="B86">
        <v>0</v>
      </c>
      <c r="C86" t="s">
        <v>9</v>
      </c>
      <c r="D86" t="s">
        <v>251</v>
      </c>
      <c r="E86" t="s">
        <v>252</v>
      </c>
      <c r="F86">
        <v>13</v>
      </c>
      <c r="G86">
        <v>0</v>
      </c>
      <c r="H86">
        <v>0.875</v>
      </c>
      <c r="I86" t="str">
        <f t="shared" si="1"/>
        <v>s</v>
      </c>
    </row>
    <row r="87" spans="1:9">
      <c r="A87" t="s">
        <v>250</v>
      </c>
      <c r="B87">
        <v>1</v>
      </c>
      <c r="C87" t="s">
        <v>9</v>
      </c>
      <c r="D87" t="s">
        <v>251</v>
      </c>
      <c r="E87" t="s">
        <v>253</v>
      </c>
      <c r="F87">
        <v>9</v>
      </c>
      <c r="G87">
        <v>0</v>
      </c>
      <c r="H87">
        <v>0.75</v>
      </c>
      <c r="I87" t="str">
        <f t="shared" si="1"/>
        <v>s</v>
      </c>
    </row>
    <row r="88" spans="1:9">
      <c r="A88" t="s">
        <v>250</v>
      </c>
      <c r="B88">
        <v>2</v>
      </c>
      <c r="C88" t="s">
        <v>9</v>
      </c>
      <c r="D88" t="s">
        <v>251</v>
      </c>
      <c r="E88" t="s">
        <v>254</v>
      </c>
      <c r="F88">
        <v>0</v>
      </c>
      <c r="G88">
        <v>0</v>
      </c>
      <c r="H88">
        <v>0.875</v>
      </c>
      <c r="I88" t="str">
        <f t="shared" si="1"/>
        <v>s</v>
      </c>
    </row>
    <row r="89" spans="1:9">
      <c r="A89" t="s">
        <v>250</v>
      </c>
      <c r="B89">
        <v>3</v>
      </c>
      <c r="C89" t="s">
        <v>9</v>
      </c>
      <c r="D89" t="s">
        <v>251</v>
      </c>
      <c r="E89" t="s">
        <v>255</v>
      </c>
      <c r="F89">
        <v>0</v>
      </c>
      <c r="G89">
        <v>0</v>
      </c>
      <c r="H89">
        <v>0.85714285700000004</v>
      </c>
      <c r="I89" t="str">
        <f t="shared" si="1"/>
        <v>s</v>
      </c>
    </row>
    <row r="90" spans="1:9">
      <c r="A90" t="s">
        <v>250</v>
      </c>
      <c r="B90">
        <v>4</v>
      </c>
      <c r="C90" t="s">
        <v>9</v>
      </c>
      <c r="D90" t="s">
        <v>251</v>
      </c>
      <c r="E90" t="s">
        <v>256</v>
      </c>
      <c r="F90">
        <v>1</v>
      </c>
      <c r="G90">
        <v>0</v>
      </c>
      <c r="H90">
        <v>0.625</v>
      </c>
      <c r="I90" t="str">
        <f t="shared" si="1"/>
        <v>s</v>
      </c>
    </row>
    <row r="91" spans="1:9">
      <c r="A91" t="s">
        <v>250</v>
      </c>
      <c r="B91">
        <v>5</v>
      </c>
      <c r="C91" t="s">
        <v>9</v>
      </c>
      <c r="D91" t="s">
        <v>251</v>
      </c>
      <c r="E91" t="s">
        <v>257</v>
      </c>
      <c r="F91">
        <v>0</v>
      </c>
      <c r="G91">
        <v>0</v>
      </c>
      <c r="H91">
        <v>0.88888888899999996</v>
      </c>
      <c r="I91" t="str">
        <f t="shared" si="1"/>
        <v>s</v>
      </c>
    </row>
    <row r="93" spans="1:9">
      <c r="A93" s="1" t="s">
        <v>128</v>
      </c>
      <c r="F93" s="1">
        <f>AVERAGEIF(I2:I91,"s",F2:F91)</f>
        <v>20.733333333333334</v>
      </c>
      <c r="H93">
        <f ca="1">AVERAGEIF(I2:I91,"s",H2:H90)</f>
        <v>0.77429894176666669</v>
      </c>
    </row>
    <row r="94" spans="1:9" ht="19">
      <c r="A94" s="1" t="s">
        <v>129</v>
      </c>
      <c r="F94">
        <f t="array" ref="F94">STDEV(IF(I2:I90 ="s",F2:F90))</f>
        <v>32.223090885371263</v>
      </c>
      <c r="H94" s="2">
        <f t="array" ref="H94">STDEV(IF(I2:I90 ="s",H2:H90))</f>
        <v>0.12026212945538196</v>
      </c>
    </row>
    <row r="95" spans="1:9">
      <c r="A95" s="1"/>
    </row>
    <row r="96" spans="1:9">
      <c r="A96" s="1" t="s">
        <v>130</v>
      </c>
      <c r="F96" s="1">
        <f>AVERAGEIF(I2:I91,"m",F2:F91)</f>
        <v>166.7</v>
      </c>
      <c r="H96" s="1">
        <f>AVERAGEIF(I2:I91,"m",H2:H91)</f>
        <v>0.8716871880999999</v>
      </c>
    </row>
    <row r="97" spans="1:8">
      <c r="A97" s="1" t="s">
        <v>131</v>
      </c>
      <c r="F97">
        <f t="array" ref="F97">STDEV(IF(I2:I91="m",F2:F91))</f>
        <v>517.75777521260216</v>
      </c>
      <c r="H97">
        <f t="array" ref="H97">STDEV(IF(I2:I91 ="m",H2:H91))</f>
        <v>8.40670082981234E-2</v>
      </c>
    </row>
    <row r="98" spans="1:8">
      <c r="A98" s="1"/>
    </row>
    <row r="99" spans="1:8">
      <c r="A99" s="1" t="s">
        <v>132</v>
      </c>
      <c r="F99" s="1">
        <f ca="1">AVERAGEIF(I2:I91,"s",F2:F90)</f>
        <v>20.733333333333334</v>
      </c>
      <c r="H99" s="1">
        <f>AVERAGEIF(I2:I91,"c",H2:H91)</f>
        <v>0.89964674889999985</v>
      </c>
    </row>
    <row r="100" spans="1:8">
      <c r="A100" s="1" t="s">
        <v>133</v>
      </c>
      <c r="F100">
        <f t="array" ref="F100">STDEV(IF(I2:I91 ="c",F2:F91))</f>
        <v>71.454197209475211</v>
      </c>
      <c r="H100">
        <f t="array" ref="H100">STDEV(IF(I2:I91 ="c",H2:H91))</f>
        <v>9.7214653584672656E-2</v>
      </c>
    </row>
    <row r="101" spans="1:8">
      <c r="A101" s="1"/>
    </row>
    <row r="102" spans="1:8">
      <c r="A102" s="1" t="s">
        <v>134</v>
      </c>
      <c r="F102" s="1">
        <f>AVERAGEIF(B2:B91,"&lt;5",F2:F91)</f>
        <v>86.026666666666671</v>
      </c>
      <c r="H102" s="1">
        <f>AVERAGEIF(B2:B91,"&lt;5",H2:H91)</f>
        <v>0.84105814942666646</v>
      </c>
    </row>
    <row r="103" spans="1:8">
      <c r="A103" s="1" t="s">
        <v>135</v>
      </c>
      <c r="H103">
        <f t="array" ref="H103">STDEV(IF(B2:B91 &lt;5,H2:H91))</f>
        <v>0.11722420286810559</v>
      </c>
    </row>
    <row r="104" spans="1:8">
      <c r="A104" s="1"/>
    </row>
    <row r="105" spans="1:8">
      <c r="A105" s="1" t="s">
        <v>136</v>
      </c>
      <c r="F105" s="1">
        <f>AVERAGEIF(B2:B91,"=5",F2:F91)</f>
        <v>23.2</v>
      </c>
      <c r="H105" s="1">
        <f>AVERAGEIF(B2:B91,"=5",H2:H91)</f>
        <v>0.88597501039999993</v>
      </c>
    </row>
    <row r="106" spans="1:8">
      <c r="A106" s="1" t="s">
        <v>136</v>
      </c>
      <c r="H106">
        <f t="array" ref="H106">STDEV(IF(B2:B91," =5",H2:H91))</f>
        <v>8.2039632284820599E-2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134F-C379-7A4F-A078-69C962BB4350}">
  <dimension ref="A1:I106"/>
  <sheetViews>
    <sheetView topLeftCell="A61" workbookViewId="0">
      <selection activeCell="H100" sqref="H100"/>
    </sheetView>
  </sheetViews>
  <sheetFormatPr baseColWidth="10" defaultRowHeight="16"/>
  <cols>
    <col min="1" max="1" width="20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137</v>
      </c>
    </row>
    <row r="2" spans="1:9">
      <c r="A2" t="s">
        <v>258</v>
      </c>
      <c r="B2">
        <v>0</v>
      </c>
      <c r="C2" t="s">
        <v>9</v>
      </c>
      <c r="D2" t="s">
        <v>259</v>
      </c>
      <c r="E2" t="s">
        <v>260</v>
      </c>
      <c r="F2">
        <v>2</v>
      </c>
      <c r="G2">
        <v>0</v>
      </c>
      <c r="H2">
        <v>0.94444444400000005</v>
      </c>
      <c r="I2" t="str">
        <f>LEFT(RIGHT(A2,3),1)</f>
        <v>c</v>
      </c>
    </row>
    <row r="3" spans="1:9">
      <c r="A3" t="s">
        <v>258</v>
      </c>
      <c r="B3">
        <v>1</v>
      </c>
      <c r="C3" t="s">
        <v>9</v>
      </c>
      <c r="D3" t="s">
        <v>259</v>
      </c>
      <c r="E3" t="s">
        <v>261</v>
      </c>
      <c r="F3">
        <v>0</v>
      </c>
      <c r="G3">
        <v>0</v>
      </c>
      <c r="H3">
        <v>0.94444444400000005</v>
      </c>
      <c r="I3" t="str">
        <f t="shared" ref="I3:I66" si="0">LEFT(RIGHT(A3,3),1)</f>
        <v>c</v>
      </c>
    </row>
    <row r="4" spans="1:9">
      <c r="A4" t="s">
        <v>258</v>
      </c>
      <c r="B4">
        <v>2</v>
      </c>
      <c r="C4" t="s">
        <v>9</v>
      </c>
      <c r="D4" t="s">
        <v>259</v>
      </c>
      <c r="E4" t="s">
        <v>262</v>
      </c>
      <c r="F4">
        <v>0</v>
      </c>
      <c r="G4">
        <v>0</v>
      </c>
      <c r="H4">
        <v>0.94736842099999996</v>
      </c>
      <c r="I4" t="str">
        <f t="shared" si="0"/>
        <v>c</v>
      </c>
    </row>
    <row r="5" spans="1:9">
      <c r="A5" t="s">
        <v>258</v>
      </c>
      <c r="B5">
        <v>3</v>
      </c>
      <c r="C5" t="s">
        <v>9</v>
      </c>
      <c r="D5" t="s">
        <v>259</v>
      </c>
      <c r="E5" t="s">
        <v>263</v>
      </c>
      <c r="F5">
        <v>2</v>
      </c>
      <c r="G5">
        <v>0</v>
      </c>
      <c r="H5">
        <v>0.88888888899999996</v>
      </c>
      <c r="I5" t="str">
        <f t="shared" si="0"/>
        <v>c</v>
      </c>
    </row>
    <row r="6" spans="1:9">
      <c r="A6" t="s">
        <v>258</v>
      </c>
      <c r="B6">
        <v>4</v>
      </c>
      <c r="C6" t="s">
        <v>9</v>
      </c>
      <c r="D6" t="s">
        <v>259</v>
      </c>
      <c r="E6" t="s">
        <v>264</v>
      </c>
      <c r="F6">
        <v>0</v>
      </c>
      <c r="G6">
        <v>0</v>
      </c>
      <c r="H6">
        <v>0.94117647100000001</v>
      </c>
      <c r="I6" t="str">
        <f t="shared" si="0"/>
        <v>c</v>
      </c>
    </row>
    <row r="7" spans="1:9">
      <c r="A7" t="s">
        <v>258</v>
      </c>
      <c r="B7">
        <v>5</v>
      </c>
      <c r="C7" t="s">
        <v>9</v>
      </c>
      <c r="D7" t="s">
        <v>259</v>
      </c>
      <c r="E7" t="s">
        <v>265</v>
      </c>
      <c r="F7">
        <v>0</v>
      </c>
      <c r="G7">
        <v>0</v>
      </c>
      <c r="H7">
        <v>0.88888888899999996</v>
      </c>
      <c r="I7" t="str">
        <f t="shared" si="0"/>
        <v>c</v>
      </c>
    </row>
    <row r="8" spans="1:9">
      <c r="A8" t="s">
        <v>266</v>
      </c>
      <c r="B8">
        <v>0</v>
      </c>
      <c r="C8" t="s">
        <v>9</v>
      </c>
      <c r="D8" t="s">
        <v>267</v>
      </c>
      <c r="E8" t="s">
        <v>268</v>
      </c>
      <c r="F8">
        <v>2</v>
      </c>
      <c r="G8">
        <v>0</v>
      </c>
      <c r="H8">
        <v>0.94444444400000005</v>
      </c>
      <c r="I8" t="str">
        <f t="shared" si="0"/>
        <v>c</v>
      </c>
    </row>
    <row r="9" spans="1:9">
      <c r="A9" t="s">
        <v>266</v>
      </c>
      <c r="B9">
        <v>1</v>
      </c>
      <c r="C9" t="s">
        <v>9</v>
      </c>
      <c r="D9" t="s">
        <v>267</v>
      </c>
      <c r="E9" t="s">
        <v>269</v>
      </c>
      <c r="F9">
        <v>0</v>
      </c>
      <c r="G9">
        <v>0</v>
      </c>
      <c r="H9">
        <v>0.94444444400000005</v>
      </c>
      <c r="I9" t="str">
        <f t="shared" si="0"/>
        <v>c</v>
      </c>
    </row>
    <row r="10" spans="1:9">
      <c r="A10" t="s">
        <v>266</v>
      </c>
      <c r="B10">
        <v>2</v>
      </c>
      <c r="C10" t="s">
        <v>9</v>
      </c>
      <c r="D10" t="s">
        <v>267</v>
      </c>
      <c r="E10" t="s">
        <v>270</v>
      </c>
      <c r="F10">
        <v>0</v>
      </c>
      <c r="G10">
        <v>0</v>
      </c>
      <c r="H10">
        <v>0.94736842099999996</v>
      </c>
      <c r="I10" t="str">
        <f t="shared" si="0"/>
        <v>c</v>
      </c>
    </row>
    <row r="11" spans="1:9">
      <c r="A11" t="s">
        <v>266</v>
      </c>
      <c r="B11">
        <v>3</v>
      </c>
      <c r="C11" t="s">
        <v>9</v>
      </c>
      <c r="D11" t="s">
        <v>267</v>
      </c>
      <c r="E11" t="s">
        <v>271</v>
      </c>
      <c r="F11">
        <v>1</v>
      </c>
      <c r="G11">
        <v>0</v>
      </c>
      <c r="H11">
        <v>0.88888888899999996</v>
      </c>
      <c r="I11" t="str">
        <f t="shared" si="0"/>
        <v>c</v>
      </c>
    </row>
    <row r="12" spans="1:9">
      <c r="A12" t="s">
        <v>266</v>
      </c>
      <c r="B12">
        <v>4</v>
      </c>
      <c r="C12" t="s">
        <v>9</v>
      </c>
      <c r="D12" t="s">
        <v>267</v>
      </c>
      <c r="E12" t="s">
        <v>272</v>
      </c>
      <c r="F12">
        <v>0</v>
      </c>
      <c r="G12">
        <v>0</v>
      </c>
      <c r="H12">
        <v>0.94117647100000001</v>
      </c>
      <c r="I12" t="str">
        <f t="shared" si="0"/>
        <v>c</v>
      </c>
    </row>
    <row r="13" spans="1:9">
      <c r="A13" t="s">
        <v>273</v>
      </c>
      <c r="B13">
        <v>3</v>
      </c>
      <c r="C13" t="s">
        <v>9</v>
      </c>
      <c r="D13" t="s">
        <v>274</v>
      </c>
      <c r="E13" t="s">
        <v>275</v>
      </c>
      <c r="F13">
        <v>0</v>
      </c>
      <c r="G13">
        <v>0</v>
      </c>
      <c r="H13">
        <v>0.66666666699999999</v>
      </c>
      <c r="I13" t="str">
        <f t="shared" si="0"/>
        <v>s</v>
      </c>
    </row>
    <row r="14" spans="1:9">
      <c r="A14" t="s">
        <v>266</v>
      </c>
      <c r="B14">
        <v>5</v>
      </c>
      <c r="C14" t="s">
        <v>9</v>
      </c>
      <c r="D14" t="s">
        <v>267</v>
      </c>
      <c r="E14" t="s">
        <v>276</v>
      </c>
      <c r="F14">
        <v>1</v>
      </c>
      <c r="G14">
        <v>0</v>
      </c>
      <c r="H14">
        <v>0.82352941199999996</v>
      </c>
      <c r="I14" t="str">
        <f t="shared" si="0"/>
        <v>c</v>
      </c>
    </row>
    <row r="15" spans="1:9">
      <c r="A15" t="s">
        <v>277</v>
      </c>
      <c r="B15">
        <v>0</v>
      </c>
      <c r="C15" t="s">
        <v>9</v>
      </c>
      <c r="D15" t="s">
        <v>278</v>
      </c>
      <c r="E15" t="s">
        <v>279</v>
      </c>
      <c r="F15">
        <v>3</v>
      </c>
      <c r="G15">
        <v>0</v>
      </c>
      <c r="H15">
        <v>0.94444444400000005</v>
      </c>
      <c r="I15" t="str">
        <f t="shared" si="0"/>
        <v>c</v>
      </c>
    </row>
    <row r="16" spans="1:9">
      <c r="A16" t="s">
        <v>277</v>
      </c>
      <c r="B16">
        <v>1</v>
      </c>
      <c r="C16" t="s">
        <v>9</v>
      </c>
      <c r="D16" t="s">
        <v>278</v>
      </c>
      <c r="E16" t="s">
        <v>280</v>
      </c>
      <c r="F16">
        <v>0</v>
      </c>
      <c r="G16">
        <v>0</v>
      </c>
      <c r="H16">
        <v>0.94444444400000005</v>
      </c>
      <c r="I16" t="str">
        <f t="shared" si="0"/>
        <v>c</v>
      </c>
    </row>
    <row r="17" spans="1:9">
      <c r="A17" t="s">
        <v>277</v>
      </c>
      <c r="B17">
        <v>2</v>
      </c>
      <c r="C17" t="s">
        <v>9</v>
      </c>
      <c r="D17" t="s">
        <v>278</v>
      </c>
      <c r="E17" t="s">
        <v>281</v>
      </c>
      <c r="F17">
        <v>0</v>
      </c>
      <c r="G17">
        <v>0</v>
      </c>
      <c r="H17">
        <v>0.94736842099999996</v>
      </c>
      <c r="I17" t="str">
        <f t="shared" si="0"/>
        <v>c</v>
      </c>
    </row>
    <row r="18" spans="1:9">
      <c r="A18" t="s">
        <v>277</v>
      </c>
      <c r="B18">
        <v>3</v>
      </c>
      <c r="C18" t="s">
        <v>9</v>
      </c>
      <c r="D18" t="s">
        <v>278</v>
      </c>
      <c r="E18" t="s">
        <v>282</v>
      </c>
      <c r="F18">
        <v>1</v>
      </c>
      <c r="G18">
        <v>0</v>
      </c>
      <c r="H18">
        <v>0.88888888899999996</v>
      </c>
      <c r="I18" t="str">
        <f t="shared" si="0"/>
        <v>c</v>
      </c>
    </row>
    <row r="19" spans="1:9">
      <c r="A19" t="s">
        <v>277</v>
      </c>
      <c r="B19">
        <v>4</v>
      </c>
      <c r="C19" t="s">
        <v>9</v>
      </c>
      <c r="D19" t="s">
        <v>278</v>
      </c>
      <c r="E19" t="s">
        <v>283</v>
      </c>
      <c r="F19">
        <v>0</v>
      </c>
      <c r="G19">
        <v>0</v>
      </c>
      <c r="H19">
        <v>0.94117647100000001</v>
      </c>
      <c r="I19" t="str">
        <f t="shared" si="0"/>
        <v>c</v>
      </c>
    </row>
    <row r="20" spans="1:9">
      <c r="A20" t="s">
        <v>277</v>
      </c>
      <c r="B20">
        <v>5</v>
      </c>
      <c r="C20" t="s">
        <v>9</v>
      </c>
      <c r="D20" t="s">
        <v>278</v>
      </c>
      <c r="E20" t="s">
        <v>284</v>
      </c>
      <c r="F20">
        <v>0</v>
      </c>
      <c r="G20">
        <v>0</v>
      </c>
      <c r="H20">
        <v>0.88235294099999995</v>
      </c>
      <c r="I20" t="str">
        <f t="shared" si="0"/>
        <v>c</v>
      </c>
    </row>
    <row r="21" spans="1:9">
      <c r="A21" t="s">
        <v>285</v>
      </c>
      <c r="B21">
        <v>0</v>
      </c>
      <c r="C21" t="s">
        <v>9</v>
      </c>
      <c r="D21" t="s">
        <v>286</v>
      </c>
      <c r="E21" t="s">
        <v>287</v>
      </c>
      <c r="F21">
        <v>7</v>
      </c>
      <c r="G21">
        <v>0</v>
      </c>
      <c r="H21">
        <v>0.94444444400000005</v>
      </c>
      <c r="I21" t="str">
        <f t="shared" si="0"/>
        <v>c</v>
      </c>
    </row>
    <row r="22" spans="1:9">
      <c r="A22" t="s">
        <v>285</v>
      </c>
      <c r="B22">
        <v>1</v>
      </c>
      <c r="C22" t="s">
        <v>9</v>
      </c>
      <c r="D22" t="s">
        <v>286</v>
      </c>
      <c r="E22" t="s">
        <v>288</v>
      </c>
      <c r="F22">
        <v>0</v>
      </c>
      <c r="G22">
        <v>0</v>
      </c>
      <c r="H22">
        <v>0.94444444400000005</v>
      </c>
      <c r="I22" t="str">
        <f t="shared" si="0"/>
        <v>c</v>
      </c>
    </row>
    <row r="23" spans="1:9">
      <c r="A23" t="s">
        <v>285</v>
      </c>
      <c r="B23">
        <v>2</v>
      </c>
      <c r="C23" t="s">
        <v>9</v>
      </c>
      <c r="D23" t="s">
        <v>286</v>
      </c>
      <c r="E23" t="s">
        <v>289</v>
      </c>
      <c r="F23">
        <v>0</v>
      </c>
      <c r="G23">
        <v>0</v>
      </c>
      <c r="H23">
        <v>0.94736842099999996</v>
      </c>
      <c r="I23" t="str">
        <f t="shared" si="0"/>
        <v>c</v>
      </c>
    </row>
    <row r="24" spans="1:9">
      <c r="A24" t="s">
        <v>285</v>
      </c>
      <c r="B24">
        <v>3</v>
      </c>
      <c r="C24" t="s">
        <v>9</v>
      </c>
      <c r="D24" t="s">
        <v>286</v>
      </c>
      <c r="E24" t="s">
        <v>290</v>
      </c>
      <c r="F24">
        <v>0</v>
      </c>
      <c r="G24">
        <v>0</v>
      </c>
      <c r="H24">
        <v>0.88888888899999996</v>
      </c>
      <c r="I24" t="str">
        <f t="shared" si="0"/>
        <v>c</v>
      </c>
    </row>
    <row r="25" spans="1:9">
      <c r="A25" t="s">
        <v>273</v>
      </c>
      <c r="B25">
        <v>4</v>
      </c>
      <c r="C25" t="s">
        <v>9</v>
      </c>
      <c r="D25" t="s">
        <v>274</v>
      </c>
      <c r="E25" t="s">
        <v>291</v>
      </c>
      <c r="F25">
        <v>8</v>
      </c>
      <c r="G25">
        <v>0</v>
      </c>
      <c r="H25">
        <v>0.8</v>
      </c>
      <c r="I25" t="str">
        <f t="shared" si="0"/>
        <v>s</v>
      </c>
    </row>
    <row r="26" spans="1:9">
      <c r="A26" t="s">
        <v>285</v>
      </c>
      <c r="B26">
        <v>4</v>
      </c>
      <c r="C26" t="s">
        <v>9</v>
      </c>
      <c r="D26" t="s">
        <v>286</v>
      </c>
      <c r="E26" t="s">
        <v>292</v>
      </c>
      <c r="F26">
        <v>0</v>
      </c>
      <c r="G26">
        <v>0</v>
      </c>
      <c r="H26">
        <v>0.94117647100000001</v>
      </c>
      <c r="I26" t="str">
        <f t="shared" si="0"/>
        <v>c</v>
      </c>
    </row>
    <row r="27" spans="1:9">
      <c r="A27" t="s">
        <v>285</v>
      </c>
      <c r="B27">
        <v>5</v>
      </c>
      <c r="C27" t="s">
        <v>9</v>
      </c>
      <c r="D27" t="s">
        <v>286</v>
      </c>
      <c r="E27" t="s">
        <v>293</v>
      </c>
      <c r="F27">
        <v>1</v>
      </c>
      <c r="G27">
        <v>0</v>
      </c>
      <c r="H27">
        <v>0.88235294099999995</v>
      </c>
      <c r="I27" t="str">
        <f t="shared" si="0"/>
        <v>c</v>
      </c>
    </row>
    <row r="28" spans="1:9">
      <c r="A28" t="s">
        <v>294</v>
      </c>
      <c r="B28">
        <v>0</v>
      </c>
      <c r="C28" t="s">
        <v>9</v>
      </c>
      <c r="D28" t="s">
        <v>295</v>
      </c>
      <c r="E28" t="s">
        <v>296</v>
      </c>
      <c r="F28">
        <v>7</v>
      </c>
      <c r="G28">
        <v>0</v>
      </c>
      <c r="H28">
        <v>0.94444444400000005</v>
      </c>
      <c r="I28" t="str">
        <f t="shared" si="0"/>
        <v>c</v>
      </c>
    </row>
    <row r="29" spans="1:9">
      <c r="A29" t="s">
        <v>294</v>
      </c>
      <c r="B29">
        <v>1</v>
      </c>
      <c r="C29" t="s">
        <v>9</v>
      </c>
      <c r="D29" t="s">
        <v>295</v>
      </c>
      <c r="E29" t="s">
        <v>297</v>
      </c>
      <c r="F29">
        <v>0</v>
      </c>
      <c r="G29">
        <v>0</v>
      </c>
      <c r="H29">
        <v>0.94444444400000005</v>
      </c>
      <c r="I29" t="str">
        <f t="shared" si="0"/>
        <v>c</v>
      </c>
    </row>
    <row r="30" spans="1:9">
      <c r="A30" t="s">
        <v>294</v>
      </c>
      <c r="B30">
        <v>2</v>
      </c>
      <c r="C30" t="s">
        <v>9</v>
      </c>
      <c r="D30" t="s">
        <v>295</v>
      </c>
      <c r="E30" t="s">
        <v>298</v>
      </c>
      <c r="F30">
        <v>0</v>
      </c>
      <c r="G30">
        <v>0</v>
      </c>
      <c r="H30">
        <v>0.94736842099999996</v>
      </c>
      <c r="I30" t="str">
        <f t="shared" si="0"/>
        <v>c</v>
      </c>
    </row>
    <row r="31" spans="1:9">
      <c r="A31" t="s">
        <v>294</v>
      </c>
      <c r="B31">
        <v>3</v>
      </c>
      <c r="C31" t="s">
        <v>9</v>
      </c>
      <c r="D31" t="s">
        <v>295</v>
      </c>
      <c r="E31" t="s">
        <v>299</v>
      </c>
      <c r="F31">
        <v>0</v>
      </c>
      <c r="G31">
        <v>0</v>
      </c>
      <c r="H31">
        <v>0.88888888899999996</v>
      </c>
      <c r="I31" t="str">
        <f t="shared" si="0"/>
        <v>c</v>
      </c>
    </row>
    <row r="32" spans="1:9">
      <c r="A32" t="s">
        <v>294</v>
      </c>
      <c r="B32">
        <v>4</v>
      </c>
      <c r="C32" t="s">
        <v>9</v>
      </c>
      <c r="D32" t="s">
        <v>295</v>
      </c>
      <c r="E32" t="s">
        <v>300</v>
      </c>
      <c r="F32">
        <v>0</v>
      </c>
      <c r="G32">
        <v>0</v>
      </c>
      <c r="H32">
        <v>0.94117647100000001</v>
      </c>
      <c r="I32" t="str">
        <f t="shared" si="0"/>
        <v>c</v>
      </c>
    </row>
    <row r="33" spans="1:9">
      <c r="A33" t="s">
        <v>294</v>
      </c>
      <c r="B33">
        <v>5</v>
      </c>
      <c r="C33" t="s">
        <v>9</v>
      </c>
      <c r="D33" t="s">
        <v>295</v>
      </c>
      <c r="E33" t="s">
        <v>301</v>
      </c>
      <c r="F33">
        <v>1</v>
      </c>
      <c r="G33">
        <v>0</v>
      </c>
      <c r="H33">
        <v>0.88235294099999995</v>
      </c>
      <c r="I33" t="str">
        <f t="shared" si="0"/>
        <v>c</v>
      </c>
    </row>
    <row r="34" spans="1:9">
      <c r="A34" t="s">
        <v>302</v>
      </c>
      <c r="B34">
        <v>0</v>
      </c>
      <c r="C34" t="s">
        <v>9</v>
      </c>
      <c r="D34" t="s">
        <v>303</v>
      </c>
      <c r="E34" t="s">
        <v>304</v>
      </c>
      <c r="F34">
        <v>1</v>
      </c>
      <c r="G34">
        <v>0</v>
      </c>
      <c r="H34">
        <v>0.9</v>
      </c>
      <c r="I34" t="str">
        <f t="shared" si="0"/>
        <v>m</v>
      </c>
    </row>
    <row r="35" spans="1:9">
      <c r="A35" t="s">
        <v>302</v>
      </c>
      <c r="B35">
        <v>1</v>
      </c>
      <c r="C35" t="s">
        <v>9</v>
      </c>
      <c r="D35" t="s">
        <v>303</v>
      </c>
      <c r="E35" t="s">
        <v>305</v>
      </c>
      <c r="F35">
        <v>1</v>
      </c>
      <c r="G35">
        <v>0</v>
      </c>
      <c r="H35">
        <v>0.9</v>
      </c>
      <c r="I35" t="str">
        <f t="shared" si="0"/>
        <v>m</v>
      </c>
    </row>
    <row r="36" spans="1:9">
      <c r="A36" t="s">
        <v>302</v>
      </c>
      <c r="B36">
        <v>2</v>
      </c>
      <c r="C36" t="s">
        <v>9</v>
      </c>
      <c r="D36" t="s">
        <v>303</v>
      </c>
      <c r="E36" t="s">
        <v>306</v>
      </c>
      <c r="F36">
        <v>0</v>
      </c>
      <c r="G36">
        <v>0</v>
      </c>
      <c r="H36">
        <v>0.909090909</v>
      </c>
      <c r="I36" t="str">
        <f t="shared" si="0"/>
        <v>m</v>
      </c>
    </row>
    <row r="37" spans="1:9">
      <c r="A37" t="s">
        <v>302</v>
      </c>
      <c r="B37">
        <v>3</v>
      </c>
      <c r="C37" t="s">
        <v>9</v>
      </c>
      <c r="D37" t="s">
        <v>303</v>
      </c>
      <c r="E37" t="s">
        <v>307</v>
      </c>
      <c r="F37">
        <v>0</v>
      </c>
      <c r="G37">
        <v>0</v>
      </c>
      <c r="H37">
        <v>0.8</v>
      </c>
      <c r="I37" t="str">
        <f t="shared" si="0"/>
        <v>m</v>
      </c>
    </row>
    <row r="38" spans="1:9">
      <c r="A38" t="s">
        <v>273</v>
      </c>
      <c r="B38">
        <v>5</v>
      </c>
      <c r="C38" t="s">
        <v>9</v>
      </c>
      <c r="D38" t="s">
        <v>274</v>
      </c>
      <c r="E38" t="s">
        <v>308</v>
      </c>
      <c r="F38">
        <v>1</v>
      </c>
      <c r="G38">
        <v>0</v>
      </c>
      <c r="H38">
        <v>0.66666666699999999</v>
      </c>
      <c r="I38" t="str">
        <f t="shared" si="0"/>
        <v>s</v>
      </c>
    </row>
    <row r="39" spans="1:9">
      <c r="A39" t="s">
        <v>302</v>
      </c>
      <c r="B39">
        <v>4</v>
      </c>
      <c r="C39" t="s">
        <v>9</v>
      </c>
      <c r="D39" t="s">
        <v>303</v>
      </c>
      <c r="E39" t="s">
        <v>309</v>
      </c>
      <c r="F39">
        <v>0</v>
      </c>
      <c r="G39">
        <v>0</v>
      </c>
      <c r="H39">
        <v>0.88888888899999996</v>
      </c>
      <c r="I39" t="str">
        <f t="shared" si="0"/>
        <v>m</v>
      </c>
    </row>
    <row r="40" spans="1:9">
      <c r="A40" t="s">
        <v>302</v>
      </c>
      <c r="B40">
        <v>5</v>
      </c>
      <c r="C40" t="s">
        <v>9</v>
      </c>
      <c r="D40" t="s">
        <v>303</v>
      </c>
      <c r="E40" t="s">
        <v>310</v>
      </c>
      <c r="F40">
        <v>1</v>
      </c>
      <c r="G40">
        <v>0</v>
      </c>
      <c r="H40">
        <v>0.7</v>
      </c>
      <c r="I40" t="str">
        <f t="shared" si="0"/>
        <v>m</v>
      </c>
    </row>
    <row r="41" spans="1:9">
      <c r="A41" t="s">
        <v>311</v>
      </c>
      <c r="B41">
        <v>0</v>
      </c>
      <c r="C41" t="s">
        <v>9</v>
      </c>
      <c r="D41" t="s">
        <v>312</v>
      </c>
      <c r="E41" t="s">
        <v>313</v>
      </c>
      <c r="F41">
        <v>2</v>
      </c>
      <c r="G41">
        <v>0</v>
      </c>
      <c r="H41">
        <v>0.9</v>
      </c>
      <c r="I41" t="str">
        <f t="shared" si="0"/>
        <v>m</v>
      </c>
    </row>
    <row r="42" spans="1:9">
      <c r="A42" t="s">
        <v>311</v>
      </c>
      <c r="B42">
        <v>1</v>
      </c>
      <c r="C42" t="s">
        <v>9</v>
      </c>
      <c r="D42" t="s">
        <v>312</v>
      </c>
      <c r="E42" t="s">
        <v>314</v>
      </c>
      <c r="F42">
        <v>0</v>
      </c>
      <c r="G42">
        <v>0</v>
      </c>
      <c r="H42">
        <v>0.9</v>
      </c>
      <c r="I42" t="str">
        <f t="shared" si="0"/>
        <v>m</v>
      </c>
    </row>
    <row r="43" spans="1:9">
      <c r="A43" t="s">
        <v>311</v>
      </c>
      <c r="B43">
        <v>2</v>
      </c>
      <c r="C43" t="s">
        <v>9</v>
      </c>
      <c r="D43" t="s">
        <v>312</v>
      </c>
      <c r="E43" t="s">
        <v>315</v>
      </c>
      <c r="F43">
        <v>0</v>
      </c>
      <c r="G43">
        <v>0</v>
      </c>
      <c r="H43">
        <v>0.909090909</v>
      </c>
      <c r="I43" t="str">
        <f t="shared" si="0"/>
        <v>m</v>
      </c>
    </row>
    <row r="44" spans="1:9">
      <c r="A44" t="s">
        <v>311</v>
      </c>
      <c r="B44">
        <v>3</v>
      </c>
      <c r="C44" t="s">
        <v>9</v>
      </c>
      <c r="D44" t="s">
        <v>312</v>
      </c>
      <c r="E44" t="s">
        <v>316</v>
      </c>
      <c r="F44">
        <v>0</v>
      </c>
      <c r="G44">
        <v>0</v>
      </c>
      <c r="H44">
        <v>0.8</v>
      </c>
      <c r="I44" t="str">
        <f t="shared" si="0"/>
        <v>m</v>
      </c>
    </row>
    <row r="45" spans="1:9">
      <c r="A45" t="s">
        <v>311</v>
      </c>
      <c r="B45">
        <v>4</v>
      </c>
      <c r="C45" t="s">
        <v>9</v>
      </c>
      <c r="D45" t="s">
        <v>312</v>
      </c>
      <c r="E45" t="s">
        <v>317</v>
      </c>
      <c r="F45">
        <v>0</v>
      </c>
      <c r="G45">
        <v>0</v>
      </c>
      <c r="H45">
        <v>0.88888888899999996</v>
      </c>
      <c r="I45" t="str">
        <f t="shared" si="0"/>
        <v>m</v>
      </c>
    </row>
    <row r="46" spans="1:9">
      <c r="A46" t="s">
        <v>311</v>
      </c>
      <c r="B46">
        <v>5</v>
      </c>
      <c r="C46" t="s">
        <v>9</v>
      </c>
      <c r="D46" t="s">
        <v>312</v>
      </c>
      <c r="E46" t="s">
        <v>318</v>
      </c>
      <c r="F46">
        <v>2</v>
      </c>
      <c r="G46">
        <v>0</v>
      </c>
      <c r="H46">
        <v>0.6</v>
      </c>
      <c r="I46" t="str">
        <f t="shared" si="0"/>
        <v>m</v>
      </c>
    </row>
    <row r="47" spans="1:9">
      <c r="A47" t="s">
        <v>319</v>
      </c>
      <c r="B47">
        <v>0</v>
      </c>
      <c r="C47" t="s">
        <v>9</v>
      </c>
      <c r="D47" t="s">
        <v>320</v>
      </c>
      <c r="E47" t="s">
        <v>321</v>
      </c>
      <c r="F47">
        <v>3</v>
      </c>
      <c r="G47">
        <v>0</v>
      </c>
      <c r="H47">
        <v>0.91666666699999999</v>
      </c>
      <c r="I47" t="str">
        <f t="shared" si="0"/>
        <v>m</v>
      </c>
    </row>
    <row r="48" spans="1:9">
      <c r="A48" t="s">
        <v>319</v>
      </c>
      <c r="B48">
        <v>1</v>
      </c>
      <c r="C48" t="s">
        <v>9</v>
      </c>
      <c r="D48" t="s">
        <v>320</v>
      </c>
      <c r="E48" t="s">
        <v>322</v>
      </c>
      <c r="F48">
        <v>0</v>
      </c>
      <c r="G48">
        <v>0</v>
      </c>
      <c r="H48">
        <v>0.91666666699999999</v>
      </c>
      <c r="I48" t="str">
        <f t="shared" si="0"/>
        <v>m</v>
      </c>
    </row>
    <row r="49" spans="1:9">
      <c r="A49" t="s">
        <v>319</v>
      </c>
      <c r="B49">
        <v>2</v>
      </c>
      <c r="C49" t="s">
        <v>9</v>
      </c>
      <c r="D49" t="s">
        <v>320</v>
      </c>
      <c r="E49" t="s">
        <v>323</v>
      </c>
      <c r="F49">
        <v>0</v>
      </c>
      <c r="G49">
        <v>0</v>
      </c>
      <c r="H49">
        <v>0.92307692299999999</v>
      </c>
      <c r="I49" t="str">
        <f t="shared" si="0"/>
        <v>m</v>
      </c>
    </row>
    <row r="50" spans="1:9">
      <c r="A50" t="s">
        <v>319</v>
      </c>
      <c r="B50">
        <v>3</v>
      </c>
      <c r="C50" t="s">
        <v>9</v>
      </c>
      <c r="D50" t="s">
        <v>320</v>
      </c>
      <c r="E50" t="s">
        <v>324</v>
      </c>
      <c r="F50">
        <v>0</v>
      </c>
      <c r="G50">
        <v>0</v>
      </c>
      <c r="H50">
        <v>0.83333333300000001</v>
      </c>
      <c r="I50" t="str">
        <f t="shared" si="0"/>
        <v>m</v>
      </c>
    </row>
    <row r="51" spans="1:9">
      <c r="A51" t="s">
        <v>319</v>
      </c>
      <c r="B51">
        <v>4</v>
      </c>
      <c r="C51" t="s">
        <v>9</v>
      </c>
      <c r="D51" t="s">
        <v>320</v>
      </c>
      <c r="E51" t="s">
        <v>325</v>
      </c>
      <c r="F51">
        <v>0</v>
      </c>
      <c r="G51">
        <v>0</v>
      </c>
      <c r="H51">
        <v>0.8</v>
      </c>
      <c r="I51" t="str">
        <f t="shared" si="0"/>
        <v>m</v>
      </c>
    </row>
    <row r="52" spans="1:9">
      <c r="A52" t="s">
        <v>319</v>
      </c>
      <c r="B52">
        <v>5</v>
      </c>
      <c r="C52" t="s">
        <v>9</v>
      </c>
      <c r="D52" t="s">
        <v>320</v>
      </c>
      <c r="E52" t="s">
        <v>326</v>
      </c>
      <c r="F52">
        <v>1</v>
      </c>
      <c r="G52">
        <v>0</v>
      </c>
      <c r="H52">
        <v>0.83333333300000001</v>
      </c>
      <c r="I52" t="str">
        <f t="shared" si="0"/>
        <v>m</v>
      </c>
    </row>
    <row r="53" spans="1:9">
      <c r="A53" t="s">
        <v>327</v>
      </c>
      <c r="B53">
        <v>0</v>
      </c>
      <c r="C53" t="s">
        <v>9</v>
      </c>
      <c r="D53" t="s">
        <v>328</v>
      </c>
      <c r="E53" t="s">
        <v>329</v>
      </c>
      <c r="F53">
        <v>8</v>
      </c>
      <c r="G53">
        <v>0</v>
      </c>
      <c r="H53">
        <v>0.83333333300000001</v>
      </c>
      <c r="I53" t="str">
        <f t="shared" si="0"/>
        <v>s</v>
      </c>
    </row>
    <row r="54" spans="1:9">
      <c r="A54" t="s">
        <v>330</v>
      </c>
      <c r="B54">
        <v>0</v>
      </c>
      <c r="C54" t="s">
        <v>9</v>
      </c>
      <c r="D54" t="s">
        <v>331</v>
      </c>
      <c r="E54" t="s">
        <v>332</v>
      </c>
      <c r="F54">
        <v>3</v>
      </c>
      <c r="G54">
        <v>0</v>
      </c>
      <c r="H54">
        <v>0.928571429</v>
      </c>
      <c r="I54" t="str">
        <f t="shared" si="0"/>
        <v>m</v>
      </c>
    </row>
    <row r="55" spans="1:9">
      <c r="A55" t="s">
        <v>330</v>
      </c>
      <c r="B55">
        <v>1</v>
      </c>
      <c r="C55" t="s">
        <v>9</v>
      </c>
      <c r="D55" t="s">
        <v>331</v>
      </c>
      <c r="E55" t="s">
        <v>333</v>
      </c>
      <c r="F55">
        <v>0</v>
      </c>
      <c r="G55">
        <v>0</v>
      </c>
      <c r="H55">
        <v>0.928571429</v>
      </c>
      <c r="I55" t="str">
        <f t="shared" si="0"/>
        <v>m</v>
      </c>
    </row>
    <row r="56" spans="1:9">
      <c r="A56" t="s">
        <v>330</v>
      </c>
      <c r="B56">
        <v>2</v>
      </c>
      <c r="C56" t="s">
        <v>9</v>
      </c>
      <c r="D56" t="s">
        <v>331</v>
      </c>
      <c r="E56" t="s">
        <v>334</v>
      </c>
      <c r="F56">
        <v>0</v>
      </c>
      <c r="G56">
        <v>0</v>
      </c>
      <c r="H56">
        <v>0.93333333299999999</v>
      </c>
      <c r="I56" t="str">
        <f t="shared" si="0"/>
        <v>m</v>
      </c>
    </row>
    <row r="57" spans="1:9">
      <c r="A57" t="s">
        <v>330</v>
      </c>
      <c r="B57">
        <v>3</v>
      </c>
      <c r="C57" t="s">
        <v>9</v>
      </c>
      <c r="D57" t="s">
        <v>331</v>
      </c>
      <c r="E57" t="s">
        <v>335</v>
      </c>
      <c r="F57">
        <v>0</v>
      </c>
      <c r="G57">
        <v>0</v>
      </c>
      <c r="H57">
        <v>0.85714285700000004</v>
      </c>
      <c r="I57" t="str">
        <f t="shared" si="0"/>
        <v>m</v>
      </c>
    </row>
    <row r="58" spans="1:9">
      <c r="A58" t="s">
        <v>330</v>
      </c>
      <c r="B58">
        <v>4</v>
      </c>
      <c r="C58" t="s">
        <v>9</v>
      </c>
      <c r="D58" t="s">
        <v>331</v>
      </c>
      <c r="E58" t="s">
        <v>336</v>
      </c>
      <c r="F58">
        <v>0</v>
      </c>
      <c r="G58">
        <v>0</v>
      </c>
      <c r="H58">
        <v>0.92307692299999999</v>
      </c>
      <c r="I58" t="str">
        <f t="shared" si="0"/>
        <v>m</v>
      </c>
    </row>
    <row r="59" spans="1:9">
      <c r="A59" t="s">
        <v>330</v>
      </c>
      <c r="B59">
        <v>5</v>
      </c>
      <c r="C59" t="s">
        <v>9</v>
      </c>
      <c r="D59" t="s">
        <v>331</v>
      </c>
      <c r="E59" t="s">
        <v>337</v>
      </c>
      <c r="F59">
        <v>2</v>
      </c>
      <c r="G59">
        <v>0</v>
      </c>
      <c r="H59">
        <v>0.76923076899999998</v>
      </c>
      <c r="I59" t="str">
        <f t="shared" si="0"/>
        <v>m</v>
      </c>
    </row>
    <row r="60" spans="1:9">
      <c r="A60" t="s">
        <v>338</v>
      </c>
      <c r="B60">
        <v>0</v>
      </c>
      <c r="C60" t="s">
        <v>9</v>
      </c>
      <c r="D60" t="s">
        <v>339</v>
      </c>
      <c r="E60" t="s">
        <v>340</v>
      </c>
      <c r="F60">
        <v>5</v>
      </c>
      <c r="G60">
        <v>0</v>
      </c>
      <c r="H60">
        <v>0.91666666699999999</v>
      </c>
      <c r="I60" t="str">
        <f t="shared" si="0"/>
        <v>m</v>
      </c>
    </row>
    <row r="61" spans="1:9">
      <c r="A61" t="s">
        <v>338</v>
      </c>
      <c r="B61">
        <v>1</v>
      </c>
      <c r="C61" t="s">
        <v>9</v>
      </c>
      <c r="D61" t="s">
        <v>339</v>
      </c>
      <c r="E61" t="s">
        <v>341</v>
      </c>
      <c r="F61">
        <v>0</v>
      </c>
      <c r="G61">
        <v>0</v>
      </c>
      <c r="H61">
        <v>0.91666666699999999</v>
      </c>
      <c r="I61" t="str">
        <f t="shared" si="0"/>
        <v>m</v>
      </c>
    </row>
    <row r="62" spans="1:9">
      <c r="A62" t="s">
        <v>338</v>
      </c>
      <c r="B62">
        <v>2</v>
      </c>
      <c r="C62" t="s">
        <v>9</v>
      </c>
      <c r="D62" t="s">
        <v>339</v>
      </c>
      <c r="E62" t="s">
        <v>342</v>
      </c>
      <c r="F62">
        <v>0</v>
      </c>
      <c r="G62">
        <v>0</v>
      </c>
      <c r="H62">
        <v>0.92307692299999999</v>
      </c>
      <c r="I62" t="str">
        <f t="shared" si="0"/>
        <v>m</v>
      </c>
    </row>
    <row r="63" spans="1:9">
      <c r="A63" t="s">
        <v>338</v>
      </c>
      <c r="B63">
        <v>3</v>
      </c>
      <c r="C63" t="s">
        <v>9</v>
      </c>
      <c r="D63" t="s">
        <v>339</v>
      </c>
      <c r="E63" t="s">
        <v>343</v>
      </c>
      <c r="F63">
        <v>0</v>
      </c>
      <c r="G63">
        <v>0</v>
      </c>
      <c r="H63">
        <v>0.83333333300000001</v>
      </c>
      <c r="I63" t="str">
        <f t="shared" si="0"/>
        <v>m</v>
      </c>
    </row>
    <row r="64" spans="1:9">
      <c r="A64" t="s">
        <v>338</v>
      </c>
      <c r="B64">
        <v>4</v>
      </c>
      <c r="C64" t="s">
        <v>9</v>
      </c>
      <c r="D64" t="s">
        <v>339</v>
      </c>
      <c r="E64" t="s">
        <v>344</v>
      </c>
      <c r="F64">
        <v>0</v>
      </c>
      <c r="G64">
        <v>0</v>
      </c>
      <c r="H64">
        <v>0.72727272700000001</v>
      </c>
      <c r="I64" t="str">
        <f t="shared" si="0"/>
        <v>m</v>
      </c>
    </row>
    <row r="65" spans="1:9">
      <c r="A65" t="s">
        <v>338</v>
      </c>
      <c r="B65">
        <v>5</v>
      </c>
      <c r="C65" t="s">
        <v>9</v>
      </c>
      <c r="D65" t="s">
        <v>339</v>
      </c>
      <c r="E65" t="s">
        <v>345</v>
      </c>
      <c r="F65">
        <v>4</v>
      </c>
      <c r="G65">
        <v>826</v>
      </c>
      <c r="H65">
        <v>0.63636363600000001</v>
      </c>
      <c r="I65" t="str">
        <f t="shared" si="0"/>
        <v>m</v>
      </c>
    </row>
    <row r="66" spans="1:9">
      <c r="A66" t="s">
        <v>273</v>
      </c>
      <c r="B66">
        <v>0</v>
      </c>
      <c r="C66" t="s">
        <v>9</v>
      </c>
      <c r="D66" t="s">
        <v>274</v>
      </c>
      <c r="E66" t="s">
        <v>346</v>
      </c>
      <c r="F66">
        <v>1</v>
      </c>
      <c r="G66">
        <v>0</v>
      </c>
      <c r="H66">
        <v>0.83333333300000001</v>
      </c>
      <c r="I66" t="str">
        <f t="shared" si="0"/>
        <v>s</v>
      </c>
    </row>
    <row r="67" spans="1:9">
      <c r="A67" t="s">
        <v>273</v>
      </c>
      <c r="B67">
        <v>1</v>
      </c>
      <c r="C67" t="s">
        <v>9</v>
      </c>
      <c r="D67" t="s">
        <v>274</v>
      </c>
      <c r="E67" t="s">
        <v>347</v>
      </c>
      <c r="F67">
        <v>1</v>
      </c>
      <c r="G67">
        <v>0</v>
      </c>
      <c r="H67">
        <v>0.83333333300000001</v>
      </c>
      <c r="I67" t="str">
        <f t="shared" ref="I67:I91" si="1">LEFT(RIGHT(A67,3),1)</f>
        <v>s</v>
      </c>
    </row>
    <row r="68" spans="1:9">
      <c r="A68" t="s">
        <v>273</v>
      </c>
      <c r="B68">
        <v>2</v>
      </c>
      <c r="C68" t="s">
        <v>9</v>
      </c>
      <c r="D68" t="s">
        <v>274</v>
      </c>
      <c r="E68" t="s">
        <v>348</v>
      </c>
      <c r="F68">
        <v>0</v>
      </c>
      <c r="G68">
        <v>0</v>
      </c>
      <c r="H68">
        <v>0.85714285700000004</v>
      </c>
      <c r="I68" t="str">
        <f t="shared" si="1"/>
        <v>s</v>
      </c>
    </row>
    <row r="69" spans="1:9">
      <c r="A69" t="s">
        <v>327</v>
      </c>
      <c r="B69">
        <v>1</v>
      </c>
      <c r="C69" t="s">
        <v>9</v>
      </c>
      <c r="D69" t="s">
        <v>328</v>
      </c>
      <c r="E69" t="s">
        <v>349</v>
      </c>
      <c r="F69">
        <v>0</v>
      </c>
      <c r="G69">
        <v>0</v>
      </c>
      <c r="H69">
        <v>0.83333333300000001</v>
      </c>
      <c r="I69" t="str">
        <f t="shared" si="1"/>
        <v>s</v>
      </c>
    </row>
    <row r="70" spans="1:9">
      <c r="A70" t="s">
        <v>327</v>
      </c>
      <c r="B70">
        <v>2</v>
      </c>
      <c r="C70" t="s">
        <v>9</v>
      </c>
      <c r="D70" t="s">
        <v>328</v>
      </c>
      <c r="E70" t="s">
        <v>350</v>
      </c>
      <c r="F70">
        <v>0</v>
      </c>
      <c r="G70">
        <v>0</v>
      </c>
      <c r="H70">
        <v>0.85714285700000004</v>
      </c>
      <c r="I70" t="str">
        <f t="shared" si="1"/>
        <v>s</v>
      </c>
    </row>
    <row r="71" spans="1:9">
      <c r="A71" t="s">
        <v>327</v>
      </c>
      <c r="B71">
        <v>3</v>
      </c>
      <c r="C71" t="s">
        <v>9</v>
      </c>
      <c r="D71" t="s">
        <v>328</v>
      </c>
      <c r="E71" t="s">
        <v>351</v>
      </c>
      <c r="F71">
        <v>5</v>
      </c>
      <c r="G71">
        <v>0</v>
      </c>
      <c r="H71">
        <v>0.66666666699999999</v>
      </c>
      <c r="I71" t="str">
        <f t="shared" si="1"/>
        <v>s</v>
      </c>
    </row>
    <row r="72" spans="1:9">
      <c r="A72" t="s">
        <v>327</v>
      </c>
      <c r="B72">
        <v>4</v>
      </c>
      <c r="C72" t="s">
        <v>9</v>
      </c>
      <c r="D72" t="s">
        <v>328</v>
      </c>
      <c r="E72" t="s">
        <v>352</v>
      </c>
      <c r="F72">
        <v>0</v>
      </c>
      <c r="G72">
        <v>0</v>
      </c>
      <c r="H72">
        <v>0.8</v>
      </c>
      <c r="I72" t="str">
        <f t="shared" si="1"/>
        <v>s</v>
      </c>
    </row>
    <row r="73" spans="1:9">
      <c r="A73" t="s">
        <v>327</v>
      </c>
      <c r="B73">
        <v>5</v>
      </c>
      <c r="C73" t="s">
        <v>9</v>
      </c>
      <c r="D73" t="s">
        <v>328</v>
      </c>
      <c r="E73" t="s">
        <v>353</v>
      </c>
      <c r="F73">
        <v>9</v>
      </c>
      <c r="G73">
        <v>0</v>
      </c>
      <c r="H73">
        <v>0.66666666699999999</v>
      </c>
      <c r="I73" t="str">
        <f t="shared" si="1"/>
        <v>s</v>
      </c>
    </row>
    <row r="74" spans="1:9">
      <c r="A74" t="s">
        <v>354</v>
      </c>
      <c r="B74">
        <v>0</v>
      </c>
      <c r="C74" t="s">
        <v>9</v>
      </c>
      <c r="D74" t="s">
        <v>355</v>
      </c>
      <c r="E74" t="s">
        <v>356</v>
      </c>
      <c r="F74">
        <v>0</v>
      </c>
      <c r="G74">
        <v>0</v>
      </c>
      <c r="H74">
        <v>0.875</v>
      </c>
      <c r="I74" t="str">
        <f t="shared" si="1"/>
        <v>s</v>
      </c>
    </row>
    <row r="75" spans="1:9">
      <c r="A75" t="s">
        <v>354</v>
      </c>
      <c r="B75">
        <v>1</v>
      </c>
      <c r="C75" t="s">
        <v>9</v>
      </c>
      <c r="D75" t="s">
        <v>355</v>
      </c>
      <c r="E75" t="s">
        <v>357</v>
      </c>
      <c r="F75">
        <v>0</v>
      </c>
      <c r="G75">
        <v>0</v>
      </c>
      <c r="H75">
        <v>0.875</v>
      </c>
      <c r="I75" t="str">
        <f t="shared" si="1"/>
        <v>s</v>
      </c>
    </row>
    <row r="76" spans="1:9">
      <c r="A76" t="s">
        <v>354</v>
      </c>
      <c r="B76">
        <v>2</v>
      </c>
      <c r="C76" t="s">
        <v>9</v>
      </c>
      <c r="D76" t="s">
        <v>355</v>
      </c>
      <c r="E76" t="s">
        <v>358</v>
      </c>
      <c r="F76">
        <v>0</v>
      </c>
      <c r="G76">
        <v>0</v>
      </c>
      <c r="H76">
        <v>0.88888888899999996</v>
      </c>
      <c r="I76" t="str">
        <f t="shared" si="1"/>
        <v>s</v>
      </c>
    </row>
    <row r="77" spans="1:9">
      <c r="A77" t="s">
        <v>354</v>
      </c>
      <c r="B77">
        <v>3</v>
      </c>
      <c r="C77" t="s">
        <v>9</v>
      </c>
      <c r="D77" t="s">
        <v>355</v>
      </c>
      <c r="E77" t="s">
        <v>359</v>
      </c>
      <c r="F77">
        <v>0</v>
      </c>
      <c r="G77">
        <v>0</v>
      </c>
      <c r="H77">
        <v>0.75</v>
      </c>
      <c r="I77" t="str">
        <f t="shared" si="1"/>
        <v>s</v>
      </c>
    </row>
    <row r="78" spans="1:9">
      <c r="A78" t="s">
        <v>354</v>
      </c>
      <c r="B78">
        <v>4</v>
      </c>
      <c r="C78" t="s">
        <v>9</v>
      </c>
      <c r="D78" t="s">
        <v>355</v>
      </c>
      <c r="E78" t="s">
        <v>360</v>
      </c>
      <c r="F78">
        <v>0</v>
      </c>
      <c r="G78">
        <v>0</v>
      </c>
      <c r="H78">
        <v>0.66666666699999999</v>
      </c>
      <c r="I78" t="str">
        <f t="shared" si="1"/>
        <v>s</v>
      </c>
    </row>
    <row r="79" spans="1:9">
      <c r="A79" t="s">
        <v>354</v>
      </c>
      <c r="B79">
        <v>5</v>
      </c>
      <c r="C79" t="s">
        <v>9</v>
      </c>
      <c r="D79" t="s">
        <v>355</v>
      </c>
      <c r="E79" t="s">
        <v>361</v>
      </c>
      <c r="F79">
        <v>33</v>
      </c>
      <c r="G79">
        <v>1169</v>
      </c>
      <c r="H79">
        <v>0.625</v>
      </c>
      <c r="I79" t="str">
        <f t="shared" si="1"/>
        <v>s</v>
      </c>
    </row>
    <row r="80" spans="1:9">
      <c r="A80" t="s">
        <v>362</v>
      </c>
      <c r="B80">
        <v>0</v>
      </c>
      <c r="C80" t="s">
        <v>9</v>
      </c>
      <c r="D80" t="s">
        <v>363</v>
      </c>
      <c r="E80" t="s">
        <v>364</v>
      </c>
      <c r="F80">
        <v>1</v>
      </c>
      <c r="G80">
        <v>0</v>
      </c>
      <c r="H80">
        <v>0.875</v>
      </c>
      <c r="I80" t="str">
        <f t="shared" si="1"/>
        <v>s</v>
      </c>
    </row>
    <row r="81" spans="1:9">
      <c r="A81" t="s">
        <v>362</v>
      </c>
      <c r="B81">
        <v>1</v>
      </c>
      <c r="C81" t="s">
        <v>9</v>
      </c>
      <c r="D81" t="s">
        <v>363</v>
      </c>
      <c r="E81" t="s">
        <v>365</v>
      </c>
      <c r="F81">
        <v>0</v>
      </c>
      <c r="G81">
        <v>0</v>
      </c>
      <c r="H81">
        <v>0.875</v>
      </c>
      <c r="I81" t="str">
        <f t="shared" si="1"/>
        <v>s</v>
      </c>
    </row>
    <row r="82" spans="1:9">
      <c r="A82" t="s">
        <v>362</v>
      </c>
      <c r="B82">
        <v>2</v>
      </c>
      <c r="C82" t="s">
        <v>9</v>
      </c>
      <c r="D82" t="s">
        <v>363</v>
      </c>
      <c r="E82" t="s">
        <v>366</v>
      </c>
      <c r="F82">
        <v>0</v>
      </c>
      <c r="G82">
        <v>0</v>
      </c>
      <c r="H82">
        <v>0.88888888899999996</v>
      </c>
      <c r="I82" t="str">
        <f t="shared" si="1"/>
        <v>s</v>
      </c>
    </row>
    <row r="83" spans="1:9">
      <c r="A83" t="s">
        <v>362</v>
      </c>
      <c r="B83">
        <v>3</v>
      </c>
      <c r="C83" t="s">
        <v>9</v>
      </c>
      <c r="D83" t="s">
        <v>363</v>
      </c>
      <c r="E83" t="s">
        <v>367</v>
      </c>
      <c r="F83">
        <v>2</v>
      </c>
      <c r="G83">
        <v>10766</v>
      </c>
      <c r="H83">
        <v>0.75</v>
      </c>
      <c r="I83" t="str">
        <f t="shared" si="1"/>
        <v>s</v>
      </c>
    </row>
    <row r="84" spans="1:9">
      <c r="A84" t="s">
        <v>362</v>
      </c>
      <c r="B84">
        <v>4</v>
      </c>
      <c r="C84" t="s">
        <v>9</v>
      </c>
      <c r="D84" t="s">
        <v>363</v>
      </c>
      <c r="E84" t="s">
        <v>368</v>
      </c>
      <c r="F84">
        <v>0</v>
      </c>
      <c r="G84">
        <v>0</v>
      </c>
      <c r="H84">
        <v>0.85714285700000004</v>
      </c>
      <c r="I84" t="str">
        <f t="shared" si="1"/>
        <v>s</v>
      </c>
    </row>
    <row r="85" spans="1:9">
      <c r="A85" t="s">
        <v>362</v>
      </c>
      <c r="B85">
        <v>5</v>
      </c>
      <c r="C85" t="s">
        <v>9</v>
      </c>
      <c r="D85" t="s">
        <v>363</v>
      </c>
      <c r="E85" t="s">
        <v>364</v>
      </c>
      <c r="F85">
        <v>0</v>
      </c>
      <c r="G85">
        <v>0</v>
      </c>
      <c r="H85">
        <v>0.875</v>
      </c>
      <c r="I85" t="str">
        <f t="shared" si="1"/>
        <v>s</v>
      </c>
    </row>
    <row r="86" spans="1:9">
      <c r="A86" t="s">
        <v>369</v>
      </c>
      <c r="B86">
        <v>0</v>
      </c>
      <c r="C86" t="s">
        <v>9</v>
      </c>
      <c r="D86" t="s">
        <v>370</v>
      </c>
      <c r="E86" t="s">
        <v>371</v>
      </c>
      <c r="F86">
        <v>1</v>
      </c>
      <c r="G86">
        <v>0</v>
      </c>
      <c r="H86">
        <v>0.9</v>
      </c>
      <c r="I86" t="str">
        <f t="shared" si="1"/>
        <v>s</v>
      </c>
    </row>
    <row r="87" spans="1:9">
      <c r="A87" t="s">
        <v>369</v>
      </c>
      <c r="B87">
        <v>1</v>
      </c>
      <c r="C87" t="s">
        <v>9</v>
      </c>
      <c r="D87" t="s">
        <v>370</v>
      </c>
      <c r="E87" t="s">
        <v>372</v>
      </c>
      <c r="F87">
        <v>0</v>
      </c>
      <c r="G87">
        <v>0</v>
      </c>
      <c r="H87">
        <v>0.9</v>
      </c>
      <c r="I87" t="str">
        <f t="shared" si="1"/>
        <v>s</v>
      </c>
    </row>
    <row r="88" spans="1:9">
      <c r="A88" t="s">
        <v>369</v>
      </c>
      <c r="B88">
        <v>2</v>
      </c>
      <c r="C88" t="s">
        <v>9</v>
      </c>
      <c r="D88" t="s">
        <v>370</v>
      </c>
      <c r="E88" t="s">
        <v>373</v>
      </c>
      <c r="F88">
        <v>0</v>
      </c>
      <c r="G88">
        <v>0</v>
      </c>
      <c r="H88">
        <v>0.909090909</v>
      </c>
      <c r="I88" t="str">
        <f t="shared" si="1"/>
        <v>s</v>
      </c>
    </row>
    <row r="89" spans="1:9">
      <c r="A89" t="s">
        <v>369</v>
      </c>
      <c r="B89">
        <v>3</v>
      </c>
      <c r="C89" t="s">
        <v>9</v>
      </c>
      <c r="D89" t="s">
        <v>370</v>
      </c>
      <c r="E89" t="s">
        <v>374</v>
      </c>
      <c r="F89">
        <v>0</v>
      </c>
      <c r="G89">
        <v>0</v>
      </c>
      <c r="H89">
        <v>0.8</v>
      </c>
      <c r="I89" t="str">
        <f t="shared" si="1"/>
        <v>s</v>
      </c>
    </row>
    <row r="90" spans="1:9">
      <c r="A90" t="s">
        <v>369</v>
      </c>
      <c r="B90">
        <v>4</v>
      </c>
      <c r="C90" t="s">
        <v>9</v>
      </c>
      <c r="D90" t="s">
        <v>370</v>
      </c>
      <c r="E90" t="s">
        <v>375</v>
      </c>
      <c r="F90">
        <v>0</v>
      </c>
      <c r="G90">
        <v>0</v>
      </c>
      <c r="H90">
        <v>0.88888888899999996</v>
      </c>
      <c r="I90" t="str">
        <f t="shared" si="1"/>
        <v>s</v>
      </c>
    </row>
    <row r="91" spans="1:9">
      <c r="A91" t="s">
        <v>369</v>
      </c>
      <c r="B91">
        <v>5</v>
      </c>
      <c r="C91" t="s">
        <v>9</v>
      </c>
      <c r="D91" t="s">
        <v>370</v>
      </c>
      <c r="E91" t="s">
        <v>376</v>
      </c>
      <c r="F91">
        <v>92</v>
      </c>
      <c r="G91">
        <v>6513</v>
      </c>
      <c r="H91">
        <v>0.7</v>
      </c>
      <c r="I91" t="str">
        <f t="shared" si="1"/>
        <v>s</v>
      </c>
    </row>
    <row r="93" spans="1:9">
      <c r="A93" s="1" t="s">
        <v>128</v>
      </c>
      <c r="F93" s="1">
        <f>AVERAGEIF(I2:I91,"s",F2:F91)</f>
        <v>5.4</v>
      </c>
      <c r="H93">
        <f ca="1">AVERAGEIF(I2:I91,"s",H2:H90)</f>
        <v>0.80712842713333321</v>
      </c>
    </row>
    <row r="94" spans="1:9" ht="19">
      <c r="A94" s="1" t="s">
        <v>129</v>
      </c>
      <c r="F94">
        <f t="array" ref="F94">STDEV(IF(I2:I90 ="s",F2:F90))</f>
        <v>6.4449162766329149</v>
      </c>
      <c r="H94" s="2">
        <f t="array" ref="H94">STDEV(IF(I2:I90 ="s",H2:H90))</f>
        <v>8.8456427092262008E-2</v>
      </c>
    </row>
    <row r="95" spans="1:9">
      <c r="A95" s="1"/>
    </row>
    <row r="96" spans="1:9">
      <c r="A96" s="1" t="s">
        <v>130</v>
      </c>
      <c r="F96" s="1">
        <f>AVERAGEIF(I2:I91,"m",F2:F91)</f>
        <v>0.83333333333333337</v>
      </c>
      <c r="H96" s="1">
        <f>AVERAGEIF(I2:I91,"m",H2:H91)</f>
        <v>0.85374477373333346</v>
      </c>
    </row>
    <row r="97" spans="1:8">
      <c r="A97" s="1" t="s">
        <v>131</v>
      </c>
      <c r="F97">
        <f t="array" ref="F97">STDEV(IF(I2:I91="m",F2:F91))</f>
        <v>1.366680683976335</v>
      </c>
      <c r="H97">
        <f t="array" ref="H97">STDEV(IF(I2:I91 ="m",H2:H91))</f>
        <v>8.9690624545434069E-2</v>
      </c>
    </row>
    <row r="98" spans="1:8">
      <c r="A98" s="1"/>
    </row>
    <row r="99" spans="1:8">
      <c r="A99" s="1" t="s">
        <v>132</v>
      </c>
      <c r="F99" s="1">
        <f ca="1">AVERAGEIF(I2:I91,"s",F2:F90)</f>
        <v>5.4</v>
      </c>
      <c r="H99" s="1">
        <f>AVERAGEIF(I2:I91,"c",H2:H91)</f>
        <v>0.92303634896666653</v>
      </c>
    </row>
    <row r="100" spans="1:8">
      <c r="A100" s="1" t="s">
        <v>133</v>
      </c>
      <c r="F100">
        <f t="array" ref="F100">STDEV(IF(I2:I91 ="c",F2:F91))</f>
        <v>1.837039096937831</v>
      </c>
      <c r="H100">
        <f t="array" ref="H100">STDEV(IF(I2:I91 ="c",H2:H91))</f>
        <v>3.2722436572788907E-2</v>
      </c>
    </row>
    <row r="101" spans="1:8">
      <c r="A101" s="1"/>
    </row>
    <row r="102" spans="1:8">
      <c r="A102" s="1" t="s">
        <v>134</v>
      </c>
      <c r="F102" s="1">
        <f>AVERAGEIF(B2:B91,"&lt;5",F2:F91)</f>
        <v>0.89333333333333331</v>
      </c>
      <c r="H102" s="1">
        <f>AVERAGEIF(B2:B91,"&lt;5",H2:H91)</f>
        <v>0.88114064398666647</v>
      </c>
    </row>
    <row r="103" spans="1:8">
      <c r="A103" s="1" t="s">
        <v>135</v>
      </c>
      <c r="H103">
        <f t="array" ref="H103">STDEV(IF(B2:B91 &lt;5,H2:H91))</f>
        <v>6.9203034897769744E-2</v>
      </c>
    </row>
    <row r="104" spans="1:8">
      <c r="A104" s="1"/>
    </row>
    <row r="105" spans="1:8">
      <c r="A105" s="1" t="s">
        <v>136</v>
      </c>
      <c r="F105" s="1">
        <f>AVERAGEIF(B2:B91,"=5",F2:F91)</f>
        <v>9.8666666666666671</v>
      </c>
      <c r="H105" s="1">
        <f>AVERAGEIF(B2:B91,"=5",H2:H91)</f>
        <v>0.76211587973333317</v>
      </c>
    </row>
    <row r="106" spans="1:8">
      <c r="A106" s="1" t="s">
        <v>136</v>
      </c>
      <c r="H106">
        <f t="array" ref="H106">STDEV(IF(B2:B91," =5",H2:H91))</f>
        <v>3.8461505317241067E-2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C585-2E03-E640-B59A-F1E823CD2853}">
  <dimension ref="A1:I106"/>
  <sheetViews>
    <sheetView topLeftCell="A48" workbookViewId="0">
      <selection activeCell="H93" sqref="H93:H10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137</v>
      </c>
    </row>
    <row r="2" spans="1:9">
      <c r="A2" t="s">
        <v>377</v>
      </c>
      <c r="B2">
        <v>0</v>
      </c>
      <c r="C2" t="s">
        <v>9</v>
      </c>
      <c r="D2" t="s">
        <v>378</v>
      </c>
      <c r="E2" t="s">
        <v>379</v>
      </c>
      <c r="F2">
        <v>142</v>
      </c>
      <c r="G2">
        <v>0</v>
      </c>
      <c r="H2">
        <v>0.91666666699999999</v>
      </c>
      <c r="I2" t="str">
        <f>LEFT(RIGHT(A2,2),1)</f>
        <v>m</v>
      </c>
    </row>
    <row r="3" spans="1:9">
      <c r="A3" t="s">
        <v>377</v>
      </c>
      <c r="B3">
        <v>1</v>
      </c>
      <c r="C3" t="s">
        <v>9</v>
      </c>
      <c r="D3" t="s">
        <v>378</v>
      </c>
      <c r="E3" t="s">
        <v>380</v>
      </c>
      <c r="F3">
        <v>9</v>
      </c>
      <c r="G3">
        <v>0</v>
      </c>
      <c r="H3">
        <v>0.91666666699999999</v>
      </c>
      <c r="I3" t="str">
        <f t="shared" ref="I3:I66" si="0">LEFT(RIGHT(A3,2),1)</f>
        <v>m</v>
      </c>
    </row>
    <row r="4" spans="1:9">
      <c r="A4" t="s">
        <v>377</v>
      </c>
      <c r="B4">
        <v>2</v>
      </c>
      <c r="C4" t="s">
        <v>9</v>
      </c>
      <c r="D4" t="s">
        <v>378</v>
      </c>
      <c r="E4" t="s">
        <v>381</v>
      </c>
      <c r="F4">
        <v>10</v>
      </c>
      <c r="G4">
        <v>0</v>
      </c>
      <c r="H4">
        <v>0.92307692299999999</v>
      </c>
      <c r="I4" t="str">
        <f t="shared" si="0"/>
        <v>m</v>
      </c>
    </row>
    <row r="5" spans="1:9">
      <c r="A5" t="s">
        <v>377</v>
      </c>
      <c r="B5">
        <v>3</v>
      </c>
      <c r="C5" t="s">
        <v>9</v>
      </c>
      <c r="D5" t="s">
        <v>378</v>
      </c>
      <c r="E5" t="s">
        <v>382</v>
      </c>
      <c r="F5">
        <v>20</v>
      </c>
      <c r="G5">
        <v>0</v>
      </c>
      <c r="H5">
        <v>0.83333333300000001</v>
      </c>
      <c r="I5" t="str">
        <f t="shared" si="0"/>
        <v>m</v>
      </c>
    </row>
    <row r="6" spans="1:9">
      <c r="A6" t="s">
        <v>377</v>
      </c>
      <c r="B6">
        <v>4</v>
      </c>
      <c r="C6" t="s">
        <v>9</v>
      </c>
      <c r="D6" t="s">
        <v>378</v>
      </c>
      <c r="E6" t="s">
        <v>383</v>
      </c>
      <c r="F6">
        <v>11</v>
      </c>
      <c r="G6">
        <v>0</v>
      </c>
      <c r="H6">
        <v>0.909090909</v>
      </c>
      <c r="I6" t="str">
        <f t="shared" si="0"/>
        <v>m</v>
      </c>
    </row>
    <row r="7" spans="1:9">
      <c r="A7" t="s">
        <v>377</v>
      </c>
      <c r="B7">
        <v>5</v>
      </c>
      <c r="C7" t="s">
        <v>9</v>
      </c>
      <c r="D7" t="s">
        <v>378</v>
      </c>
      <c r="E7" t="s">
        <v>384</v>
      </c>
      <c r="F7">
        <v>29</v>
      </c>
      <c r="G7">
        <v>0</v>
      </c>
      <c r="H7">
        <v>0.72727272700000001</v>
      </c>
      <c r="I7" t="str">
        <f t="shared" si="0"/>
        <v>m</v>
      </c>
    </row>
    <row r="8" spans="1:9">
      <c r="A8" t="s">
        <v>385</v>
      </c>
      <c r="B8">
        <v>0</v>
      </c>
      <c r="C8" t="s">
        <v>9</v>
      </c>
      <c r="D8" t="s">
        <v>386</v>
      </c>
      <c r="E8" t="s">
        <v>387</v>
      </c>
      <c r="F8">
        <v>98</v>
      </c>
      <c r="G8">
        <v>0</v>
      </c>
      <c r="H8">
        <v>0.875</v>
      </c>
      <c r="I8" t="str">
        <f t="shared" si="0"/>
        <v>s</v>
      </c>
    </row>
    <row r="9" spans="1:9">
      <c r="A9" t="s">
        <v>385</v>
      </c>
      <c r="B9">
        <v>1</v>
      </c>
      <c r="C9" t="s">
        <v>9</v>
      </c>
      <c r="D9" t="s">
        <v>386</v>
      </c>
      <c r="E9" t="s">
        <v>388</v>
      </c>
      <c r="F9">
        <v>11</v>
      </c>
      <c r="G9">
        <v>0</v>
      </c>
      <c r="H9">
        <v>0.875</v>
      </c>
      <c r="I9" t="str">
        <f t="shared" si="0"/>
        <v>s</v>
      </c>
    </row>
    <row r="10" spans="1:9">
      <c r="A10" t="s">
        <v>385</v>
      </c>
      <c r="B10">
        <v>2</v>
      </c>
      <c r="C10" t="s">
        <v>9</v>
      </c>
      <c r="D10" t="s">
        <v>386</v>
      </c>
      <c r="E10" t="s">
        <v>389</v>
      </c>
      <c r="F10">
        <v>12</v>
      </c>
      <c r="G10">
        <v>0</v>
      </c>
      <c r="H10">
        <v>0.88888888899999996</v>
      </c>
      <c r="I10" t="str">
        <f t="shared" si="0"/>
        <v>s</v>
      </c>
    </row>
    <row r="11" spans="1:9">
      <c r="A11" t="s">
        <v>385</v>
      </c>
      <c r="B11">
        <v>3</v>
      </c>
      <c r="C11" t="s">
        <v>9</v>
      </c>
      <c r="D11" t="s">
        <v>386</v>
      </c>
      <c r="E11" t="s">
        <v>390</v>
      </c>
      <c r="F11">
        <v>13</v>
      </c>
      <c r="G11">
        <v>0</v>
      </c>
      <c r="H11">
        <v>0.75</v>
      </c>
      <c r="I11" t="str">
        <f t="shared" si="0"/>
        <v>s</v>
      </c>
    </row>
    <row r="12" spans="1:9">
      <c r="A12" t="s">
        <v>385</v>
      </c>
      <c r="B12">
        <v>4</v>
      </c>
      <c r="C12" t="s">
        <v>9</v>
      </c>
      <c r="D12" t="s">
        <v>386</v>
      </c>
      <c r="E12" t="s">
        <v>391</v>
      </c>
      <c r="F12">
        <v>10</v>
      </c>
      <c r="G12">
        <v>0</v>
      </c>
      <c r="H12">
        <v>0.85714285700000004</v>
      </c>
      <c r="I12" t="str">
        <f t="shared" si="0"/>
        <v>s</v>
      </c>
    </row>
    <row r="13" spans="1:9">
      <c r="A13" t="s">
        <v>385</v>
      </c>
      <c r="B13">
        <v>5</v>
      </c>
      <c r="C13" t="s">
        <v>9</v>
      </c>
      <c r="D13" t="s">
        <v>386</v>
      </c>
      <c r="E13" t="s">
        <v>392</v>
      </c>
      <c r="F13">
        <v>28</v>
      </c>
      <c r="G13">
        <v>0</v>
      </c>
      <c r="H13">
        <v>0.75</v>
      </c>
      <c r="I13" t="str">
        <f t="shared" si="0"/>
        <v>s</v>
      </c>
    </row>
    <row r="14" spans="1:9">
      <c r="A14" t="s">
        <v>393</v>
      </c>
      <c r="B14">
        <v>0</v>
      </c>
      <c r="C14" t="s">
        <v>9</v>
      </c>
      <c r="D14" t="s">
        <v>394</v>
      </c>
      <c r="E14" t="s">
        <v>395</v>
      </c>
      <c r="F14">
        <v>114</v>
      </c>
      <c r="G14">
        <v>0</v>
      </c>
      <c r="H14">
        <v>0.83333333300000001</v>
      </c>
      <c r="I14" t="str">
        <f t="shared" si="0"/>
        <v>s</v>
      </c>
    </row>
    <row r="15" spans="1:9">
      <c r="A15" t="s">
        <v>393</v>
      </c>
      <c r="B15">
        <v>1</v>
      </c>
      <c r="C15" t="s">
        <v>9</v>
      </c>
      <c r="D15" t="s">
        <v>394</v>
      </c>
      <c r="E15" t="s">
        <v>396</v>
      </c>
      <c r="F15">
        <v>9</v>
      </c>
      <c r="G15">
        <v>0</v>
      </c>
      <c r="H15">
        <v>0.83333333300000001</v>
      </c>
      <c r="I15" t="str">
        <f t="shared" si="0"/>
        <v>s</v>
      </c>
    </row>
    <row r="16" spans="1:9">
      <c r="A16" t="s">
        <v>393</v>
      </c>
      <c r="B16">
        <v>2</v>
      </c>
      <c r="C16" t="s">
        <v>9</v>
      </c>
      <c r="D16" t="s">
        <v>394</v>
      </c>
      <c r="E16" t="s">
        <v>397</v>
      </c>
      <c r="F16">
        <v>11</v>
      </c>
      <c r="G16">
        <v>0</v>
      </c>
      <c r="H16">
        <v>0.85714285700000004</v>
      </c>
      <c r="I16" t="str">
        <f t="shared" si="0"/>
        <v>s</v>
      </c>
    </row>
    <row r="17" spans="1:9">
      <c r="A17" t="s">
        <v>393</v>
      </c>
      <c r="B17">
        <v>3</v>
      </c>
      <c r="C17" t="s">
        <v>9</v>
      </c>
      <c r="D17" t="s">
        <v>394</v>
      </c>
      <c r="E17" t="s">
        <v>398</v>
      </c>
      <c r="F17">
        <v>9</v>
      </c>
      <c r="G17">
        <v>0</v>
      </c>
      <c r="H17">
        <v>0.66666666699999999</v>
      </c>
      <c r="I17" t="str">
        <f t="shared" si="0"/>
        <v>s</v>
      </c>
    </row>
    <row r="18" spans="1:9">
      <c r="A18" t="s">
        <v>393</v>
      </c>
      <c r="B18">
        <v>4</v>
      </c>
      <c r="C18" t="s">
        <v>9</v>
      </c>
      <c r="D18" t="s">
        <v>394</v>
      </c>
      <c r="E18" t="s">
        <v>399</v>
      </c>
      <c r="F18">
        <v>10</v>
      </c>
      <c r="G18">
        <v>0</v>
      </c>
      <c r="H18">
        <v>0.8</v>
      </c>
      <c r="I18" t="str">
        <f t="shared" si="0"/>
        <v>s</v>
      </c>
    </row>
    <row r="19" spans="1:9">
      <c r="A19" t="s">
        <v>393</v>
      </c>
      <c r="B19">
        <v>5</v>
      </c>
      <c r="C19" t="s">
        <v>9</v>
      </c>
      <c r="D19" t="s">
        <v>394</v>
      </c>
      <c r="E19" t="s">
        <v>400</v>
      </c>
      <c r="F19">
        <v>20</v>
      </c>
      <c r="G19">
        <v>0</v>
      </c>
      <c r="H19">
        <v>0.5</v>
      </c>
      <c r="I19" t="str">
        <f t="shared" si="0"/>
        <v>s</v>
      </c>
    </row>
    <row r="20" spans="1:9">
      <c r="A20" t="s">
        <v>401</v>
      </c>
      <c r="B20">
        <v>0</v>
      </c>
      <c r="C20" t="s">
        <v>9</v>
      </c>
      <c r="D20" t="s">
        <v>402</v>
      </c>
      <c r="E20" t="s">
        <v>403</v>
      </c>
      <c r="F20">
        <v>164</v>
      </c>
      <c r="G20">
        <v>0</v>
      </c>
      <c r="H20">
        <v>0.928571429</v>
      </c>
      <c r="I20" t="str">
        <f t="shared" si="0"/>
        <v>m</v>
      </c>
    </row>
    <row r="21" spans="1:9">
      <c r="A21" t="s">
        <v>401</v>
      </c>
      <c r="B21">
        <v>1</v>
      </c>
      <c r="C21" t="s">
        <v>9</v>
      </c>
      <c r="D21" t="s">
        <v>402</v>
      </c>
      <c r="E21" t="s">
        <v>404</v>
      </c>
      <c r="F21">
        <v>10</v>
      </c>
      <c r="G21">
        <v>0</v>
      </c>
      <c r="H21">
        <v>0.928571429</v>
      </c>
      <c r="I21" t="str">
        <f t="shared" si="0"/>
        <v>m</v>
      </c>
    </row>
    <row r="22" spans="1:9">
      <c r="A22" t="s">
        <v>401</v>
      </c>
      <c r="B22">
        <v>2</v>
      </c>
      <c r="C22" t="s">
        <v>9</v>
      </c>
      <c r="D22" t="s">
        <v>402</v>
      </c>
      <c r="E22" t="s">
        <v>405</v>
      </c>
      <c r="F22">
        <v>10</v>
      </c>
      <c r="G22">
        <v>0</v>
      </c>
      <c r="H22">
        <v>0.93333333299999999</v>
      </c>
      <c r="I22" t="str">
        <f t="shared" si="0"/>
        <v>m</v>
      </c>
    </row>
    <row r="23" spans="1:9">
      <c r="A23" t="s">
        <v>401</v>
      </c>
      <c r="B23">
        <v>3</v>
      </c>
      <c r="C23" t="s">
        <v>9</v>
      </c>
      <c r="D23" t="s">
        <v>402</v>
      </c>
      <c r="E23" t="s">
        <v>406</v>
      </c>
      <c r="F23">
        <v>26</v>
      </c>
      <c r="G23">
        <v>0</v>
      </c>
      <c r="H23">
        <v>0.85714285700000004</v>
      </c>
      <c r="I23" t="str">
        <f t="shared" si="0"/>
        <v>m</v>
      </c>
    </row>
    <row r="24" spans="1:9">
      <c r="A24" t="s">
        <v>401</v>
      </c>
      <c r="B24">
        <v>4</v>
      </c>
      <c r="C24" t="s">
        <v>9</v>
      </c>
      <c r="D24" t="s">
        <v>402</v>
      </c>
      <c r="E24" t="s">
        <v>407</v>
      </c>
      <c r="F24">
        <v>11</v>
      </c>
      <c r="G24">
        <v>0</v>
      </c>
      <c r="H24">
        <v>0.92307692299999999</v>
      </c>
      <c r="I24" t="str">
        <f t="shared" si="0"/>
        <v>m</v>
      </c>
    </row>
    <row r="25" spans="1:9">
      <c r="A25" t="s">
        <v>401</v>
      </c>
      <c r="B25">
        <v>5</v>
      </c>
      <c r="C25" t="s">
        <v>9</v>
      </c>
      <c r="D25" t="s">
        <v>402</v>
      </c>
      <c r="E25" t="s">
        <v>408</v>
      </c>
      <c r="F25">
        <v>31</v>
      </c>
      <c r="G25">
        <v>0</v>
      </c>
      <c r="H25">
        <v>0.76923076899999998</v>
      </c>
      <c r="I25" t="str">
        <f t="shared" si="0"/>
        <v>m</v>
      </c>
    </row>
    <row r="26" spans="1:9">
      <c r="A26" t="s">
        <v>409</v>
      </c>
      <c r="B26">
        <v>0</v>
      </c>
      <c r="C26" t="s">
        <v>9</v>
      </c>
      <c r="D26" t="s">
        <v>410</v>
      </c>
      <c r="E26" t="s">
        <v>411</v>
      </c>
      <c r="F26">
        <v>89</v>
      </c>
      <c r="G26">
        <v>0</v>
      </c>
      <c r="H26">
        <v>0.91666666699999999</v>
      </c>
      <c r="I26" t="str">
        <f t="shared" si="0"/>
        <v>m</v>
      </c>
    </row>
    <row r="27" spans="1:9">
      <c r="A27" t="s">
        <v>409</v>
      </c>
      <c r="B27">
        <v>1</v>
      </c>
      <c r="C27" t="s">
        <v>9</v>
      </c>
      <c r="D27" t="s">
        <v>410</v>
      </c>
      <c r="E27" t="s">
        <v>412</v>
      </c>
      <c r="F27">
        <v>7</v>
      </c>
      <c r="G27">
        <v>0</v>
      </c>
      <c r="H27">
        <v>0.91666666699999999</v>
      </c>
      <c r="I27" t="str">
        <f t="shared" si="0"/>
        <v>m</v>
      </c>
    </row>
    <row r="28" spans="1:9">
      <c r="A28" t="s">
        <v>409</v>
      </c>
      <c r="B28">
        <v>2</v>
      </c>
      <c r="C28" t="s">
        <v>9</v>
      </c>
      <c r="D28" t="s">
        <v>410</v>
      </c>
      <c r="E28" t="s">
        <v>413</v>
      </c>
      <c r="F28">
        <v>27</v>
      </c>
      <c r="G28">
        <v>0</v>
      </c>
      <c r="H28">
        <v>0.92307692299999999</v>
      </c>
      <c r="I28" t="str">
        <f t="shared" si="0"/>
        <v>m</v>
      </c>
    </row>
    <row r="29" spans="1:9">
      <c r="A29" t="s">
        <v>409</v>
      </c>
      <c r="B29">
        <v>3</v>
      </c>
      <c r="C29" t="s">
        <v>9</v>
      </c>
      <c r="D29" t="s">
        <v>410</v>
      </c>
      <c r="E29" t="s">
        <v>414</v>
      </c>
      <c r="F29">
        <v>13</v>
      </c>
      <c r="G29">
        <v>0</v>
      </c>
      <c r="H29">
        <v>0.83333333300000001</v>
      </c>
      <c r="I29" t="str">
        <f t="shared" si="0"/>
        <v>m</v>
      </c>
    </row>
    <row r="30" spans="1:9">
      <c r="A30" t="s">
        <v>409</v>
      </c>
      <c r="B30">
        <v>4</v>
      </c>
      <c r="C30" t="s">
        <v>9</v>
      </c>
      <c r="D30" t="s">
        <v>410</v>
      </c>
      <c r="E30" t="s">
        <v>415</v>
      </c>
      <c r="F30">
        <v>7</v>
      </c>
      <c r="G30">
        <v>0</v>
      </c>
      <c r="H30">
        <v>0.909090909</v>
      </c>
      <c r="I30" t="str">
        <f t="shared" si="0"/>
        <v>m</v>
      </c>
    </row>
    <row r="31" spans="1:9">
      <c r="A31" t="s">
        <v>409</v>
      </c>
      <c r="B31">
        <v>5</v>
      </c>
      <c r="C31" t="s">
        <v>9</v>
      </c>
      <c r="D31" t="s">
        <v>410</v>
      </c>
      <c r="E31" t="s">
        <v>416</v>
      </c>
      <c r="F31">
        <v>15</v>
      </c>
      <c r="G31">
        <v>0</v>
      </c>
      <c r="H31">
        <v>0.83333333300000001</v>
      </c>
      <c r="I31" t="str">
        <f t="shared" si="0"/>
        <v>m</v>
      </c>
    </row>
    <row r="32" spans="1:9">
      <c r="A32" t="s">
        <v>417</v>
      </c>
      <c r="B32">
        <v>0</v>
      </c>
      <c r="C32" t="s">
        <v>9</v>
      </c>
      <c r="D32" t="s">
        <v>418</v>
      </c>
      <c r="E32" t="s">
        <v>419</v>
      </c>
      <c r="F32">
        <v>134</v>
      </c>
      <c r="G32">
        <v>0</v>
      </c>
      <c r="H32">
        <v>0.875</v>
      </c>
      <c r="I32" t="str">
        <f t="shared" si="0"/>
        <v>s</v>
      </c>
    </row>
    <row r="33" spans="1:9">
      <c r="A33" t="s">
        <v>417</v>
      </c>
      <c r="B33">
        <v>1</v>
      </c>
      <c r="C33" t="s">
        <v>9</v>
      </c>
      <c r="D33" t="s">
        <v>418</v>
      </c>
      <c r="E33" t="s">
        <v>420</v>
      </c>
      <c r="F33">
        <v>11</v>
      </c>
      <c r="G33">
        <v>0</v>
      </c>
      <c r="H33">
        <v>0.875</v>
      </c>
      <c r="I33" t="str">
        <f t="shared" si="0"/>
        <v>s</v>
      </c>
    </row>
    <row r="34" spans="1:9">
      <c r="A34" t="s">
        <v>417</v>
      </c>
      <c r="B34">
        <v>2</v>
      </c>
      <c r="C34" t="s">
        <v>9</v>
      </c>
      <c r="D34" t="s">
        <v>418</v>
      </c>
      <c r="E34" t="s">
        <v>421</v>
      </c>
      <c r="F34">
        <v>8</v>
      </c>
      <c r="G34">
        <v>0</v>
      </c>
      <c r="H34">
        <v>0.88888888899999996</v>
      </c>
      <c r="I34" t="str">
        <f t="shared" si="0"/>
        <v>s</v>
      </c>
    </row>
    <row r="35" spans="1:9">
      <c r="A35" t="s">
        <v>417</v>
      </c>
      <c r="B35">
        <v>3</v>
      </c>
      <c r="C35" t="s">
        <v>9</v>
      </c>
      <c r="D35" t="s">
        <v>418</v>
      </c>
      <c r="E35" t="s">
        <v>422</v>
      </c>
      <c r="F35">
        <v>355</v>
      </c>
      <c r="G35">
        <v>1456599</v>
      </c>
      <c r="H35">
        <v>0.75</v>
      </c>
      <c r="I35" t="str">
        <f t="shared" si="0"/>
        <v>s</v>
      </c>
    </row>
    <row r="36" spans="1:9">
      <c r="A36" t="s">
        <v>417</v>
      </c>
      <c r="B36">
        <v>4</v>
      </c>
      <c r="C36" t="s">
        <v>9</v>
      </c>
      <c r="D36" t="s">
        <v>418</v>
      </c>
      <c r="E36" t="s">
        <v>423</v>
      </c>
      <c r="F36">
        <v>12</v>
      </c>
      <c r="G36">
        <v>0</v>
      </c>
      <c r="H36">
        <v>0.85714285700000004</v>
      </c>
      <c r="I36" t="str">
        <f t="shared" si="0"/>
        <v>s</v>
      </c>
    </row>
    <row r="37" spans="1:9">
      <c r="A37" t="s">
        <v>417</v>
      </c>
      <c r="B37">
        <v>5</v>
      </c>
      <c r="C37" t="s">
        <v>9</v>
      </c>
      <c r="D37" t="s">
        <v>418</v>
      </c>
      <c r="E37" t="s">
        <v>424</v>
      </c>
      <c r="F37">
        <v>30</v>
      </c>
      <c r="G37">
        <v>0</v>
      </c>
      <c r="H37">
        <v>0.75</v>
      </c>
      <c r="I37" t="str">
        <f t="shared" si="0"/>
        <v>s</v>
      </c>
    </row>
    <row r="38" spans="1:9">
      <c r="A38" t="s">
        <v>425</v>
      </c>
      <c r="B38">
        <v>0</v>
      </c>
      <c r="C38" t="s">
        <v>9</v>
      </c>
      <c r="D38" t="s">
        <v>426</v>
      </c>
      <c r="E38" t="s">
        <v>427</v>
      </c>
      <c r="F38">
        <v>239</v>
      </c>
      <c r="G38">
        <v>0</v>
      </c>
      <c r="H38">
        <v>0.9375</v>
      </c>
      <c r="I38" t="str">
        <f t="shared" si="0"/>
        <v>c</v>
      </c>
    </row>
    <row r="39" spans="1:9">
      <c r="A39" t="s">
        <v>425</v>
      </c>
      <c r="B39">
        <v>1</v>
      </c>
      <c r="C39" t="s">
        <v>9</v>
      </c>
      <c r="D39" t="s">
        <v>426</v>
      </c>
      <c r="E39" t="s">
        <v>428</v>
      </c>
      <c r="F39">
        <v>23</v>
      </c>
      <c r="G39">
        <v>0</v>
      </c>
      <c r="H39">
        <v>0.9375</v>
      </c>
      <c r="I39" t="str">
        <f t="shared" si="0"/>
        <v>c</v>
      </c>
    </row>
    <row r="40" spans="1:9">
      <c r="A40" t="s">
        <v>425</v>
      </c>
      <c r="B40">
        <v>2</v>
      </c>
      <c r="C40" t="s">
        <v>9</v>
      </c>
      <c r="D40" t="s">
        <v>426</v>
      </c>
      <c r="E40" t="s">
        <v>429</v>
      </c>
      <c r="F40">
        <v>21</v>
      </c>
      <c r="G40">
        <v>0</v>
      </c>
      <c r="H40">
        <v>0.94117647100000001</v>
      </c>
      <c r="I40" t="str">
        <f t="shared" si="0"/>
        <v>c</v>
      </c>
    </row>
    <row r="41" spans="1:9">
      <c r="A41" t="s">
        <v>425</v>
      </c>
      <c r="B41">
        <v>3</v>
      </c>
      <c r="C41" t="s">
        <v>9</v>
      </c>
      <c r="D41" t="s">
        <v>426</v>
      </c>
      <c r="E41" t="s">
        <v>430</v>
      </c>
      <c r="F41">
        <v>548</v>
      </c>
      <c r="G41">
        <v>1384643</v>
      </c>
      <c r="H41">
        <v>0.875</v>
      </c>
      <c r="I41" t="str">
        <f t="shared" si="0"/>
        <v>c</v>
      </c>
    </row>
    <row r="42" spans="1:9">
      <c r="A42" t="s">
        <v>431</v>
      </c>
      <c r="B42">
        <v>5</v>
      </c>
      <c r="C42" t="s">
        <v>9</v>
      </c>
      <c r="D42" t="s">
        <v>432</v>
      </c>
      <c r="E42" t="s">
        <v>433</v>
      </c>
      <c r="F42">
        <v>625</v>
      </c>
      <c r="G42">
        <v>1439610</v>
      </c>
      <c r="H42">
        <v>0.7</v>
      </c>
      <c r="I42" t="str">
        <f t="shared" si="0"/>
        <v>m</v>
      </c>
    </row>
    <row r="43" spans="1:9">
      <c r="A43" t="s">
        <v>425</v>
      </c>
      <c r="B43">
        <v>4</v>
      </c>
      <c r="C43" t="s">
        <v>9</v>
      </c>
      <c r="D43" t="s">
        <v>426</v>
      </c>
      <c r="E43" t="s">
        <v>434</v>
      </c>
      <c r="F43">
        <v>36</v>
      </c>
      <c r="G43">
        <v>0</v>
      </c>
      <c r="H43">
        <v>0.93333333299999999</v>
      </c>
      <c r="I43" t="str">
        <f t="shared" si="0"/>
        <v>c</v>
      </c>
    </row>
    <row r="44" spans="1:9">
      <c r="A44" t="s">
        <v>425</v>
      </c>
      <c r="B44">
        <v>5</v>
      </c>
      <c r="C44" t="s">
        <v>9</v>
      </c>
      <c r="D44" t="s">
        <v>426</v>
      </c>
      <c r="E44" t="s">
        <v>435</v>
      </c>
      <c r="F44">
        <v>1443</v>
      </c>
      <c r="G44">
        <v>1384643</v>
      </c>
      <c r="H44">
        <v>0.73333333300000003</v>
      </c>
      <c r="I44" t="str">
        <f t="shared" si="0"/>
        <v>c</v>
      </c>
    </row>
    <row r="45" spans="1:9">
      <c r="A45" t="s">
        <v>436</v>
      </c>
      <c r="B45">
        <v>0</v>
      </c>
      <c r="C45" t="s">
        <v>9</v>
      </c>
      <c r="D45" t="s">
        <v>437</v>
      </c>
      <c r="E45" t="s">
        <v>438</v>
      </c>
      <c r="F45">
        <v>76</v>
      </c>
      <c r="G45">
        <v>0</v>
      </c>
      <c r="H45">
        <v>0.875</v>
      </c>
      <c r="I45" t="str">
        <f t="shared" si="0"/>
        <v>s</v>
      </c>
    </row>
    <row r="46" spans="1:9">
      <c r="A46" t="s">
        <v>436</v>
      </c>
      <c r="B46">
        <v>1</v>
      </c>
      <c r="C46" t="s">
        <v>9</v>
      </c>
      <c r="D46" t="s">
        <v>437</v>
      </c>
      <c r="E46" t="s">
        <v>439</v>
      </c>
      <c r="F46">
        <v>10</v>
      </c>
      <c r="G46">
        <v>0</v>
      </c>
      <c r="H46">
        <v>0.875</v>
      </c>
      <c r="I46" t="str">
        <f t="shared" si="0"/>
        <v>s</v>
      </c>
    </row>
    <row r="47" spans="1:9">
      <c r="A47" t="s">
        <v>436</v>
      </c>
      <c r="B47">
        <v>2</v>
      </c>
      <c r="C47" t="s">
        <v>9</v>
      </c>
      <c r="D47" t="s">
        <v>437</v>
      </c>
      <c r="E47" t="s">
        <v>440</v>
      </c>
      <c r="F47">
        <v>22</v>
      </c>
      <c r="G47">
        <v>0</v>
      </c>
      <c r="H47">
        <v>0.88888888899999996</v>
      </c>
      <c r="I47" t="str">
        <f t="shared" si="0"/>
        <v>s</v>
      </c>
    </row>
    <row r="48" spans="1:9">
      <c r="A48" t="s">
        <v>436</v>
      </c>
      <c r="B48">
        <v>3</v>
      </c>
      <c r="C48" t="s">
        <v>9</v>
      </c>
      <c r="D48" t="s">
        <v>437</v>
      </c>
      <c r="E48" t="s">
        <v>441</v>
      </c>
      <c r="F48">
        <v>19</v>
      </c>
      <c r="G48">
        <v>0</v>
      </c>
      <c r="H48">
        <v>0.75</v>
      </c>
      <c r="I48" t="str">
        <f t="shared" si="0"/>
        <v>s</v>
      </c>
    </row>
    <row r="49" spans="1:9">
      <c r="A49" t="s">
        <v>436</v>
      </c>
      <c r="B49">
        <v>4</v>
      </c>
      <c r="C49" t="s">
        <v>9</v>
      </c>
      <c r="D49" t="s">
        <v>437</v>
      </c>
      <c r="E49" t="s">
        <v>442</v>
      </c>
      <c r="F49">
        <v>10</v>
      </c>
      <c r="G49">
        <v>0</v>
      </c>
      <c r="H49">
        <v>0.85714285700000004</v>
      </c>
      <c r="I49" t="str">
        <f t="shared" si="0"/>
        <v>s</v>
      </c>
    </row>
    <row r="50" spans="1:9">
      <c r="A50" t="s">
        <v>436</v>
      </c>
      <c r="B50">
        <v>5</v>
      </c>
      <c r="C50" t="s">
        <v>9</v>
      </c>
      <c r="D50" t="s">
        <v>437</v>
      </c>
      <c r="E50" t="s">
        <v>443</v>
      </c>
      <c r="F50">
        <v>14</v>
      </c>
      <c r="G50">
        <v>0</v>
      </c>
      <c r="H50">
        <v>0.75</v>
      </c>
      <c r="I50" t="str">
        <f t="shared" si="0"/>
        <v>s</v>
      </c>
    </row>
    <row r="51" spans="1:9">
      <c r="A51" t="s">
        <v>444</v>
      </c>
      <c r="B51">
        <v>0</v>
      </c>
      <c r="C51" t="s">
        <v>9</v>
      </c>
      <c r="D51" t="s">
        <v>445</v>
      </c>
      <c r="E51" t="s">
        <v>446</v>
      </c>
      <c r="F51">
        <v>111</v>
      </c>
      <c r="G51">
        <v>0</v>
      </c>
      <c r="H51">
        <v>0.91666666699999999</v>
      </c>
      <c r="I51" t="str">
        <f t="shared" si="0"/>
        <v>m</v>
      </c>
    </row>
    <row r="52" spans="1:9">
      <c r="A52" t="s">
        <v>444</v>
      </c>
      <c r="B52">
        <v>1</v>
      </c>
      <c r="C52" t="s">
        <v>9</v>
      </c>
      <c r="D52" t="s">
        <v>445</v>
      </c>
      <c r="E52" t="s">
        <v>447</v>
      </c>
      <c r="F52">
        <v>12</v>
      </c>
      <c r="G52">
        <v>0</v>
      </c>
      <c r="H52">
        <v>0.91666666699999999</v>
      </c>
      <c r="I52" t="str">
        <f t="shared" si="0"/>
        <v>m</v>
      </c>
    </row>
    <row r="53" spans="1:9">
      <c r="A53" t="s">
        <v>444</v>
      </c>
      <c r="B53">
        <v>2</v>
      </c>
      <c r="C53" t="s">
        <v>9</v>
      </c>
      <c r="D53" t="s">
        <v>445</v>
      </c>
      <c r="E53" t="s">
        <v>448</v>
      </c>
      <c r="F53">
        <v>13</v>
      </c>
      <c r="G53">
        <v>0</v>
      </c>
      <c r="H53">
        <v>0.92307692299999999</v>
      </c>
      <c r="I53" t="str">
        <f t="shared" si="0"/>
        <v>m</v>
      </c>
    </row>
    <row r="54" spans="1:9">
      <c r="A54" t="s">
        <v>444</v>
      </c>
      <c r="B54">
        <v>3</v>
      </c>
      <c r="C54" t="s">
        <v>9</v>
      </c>
      <c r="D54" t="s">
        <v>445</v>
      </c>
      <c r="E54" t="s">
        <v>449</v>
      </c>
      <c r="F54">
        <v>14</v>
      </c>
      <c r="G54">
        <v>0</v>
      </c>
      <c r="H54">
        <v>0.83333333300000001</v>
      </c>
      <c r="I54" t="str">
        <f t="shared" si="0"/>
        <v>m</v>
      </c>
    </row>
    <row r="55" spans="1:9">
      <c r="A55" t="s">
        <v>444</v>
      </c>
      <c r="B55">
        <v>4</v>
      </c>
      <c r="C55" t="s">
        <v>9</v>
      </c>
      <c r="D55" t="s">
        <v>445</v>
      </c>
      <c r="E55" t="s">
        <v>450</v>
      </c>
      <c r="F55">
        <v>16</v>
      </c>
      <c r="G55">
        <v>0</v>
      </c>
      <c r="H55">
        <v>0.909090909</v>
      </c>
      <c r="I55" t="str">
        <f t="shared" si="0"/>
        <v>m</v>
      </c>
    </row>
    <row r="56" spans="1:9">
      <c r="A56" t="s">
        <v>444</v>
      </c>
      <c r="B56">
        <v>5</v>
      </c>
      <c r="C56" t="s">
        <v>9</v>
      </c>
      <c r="D56" t="s">
        <v>445</v>
      </c>
      <c r="E56" t="s">
        <v>451</v>
      </c>
      <c r="F56">
        <v>30</v>
      </c>
      <c r="G56">
        <v>0</v>
      </c>
      <c r="H56">
        <v>0.75</v>
      </c>
      <c r="I56" t="str">
        <f t="shared" si="0"/>
        <v>m</v>
      </c>
    </row>
    <row r="57" spans="1:9">
      <c r="A57" t="s">
        <v>452</v>
      </c>
      <c r="B57">
        <v>0</v>
      </c>
      <c r="C57" t="s">
        <v>9</v>
      </c>
      <c r="D57" t="s">
        <v>453</v>
      </c>
      <c r="E57" t="s">
        <v>454</v>
      </c>
      <c r="F57">
        <v>203</v>
      </c>
      <c r="G57">
        <v>0</v>
      </c>
      <c r="H57">
        <v>0.95</v>
      </c>
      <c r="I57" t="str">
        <f t="shared" si="0"/>
        <v>c</v>
      </c>
    </row>
    <row r="58" spans="1:9">
      <c r="A58" t="s">
        <v>452</v>
      </c>
      <c r="B58">
        <v>1</v>
      </c>
      <c r="C58" t="s">
        <v>9</v>
      </c>
      <c r="D58" t="s">
        <v>453</v>
      </c>
      <c r="E58" t="s">
        <v>455</v>
      </c>
      <c r="F58">
        <v>16</v>
      </c>
      <c r="G58">
        <v>0</v>
      </c>
      <c r="H58">
        <v>0.95</v>
      </c>
      <c r="I58" t="str">
        <f t="shared" si="0"/>
        <v>c</v>
      </c>
    </row>
    <row r="59" spans="1:9">
      <c r="A59" t="s">
        <v>452</v>
      </c>
      <c r="B59">
        <v>2</v>
      </c>
      <c r="C59" t="s">
        <v>9</v>
      </c>
      <c r="D59" t="s">
        <v>453</v>
      </c>
      <c r="E59" t="s">
        <v>456</v>
      </c>
      <c r="F59">
        <v>16</v>
      </c>
      <c r="G59">
        <v>0</v>
      </c>
      <c r="H59">
        <v>0.95238095199999995</v>
      </c>
      <c r="I59" t="str">
        <f t="shared" si="0"/>
        <v>c</v>
      </c>
    </row>
    <row r="60" spans="1:9">
      <c r="A60" t="s">
        <v>452</v>
      </c>
      <c r="B60">
        <v>3</v>
      </c>
      <c r="C60" t="s">
        <v>9</v>
      </c>
      <c r="D60" t="s">
        <v>453</v>
      </c>
      <c r="E60" t="s">
        <v>457</v>
      </c>
      <c r="F60">
        <v>13</v>
      </c>
      <c r="G60">
        <v>0</v>
      </c>
      <c r="H60">
        <v>0.9</v>
      </c>
      <c r="I60" t="str">
        <f t="shared" si="0"/>
        <v>c</v>
      </c>
    </row>
    <row r="61" spans="1:9">
      <c r="A61" t="s">
        <v>452</v>
      </c>
      <c r="B61">
        <v>4</v>
      </c>
      <c r="C61" t="s">
        <v>9</v>
      </c>
      <c r="D61" t="s">
        <v>453</v>
      </c>
      <c r="E61" t="s">
        <v>458</v>
      </c>
      <c r="F61">
        <v>13</v>
      </c>
      <c r="G61">
        <v>0</v>
      </c>
      <c r="H61">
        <v>0.94736842099999996</v>
      </c>
      <c r="I61" t="str">
        <f t="shared" si="0"/>
        <v>c</v>
      </c>
    </row>
    <row r="62" spans="1:9">
      <c r="A62" t="s">
        <v>452</v>
      </c>
      <c r="B62">
        <v>5</v>
      </c>
      <c r="C62" t="s">
        <v>9</v>
      </c>
      <c r="D62" t="s">
        <v>453</v>
      </c>
      <c r="E62" t="s">
        <v>459</v>
      </c>
      <c r="F62">
        <v>28</v>
      </c>
      <c r="G62">
        <v>0</v>
      </c>
      <c r="H62">
        <v>0.89473684200000003</v>
      </c>
      <c r="I62" t="str">
        <f t="shared" si="0"/>
        <v>c</v>
      </c>
    </row>
    <row r="63" spans="1:9">
      <c r="A63" t="s">
        <v>460</v>
      </c>
      <c r="B63">
        <v>0</v>
      </c>
      <c r="C63" t="s">
        <v>9</v>
      </c>
      <c r="D63" t="s">
        <v>461</v>
      </c>
      <c r="E63" t="s">
        <v>462</v>
      </c>
      <c r="F63">
        <v>276</v>
      </c>
      <c r="G63">
        <v>0</v>
      </c>
      <c r="H63">
        <v>0.94444444400000005</v>
      </c>
      <c r="I63" t="str">
        <f t="shared" si="0"/>
        <v>c</v>
      </c>
    </row>
    <row r="64" spans="1:9">
      <c r="A64" t="s">
        <v>460</v>
      </c>
      <c r="B64">
        <v>1</v>
      </c>
      <c r="C64" t="s">
        <v>9</v>
      </c>
      <c r="D64" t="s">
        <v>461</v>
      </c>
      <c r="E64" t="s">
        <v>463</v>
      </c>
      <c r="F64">
        <v>23</v>
      </c>
      <c r="G64">
        <v>0</v>
      </c>
      <c r="H64">
        <v>0.94444444400000005</v>
      </c>
      <c r="I64" t="str">
        <f t="shared" si="0"/>
        <v>c</v>
      </c>
    </row>
    <row r="65" spans="1:9">
      <c r="A65" t="s">
        <v>460</v>
      </c>
      <c r="B65">
        <v>2</v>
      </c>
      <c r="C65" t="s">
        <v>9</v>
      </c>
      <c r="D65" t="s">
        <v>461</v>
      </c>
      <c r="E65" t="s">
        <v>464</v>
      </c>
      <c r="F65">
        <v>43</v>
      </c>
      <c r="G65">
        <v>0</v>
      </c>
      <c r="H65">
        <v>0.94736842099999996</v>
      </c>
      <c r="I65" t="str">
        <f t="shared" si="0"/>
        <v>c</v>
      </c>
    </row>
    <row r="66" spans="1:9">
      <c r="A66" t="s">
        <v>460</v>
      </c>
      <c r="B66">
        <v>3</v>
      </c>
      <c r="C66" t="s">
        <v>9</v>
      </c>
      <c r="D66" t="s">
        <v>461</v>
      </c>
      <c r="E66" t="s">
        <v>465</v>
      </c>
      <c r="F66">
        <v>17</v>
      </c>
      <c r="G66">
        <v>0</v>
      </c>
      <c r="H66">
        <v>0.88888888899999996</v>
      </c>
      <c r="I66" t="str">
        <f t="shared" si="0"/>
        <v>c</v>
      </c>
    </row>
    <row r="67" spans="1:9">
      <c r="A67" t="s">
        <v>460</v>
      </c>
      <c r="B67">
        <v>4</v>
      </c>
      <c r="C67" t="s">
        <v>9</v>
      </c>
      <c r="D67" t="s">
        <v>461</v>
      </c>
      <c r="E67" t="s">
        <v>466</v>
      </c>
      <c r="F67">
        <v>17</v>
      </c>
      <c r="G67">
        <v>0</v>
      </c>
      <c r="H67">
        <v>0.94117647100000001</v>
      </c>
      <c r="I67" t="str">
        <f t="shared" ref="I67:I91" si="1">LEFT(RIGHT(A67,2),1)</f>
        <v>c</v>
      </c>
    </row>
    <row r="68" spans="1:9">
      <c r="A68" t="s">
        <v>460</v>
      </c>
      <c r="B68">
        <v>5</v>
      </c>
      <c r="C68" t="s">
        <v>9</v>
      </c>
      <c r="D68" t="s">
        <v>461</v>
      </c>
      <c r="E68" t="s">
        <v>467</v>
      </c>
      <c r="F68">
        <v>52</v>
      </c>
      <c r="G68">
        <v>0</v>
      </c>
      <c r="H68">
        <v>0.88888888899999996</v>
      </c>
      <c r="I68" t="str">
        <f t="shared" si="1"/>
        <v>c</v>
      </c>
    </row>
    <row r="69" spans="1:9">
      <c r="A69" t="s">
        <v>431</v>
      </c>
      <c r="B69">
        <v>0</v>
      </c>
      <c r="C69" t="s">
        <v>9</v>
      </c>
      <c r="D69" t="s">
        <v>432</v>
      </c>
      <c r="E69" t="s">
        <v>468</v>
      </c>
      <c r="F69">
        <v>156</v>
      </c>
      <c r="G69">
        <v>0</v>
      </c>
      <c r="H69">
        <v>0.9</v>
      </c>
      <c r="I69" t="str">
        <f t="shared" si="1"/>
        <v>m</v>
      </c>
    </row>
    <row r="70" spans="1:9">
      <c r="A70" t="s">
        <v>431</v>
      </c>
      <c r="B70">
        <v>1</v>
      </c>
      <c r="C70" t="s">
        <v>9</v>
      </c>
      <c r="D70" t="s">
        <v>432</v>
      </c>
      <c r="E70" t="s">
        <v>469</v>
      </c>
      <c r="F70">
        <v>11</v>
      </c>
      <c r="G70">
        <v>0</v>
      </c>
      <c r="H70">
        <v>0.9</v>
      </c>
      <c r="I70" t="str">
        <f t="shared" si="1"/>
        <v>m</v>
      </c>
    </row>
    <row r="71" spans="1:9">
      <c r="A71" t="s">
        <v>431</v>
      </c>
      <c r="B71">
        <v>2</v>
      </c>
      <c r="C71" t="s">
        <v>9</v>
      </c>
      <c r="D71" t="s">
        <v>432</v>
      </c>
      <c r="E71" t="s">
        <v>470</v>
      </c>
      <c r="F71">
        <v>11</v>
      </c>
      <c r="G71">
        <v>0</v>
      </c>
      <c r="H71">
        <v>0.909090909</v>
      </c>
      <c r="I71" t="str">
        <f t="shared" si="1"/>
        <v>m</v>
      </c>
    </row>
    <row r="72" spans="1:9">
      <c r="A72" t="s">
        <v>431</v>
      </c>
      <c r="B72">
        <v>3</v>
      </c>
      <c r="C72" t="s">
        <v>9</v>
      </c>
      <c r="D72" t="s">
        <v>432</v>
      </c>
      <c r="E72" t="s">
        <v>471</v>
      </c>
      <c r="F72">
        <v>340</v>
      </c>
      <c r="G72">
        <v>1421994</v>
      </c>
      <c r="H72">
        <v>0.8</v>
      </c>
      <c r="I72" t="str">
        <f t="shared" si="1"/>
        <v>m</v>
      </c>
    </row>
    <row r="73" spans="1:9">
      <c r="A73" t="s">
        <v>431</v>
      </c>
      <c r="B73">
        <v>4</v>
      </c>
      <c r="C73" t="s">
        <v>9</v>
      </c>
      <c r="D73" t="s">
        <v>432</v>
      </c>
      <c r="E73" t="s">
        <v>472</v>
      </c>
      <c r="F73">
        <v>15</v>
      </c>
      <c r="G73">
        <v>0</v>
      </c>
      <c r="H73">
        <v>0.88888888899999996</v>
      </c>
      <c r="I73" t="str">
        <f t="shared" si="1"/>
        <v>m</v>
      </c>
    </row>
    <row r="74" spans="1:9">
      <c r="A74" t="s">
        <v>473</v>
      </c>
      <c r="B74">
        <v>0</v>
      </c>
      <c r="C74" t="s">
        <v>9</v>
      </c>
      <c r="D74" t="s">
        <v>474</v>
      </c>
      <c r="E74" t="s">
        <v>475</v>
      </c>
      <c r="F74">
        <v>161</v>
      </c>
      <c r="G74">
        <v>0</v>
      </c>
      <c r="H74">
        <v>0.95</v>
      </c>
      <c r="I74" t="str">
        <f t="shared" si="1"/>
        <v>c</v>
      </c>
    </row>
    <row r="75" spans="1:9">
      <c r="A75" t="s">
        <v>473</v>
      </c>
      <c r="B75">
        <v>1</v>
      </c>
      <c r="C75" t="s">
        <v>9</v>
      </c>
      <c r="D75" t="s">
        <v>474</v>
      </c>
      <c r="E75" t="s">
        <v>476</v>
      </c>
      <c r="F75">
        <v>15</v>
      </c>
      <c r="G75">
        <v>0</v>
      </c>
      <c r="H75">
        <v>0.95</v>
      </c>
      <c r="I75" t="str">
        <f t="shared" si="1"/>
        <v>c</v>
      </c>
    </row>
    <row r="76" spans="1:9">
      <c r="A76" t="s">
        <v>473</v>
      </c>
      <c r="B76">
        <v>2</v>
      </c>
      <c r="C76" t="s">
        <v>9</v>
      </c>
      <c r="D76" t="s">
        <v>474</v>
      </c>
      <c r="E76" t="s">
        <v>477</v>
      </c>
      <c r="F76">
        <v>80</v>
      </c>
      <c r="G76">
        <v>0</v>
      </c>
      <c r="H76">
        <v>0.95238095199999995</v>
      </c>
      <c r="I76" t="str">
        <f t="shared" si="1"/>
        <v>c</v>
      </c>
    </row>
    <row r="77" spans="1:9">
      <c r="A77" t="s">
        <v>473</v>
      </c>
      <c r="B77">
        <v>3</v>
      </c>
      <c r="C77" t="s">
        <v>9</v>
      </c>
      <c r="D77" t="s">
        <v>474</v>
      </c>
      <c r="E77" t="s">
        <v>478</v>
      </c>
      <c r="F77">
        <v>84</v>
      </c>
      <c r="G77">
        <v>0</v>
      </c>
      <c r="H77">
        <v>0.9</v>
      </c>
      <c r="I77" t="str">
        <f t="shared" si="1"/>
        <v>c</v>
      </c>
    </row>
    <row r="78" spans="1:9">
      <c r="A78" t="s">
        <v>473</v>
      </c>
      <c r="B78">
        <v>4</v>
      </c>
      <c r="C78" t="s">
        <v>9</v>
      </c>
      <c r="D78" t="s">
        <v>474</v>
      </c>
      <c r="E78" t="s">
        <v>479</v>
      </c>
      <c r="F78">
        <v>26</v>
      </c>
      <c r="G78">
        <v>0</v>
      </c>
      <c r="H78">
        <v>0.94736842099999996</v>
      </c>
      <c r="I78" t="str">
        <f t="shared" si="1"/>
        <v>c</v>
      </c>
    </row>
    <row r="79" spans="1:9">
      <c r="A79" t="s">
        <v>473</v>
      </c>
      <c r="B79">
        <v>5</v>
      </c>
      <c r="C79" t="s">
        <v>9</v>
      </c>
      <c r="D79" t="s">
        <v>474</v>
      </c>
      <c r="E79" t="s">
        <v>480</v>
      </c>
      <c r="F79">
        <v>72</v>
      </c>
      <c r="G79">
        <v>0</v>
      </c>
      <c r="H79">
        <v>0.89473684200000003</v>
      </c>
      <c r="I79" t="str">
        <f t="shared" si="1"/>
        <v>c</v>
      </c>
    </row>
    <row r="80" spans="1:9">
      <c r="A80" t="s">
        <v>481</v>
      </c>
      <c r="B80">
        <v>0</v>
      </c>
      <c r="C80" t="s">
        <v>9</v>
      </c>
      <c r="D80" t="s">
        <v>482</v>
      </c>
      <c r="E80" t="s">
        <v>483</v>
      </c>
      <c r="F80">
        <v>71</v>
      </c>
      <c r="G80">
        <v>0</v>
      </c>
      <c r="H80">
        <v>0.83333333300000001</v>
      </c>
      <c r="I80" t="str">
        <f t="shared" si="1"/>
        <v>s</v>
      </c>
    </row>
    <row r="81" spans="1:9">
      <c r="A81" t="s">
        <v>481</v>
      </c>
      <c r="B81">
        <v>1</v>
      </c>
      <c r="C81" t="s">
        <v>9</v>
      </c>
      <c r="D81" t="s">
        <v>482</v>
      </c>
      <c r="E81" t="s">
        <v>484</v>
      </c>
      <c r="F81">
        <v>13</v>
      </c>
      <c r="G81">
        <v>0</v>
      </c>
      <c r="H81">
        <v>0.83333333300000001</v>
      </c>
      <c r="I81" t="str">
        <f t="shared" si="1"/>
        <v>s</v>
      </c>
    </row>
    <row r="82" spans="1:9">
      <c r="A82" t="s">
        <v>481</v>
      </c>
      <c r="B82">
        <v>2</v>
      </c>
      <c r="C82" t="s">
        <v>9</v>
      </c>
      <c r="D82" t="s">
        <v>482</v>
      </c>
      <c r="E82" t="s">
        <v>485</v>
      </c>
      <c r="F82">
        <v>22</v>
      </c>
      <c r="G82">
        <v>0</v>
      </c>
      <c r="H82">
        <v>0.85714285700000004</v>
      </c>
      <c r="I82" t="str">
        <f t="shared" si="1"/>
        <v>s</v>
      </c>
    </row>
    <row r="83" spans="1:9">
      <c r="A83" t="s">
        <v>481</v>
      </c>
      <c r="B83">
        <v>3</v>
      </c>
      <c r="C83" t="s">
        <v>9</v>
      </c>
      <c r="D83" t="s">
        <v>482</v>
      </c>
      <c r="E83" t="s">
        <v>486</v>
      </c>
      <c r="F83">
        <v>33</v>
      </c>
      <c r="G83">
        <v>0</v>
      </c>
      <c r="H83">
        <v>0.66666666699999999</v>
      </c>
      <c r="I83" t="str">
        <f t="shared" si="1"/>
        <v>s</v>
      </c>
    </row>
    <row r="84" spans="1:9">
      <c r="A84" t="s">
        <v>481</v>
      </c>
      <c r="B84">
        <v>4</v>
      </c>
      <c r="C84" t="s">
        <v>9</v>
      </c>
      <c r="D84" t="s">
        <v>482</v>
      </c>
      <c r="E84" t="s">
        <v>487</v>
      </c>
      <c r="F84">
        <v>14</v>
      </c>
      <c r="G84">
        <v>0</v>
      </c>
      <c r="H84">
        <v>0.8</v>
      </c>
      <c r="I84" t="str">
        <f t="shared" si="1"/>
        <v>s</v>
      </c>
    </row>
    <row r="85" spans="1:9">
      <c r="A85" t="s">
        <v>481</v>
      </c>
      <c r="B85">
        <v>5</v>
      </c>
      <c r="C85" t="s">
        <v>9</v>
      </c>
      <c r="D85" t="s">
        <v>482</v>
      </c>
      <c r="E85" t="s">
        <v>488</v>
      </c>
      <c r="F85">
        <v>26</v>
      </c>
      <c r="G85">
        <v>0</v>
      </c>
      <c r="H85">
        <v>0.5</v>
      </c>
      <c r="I85" t="str">
        <f t="shared" si="1"/>
        <v>s</v>
      </c>
    </row>
    <row r="86" spans="1:9">
      <c r="A86" t="s">
        <v>489</v>
      </c>
      <c r="B86">
        <v>0</v>
      </c>
      <c r="C86" t="s">
        <v>9</v>
      </c>
      <c r="D86" t="s">
        <v>490</v>
      </c>
      <c r="E86" t="s">
        <v>491</v>
      </c>
      <c r="F86">
        <v>376</v>
      </c>
      <c r="G86">
        <v>0</v>
      </c>
      <c r="H86">
        <v>0.95</v>
      </c>
      <c r="I86" t="str">
        <f t="shared" si="1"/>
        <v>c</v>
      </c>
    </row>
    <row r="87" spans="1:9">
      <c r="A87" t="s">
        <v>489</v>
      </c>
      <c r="B87">
        <v>1</v>
      </c>
      <c r="C87" t="s">
        <v>9</v>
      </c>
      <c r="D87" t="s">
        <v>490</v>
      </c>
      <c r="E87" t="s">
        <v>492</v>
      </c>
      <c r="F87">
        <v>34</v>
      </c>
      <c r="G87">
        <v>0</v>
      </c>
      <c r="H87">
        <v>0.95</v>
      </c>
      <c r="I87" t="str">
        <f t="shared" si="1"/>
        <v>c</v>
      </c>
    </row>
    <row r="88" spans="1:9">
      <c r="A88" t="s">
        <v>489</v>
      </c>
      <c r="B88">
        <v>2</v>
      </c>
      <c r="C88" t="s">
        <v>9</v>
      </c>
      <c r="D88" t="s">
        <v>490</v>
      </c>
      <c r="E88" t="s">
        <v>493</v>
      </c>
      <c r="F88">
        <v>82</v>
      </c>
      <c r="G88">
        <v>0</v>
      </c>
      <c r="H88">
        <v>0.95238095199999995</v>
      </c>
      <c r="I88" t="str">
        <f t="shared" si="1"/>
        <v>c</v>
      </c>
    </row>
    <row r="89" spans="1:9">
      <c r="A89" t="s">
        <v>489</v>
      </c>
      <c r="B89">
        <v>3</v>
      </c>
      <c r="C89" t="s">
        <v>9</v>
      </c>
      <c r="D89" t="s">
        <v>490</v>
      </c>
      <c r="E89" t="s">
        <v>494</v>
      </c>
      <c r="F89">
        <v>85</v>
      </c>
      <c r="G89">
        <v>0</v>
      </c>
      <c r="H89">
        <v>0.9</v>
      </c>
      <c r="I89" t="str">
        <f t="shared" si="1"/>
        <v>c</v>
      </c>
    </row>
    <row r="90" spans="1:9">
      <c r="A90" t="s">
        <v>489</v>
      </c>
      <c r="B90">
        <v>4</v>
      </c>
      <c r="C90" t="s">
        <v>9</v>
      </c>
      <c r="D90" t="s">
        <v>490</v>
      </c>
      <c r="E90" t="s">
        <v>495</v>
      </c>
      <c r="F90">
        <v>26</v>
      </c>
      <c r="G90">
        <v>0</v>
      </c>
      <c r="H90">
        <v>0.94736842099999996</v>
      </c>
      <c r="I90" t="str">
        <f t="shared" si="1"/>
        <v>c</v>
      </c>
    </row>
    <row r="91" spans="1:9">
      <c r="A91" t="s">
        <v>489</v>
      </c>
      <c r="B91">
        <v>5</v>
      </c>
      <c r="C91" t="s">
        <v>9</v>
      </c>
      <c r="D91" t="s">
        <v>490</v>
      </c>
      <c r="E91" t="s">
        <v>496</v>
      </c>
      <c r="F91">
        <v>73</v>
      </c>
      <c r="G91">
        <v>0</v>
      </c>
      <c r="H91">
        <v>0.89473684200000003</v>
      </c>
      <c r="I91" t="str">
        <f t="shared" si="1"/>
        <v>c</v>
      </c>
    </row>
    <row r="93" spans="1:9">
      <c r="A93" s="1" t="s">
        <v>128</v>
      </c>
      <c r="F93" s="1">
        <f>AVERAGEIF(I2:I91,"s",F2:F91)</f>
        <v>40.833333333333336</v>
      </c>
      <c r="H93">
        <f ca="1">AVERAGEIF(I2:I91,"s",H2:H90)</f>
        <v>0.79896825393333337</v>
      </c>
    </row>
    <row r="94" spans="1:9" ht="19">
      <c r="A94" s="1" t="s">
        <v>129</v>
      </c>
      <c r="F94">
        <f t="array" ref="F94">STDEV(IF(I2:I90 ="s",F2:F90))</f>
        <v>68.118093871185778</v>
      </c>
      <c r="H94" s="2">
        <f t="array" ref="H94">STDEV(IF(I2:I90 ="s",H2:H90))</f>
        <v>0.10318184467215599</v>
      </c>
    </row>
    <row r="95" spans="1:9">
      <c r="A95" s="1"/>
    </row>
    <row r="96" spans="1:9">
      <c r="A96" s="1" t="s">
        <v>130</v>
      </c>
      <c r="F96" s="1">
        <f>AVERAGEIF(I2:I91,"m",F2:F91)</f>
        <v>66.166666666666671</v>
      </c>
      <c r="H96" s="1">
        <f>AVERAGEIF(I2:I91,"m",H2:H91)</f>
        <v>0.87483386983333322</v>
      </c>
    </row>
    <row r="97" spans="1:8">
      <c r="A97" s="1" t="s">
        <v>131</v>
      </c>
      <c r="F97">
        <f t="array" ref="F97">STDEV(IF(I2:I91="m",F2:F91))</f>
        <v>127.76273358046947</v>
      </c>
      <c r="H97">
        <f t="array" ref="H97">STDEV(IF(I2:I91 ="m",H2:H91))</f>
        <v>6.6187934043515792E-2</v>
      </c>
    </row>
    <row r="98" spans="1:8">
      <c r="A98" s="1"/>
    </row>
    <row r="99" spans="1:8">
      <c r="A99" s="1" t="s">
        <v>132</v>
      </c>
      <c r="F99" s="1">
        <f ca="1">AVERAGEIF(I2:I91,"s",F2:F90)</f>
        <v>40.833333333333336</v>
      </c>
      <c r="H99" s="1">
        <f>AVERAGEIF(I2:I91,"c",H2:H91)</f>
        <v>0.92321711133333317</v>
      </c>
    </row>
    <row r="100" spans="1:8">
      <c r="A100" s="1" t="s">
        <v>133</v>
      </c>
      <c r="F100">
        <f t="array" ref="F100">STDEV(IF(I2:I91 ="c",F2:F91))</f>
        <v>275.61661069673215</v>
      </c>
      <c r="H100">
        <f t="array" ref="H100">STDEV(IF(I2:I91 ="c",H2:H91))</f>
        <v>4.3956624251457681E-2</v>
      </c>
    </row>
    <row r="101" spans="1:8">
      <c r="A101" s="1"/>
    </row>
    <row r="102" spans="1:8">
      <c r="A102" s="1" t="s">
        <v>134</v>
      </c>
      <c r="F102" s="1">
        <f>AVERAGEIF(B2:B91,"&lt;5",F2:F91)</f>
        <v>64.466666666666669</v>
      </c>
      <c r="H102" s="1">
        <f>AVERAGEIF(B2:B91,"&lt;5",H2:H91)</f>
        <v>0.88765743301333311</v>
      </c>
    </row>
    <row r="103" spans="1:8">
      <c r="A103" s="1" t="s">
        <v>135</v>
      </c>
      <c r="H103">
        <f t="array" ref="H103">STDEV(IF(B2:B91 &lt;5,H2:H91))</f>
        <v>6.2863005338996233E-2</v>
      </c>
    </row>
    <row r="104" spans="1:8">
      <c r="A104" s="1"/>
    </row>
    <row r="105" spans="1:8">
      <c r="A105" s="1" t="s">
        <v>136</v>
      </c>
      <c r="F105" s="1">
        <f>AVERAGEIF(B2:B91,"=5",F2:F91)</f>
        <v>167.73333333333332</v>
      </c>
      <c r="H105" s="1">
        <f>AVERAGEIF(B2:B91,"=5",H2:H91)</f>
        <v>0.75575130513333344</v>
      </c>
    </row>
    <row r="106" spans="1:8">
      <c r="A106" s="1" t="s">
        <v>136</v>
      </c>
      <c r="H106">
        <f t="array" ref="H106">STDEV(IF(B2:B91," =5",H2:H91))</f>
        <v>4.0177305904689084E-2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4791-35B3-C846-934D-76BA1656141D}">
  <dimension ref="A1:I105"/>
  <sheetViews>
    <sheetView tabSelected="1" topLeftCell="A55" workbookViewId="0">
      <selection activeCell="H105" sqref="H105"/>
    </sheetView>
  </sheetViews>
  <sheetFormatPr baseColWidth="10" defaultRowHeight="16"/>
  <cols>
    <col min="8" max="8" width="15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137</v>
      </c>
    </row>
    <row r="2" spans="1:9">
      <c r="A2" t="s">
        <v>497</v>
      </c>
      <c r="B2">
        <v>0</v>
      </c>
      <c r="C2" t="s">
        <v>9</v>
      </c>
      <c r="D2" t="s">
        <v>498</v>
      </c>
      <c r="E2" t="s">
        <v>499</v>
      </c>
      <c r="F2">
        <v>8</v>
      </c>
      <c r="G2">
        <v>0</v>
      </c>
      <c r="H2">
        <v>0.95</v>
      </c>
      <c r="I2" t="str">
        <f>LEFT(RIGHT(A2,2),1)</f>
        <v>c</v>
      </c>
    </row>
    <row r="3" spans="1:9">
      <c r="A3" t="s">
        <v>497</v>
      </c>
      <c r="B3">
        <v>1</v>
      </c>
      <c r="C3" t="s">
        <v>9</v>
      </c>
      <c r="D3" t="s">
        <v>498</v>
      </c>
      <c r="E3" t="s">
        <v>500</v>
      </c>
      <c r="F3">
        <v>5</v>
      </c>
      <c r="G3">
        <v>0</v>
      </c>
      <c r="H3">
        <v>0.95</v>
      </c>
      <c r="I3" t="str">
        <f t="shared" ref="I3:I66" si="0">LEFT(RIGHT(A3,2),1)</f>
        <v>c</v>
      </c>
    </row>
    <row r="4" spans="1:9">
      <c r="A4" t="s">
        <v>497</v>
      </c>
      <c r="B4">
        <v>3</v>
      </c>
      <c r="C4" t="s">
        <v>9</v>
      </c>
      <c r="D4" t="s">
        <v>498</v>
      </c>
      <c r="E4" t="s">
        <v>501</v>
      </c>
      <c r="F4">
        <v>9</v>
      </c>
      <c r="G4">
        <v>14</v>
      </c>
      <c r="H4">
        <v>0.9</v>
      </c>
      <c r="I4" t="str">
        <f t="shared" si="0"/>
        <v>c</v>
      </c>
    </row>
    <row r="5" spans="1:9">
      <c r="A5" t="s">
        <v>497</v>
      </c>
      <c r="B5">
        <v>4</v>
      </c>
      <c r="C5" t="s">
        <v>9</v>
      </c>
      <c r="D5" t="s">
        <v>498</v>
      </c>
      <c r="E5" t="s">
        <v>502</v>
      </c>
      <c r="F5">
        <v>15</v>
      </c>
      <c r="G5">
        <v>0</v>
      </c>
      <c r="H5">
        <v>0.94736842099999996</v>
      </c>
      <c r="I5" t="str">
        <f t="shared" si="0"/>
        <v>c</v>
      </c>
    </row>
    <row r="6" spans="1:9">
      <c r="A6" t="s">
        <v>497</v>
      </c>
      <c r="B6">
        <v>5</v>
      </c>
      <c r="C6" t="s">
        <v>9</v>
      </c>
      <c r="D6" t="s">
        <v>498</v>
      </c>
      <c r="E6" t="s">
        <v>503</v>
      </c>
      <c r="F6">
        <v>15</v>
      </c>
      <c r="G6">
        <v>14</v>
      </c>
      <c r="H6">
        <v>0.89473684200000003</v>
      </c>
      <c r="I6" t="str">
        <f t="shared" si="0"/>
        <v>c</v>
      </c>
    </row>
    <row r="7" spans="1:9">
      <c r="A7" t="s">
        <v>504</v>
      </c>
      <c r="B7">
        <v>0</v>
      </c>
      <c r="C7" t="s">
        <v>9</v>
      </c>
      <c r="D7" t="s">
        <v>505</v>
      </c>
      <c r="E7" t="s">
        <v>506</v>
      </c>
      <c r="F7">
        <v>7</v>
      </c>
      <c r="G7">
        <v>0</v>
      </c>
      <c r="H7">
        <v>0.95</v>
      </c>
      <c r="I7" t="str">
        <f t="shared" si="0"/>
        <v>c</v>
      </c>
    </row>
    <row r="8" spans="1:9">
      <c r="A8" t="s">
        <v>504</v>
      </c>
      <c r="B8">
        <v>1</v>
      </c>
      <c r="C8" t="s">
        <v>9</v>
      </c>
      <c r="D8" t="s">
        <v>505</v>
      </c>
      <c r="E8" t="s">
        <v>507</v>
      </c>
      <c r="F8">
        <v>7</v>
      </c>
      <c r="G8">
        <v>0</v>
      </c>
      <c r="H8">
        <v>0.95</v>
      </c>
      <c r="I8" t="str">
        <f t="shared" si="0"/>
        <v>c</v>
      </c>
    </row>
    <row r="9" spans="1:9">
      <c r="A9" t="s">
        <v>508</v>
      </c>
      <c r="B9">
        <v>5</v>
      </c>
      <c r="C9" t="s">
        <v>9</v>
      </c>
      <c r="D9" t="s">
        <v>509</v>
      </c>
      <c r="E9" t="s">
        <v>510</v>
      </c>
      <c r="F9">
        <v>15</v>
      </c>
      <c r="G9">
        <v>0</v>
      </c>
      <c r="H9">
        <v>0.8</v>
      </c>
      <c r="I9" t="str">
        <f t="shared" si="0"/>
        <v>m</v>
      </c>
    </row>
    <row r="10" spans="1:9">
      <c r="A10" t="s">
        <v>504</v>
      </c>
      <c r="B10">
        <v>2</v>
      </c>
      <c r="C10" t="s">
        <v>9</v>
      </c>
      <c r="D10" t="s">
        <v>505</v>
      </c>
      <c r="E10" t="s">
        <v>511</v>
      </c>
      <c r="F10">
        <v>5</v>
      </c>
      <c r="G10">
        <v>0</v>
      </c>
      <c r="H10">
        <v>0.95238095199999995</v>
      </c>
      <c r="I10" t="str">
        <f t="shared" si="0"/>
        <v>c</v>
      </c>
    </row>
    <row r="11" spans="1:9">
      <c r="A11" t="s">
        <v>504</v>
      </c>
      <c r="B11">
        <v>3</v>
      </c>
      <c r="C11" t="s">
        <v>9</v>
      </c>
      <c r="D11" t="s">
        <v>505</v>
      </c>
      <c r="E11" t="s">
        <v>512</v>
      </c>
      <c r="F11">
        <v>22</v>
      </c>
      <c r="G11">
        <v>53</v>
      </c>
      <c r="H11">
        <v>0.9</v>
      </c>
      <c r="I11" t="str">
        <f t="shared" si="0"/>
        <v>c</v>
      </c>
    </row>
    <row r="12" spans="1:9">
      <c r="A12" t="s">
        <v>504</v>
      </c>
      <c r="B12">
        <v>4</v>
      </c>
      <c r="C12" t="s">
        <v>9</v>
      </c>
      <c r="D12" t="s">
        <v>505</v>
      </c>
      <c r="E12" t="s">
        <v>513</v>
      </c>
      <c r="F12">
        <v>12</v>
      </c>
      <c r="G12">
        <v>583</v>
      </c>
      <c r="H12">
        <v>0.26315789499999998</v>
      </c>
      <c r="I12" t="str">
        <f t="shared" si="0"/>
        <v>c</v>
      </c>
    </row>
    <row r="13" spans="1:9">
      <c r="A13" t="s">
        <v>504</v>
      </c>
      <c r="B13">
        <v>5</v>
      </c>
      <c r="C13" t="s">
        <v>9</v>
      </c>
      <c r="D13" t="s">
        <v>505</v>
      </c>
      <c r="E13" t="s">
        <v>514</v>
      </c>
      <c r="F13">
        <v>26</v>
      </c>
      <c r="G13">
        <v>566</v>
      </c>
      <c r="H13">
        <v>0.21052631599999999</v>
      </c>
      <c r="I13" t="str">
        <f t="shared" si="0"/>
        <v>c</v>
      </c>
    </row>
    <row r="14" spans="1:9">
      <c r="A14" t="s">
        <v>508</v>
      </c>
      <c r="B14">
        <v>0</v>
      </c>
      <c r="C14" t="s">
        <v>9</v>
      </c>
      <c r="D14" t="s">
        <v>509</v>
      </c>
      <c r="E14" t="s">
        <v>515</v>
      </c>
      <c r="F14">
        <v>3</v>
      </c>
      <c r="G14">
        <v>0</v>
      </c>
      <c r="H14">
        <v>0.91666666699999999</v>
      </c>
      <c r="I14" t="str">
        <f t="shared" si="0"/>
        <v>m</v>
      </c>
    </row>
    <row r="15" spans="1:9">
      <c r="A15" t="s">
        <v>508</v>
      </c>
      <c r="B15">
        <v>1</v>
      </c>
      <c r="C15" t="s">
        <v>9</v>
      </c>
      <c r="D15" t="s">
        <v>509</v>
      </c>
      <c r="E15" t="s">
        <v>516</v>
      </c>
      <c r="F15">
        <v>2</v>
      </c>
      <c r="G15">
        <v>0</v>
      </c>
      <c r="H15">
        <v>0.91666666699999999</v>
      </c>
      <c r="I15" t="str">
        <f t="shared" si="0"/>
        <v>m</v>
      </c>
    </row>
    <row r="16" spans="1:9">
      <c r="A16" t="s">
        <v>508</v>
      </c>
      <c r="B16">
        <v>2</v>
      </c>
      <c r="C16" t="s">
        <v>9</v>
      </c>
      <c r="D16" t="s">
        <v>509</v>
      </c>
      <c r="E16" t="s">
        <v>517</v>
      </c>
      <c r="F16">
        <v>6</v>
      </c>
      <c r="G16">
        <v>226</v>
      </c>
      <c r="H16">
        <v>0.92307692299999999</v>
      </c>
      <c r="I16" t="str">
        <f t="shared" si="0"/>
        <v>m</v>
      </c>
    </row>
    <row r="17" spans="1:9">
      <c r="A17" t="s">
        <v>508</v>
      </c>
      <c r="B17">
        <v>3</v>
      </c>
      <c r="C17" t="s">
        <v>9</v>
      </c>
      <c r="D17" t="s">
        <v>509</v>
      </c>
      <c r="E17" t="s">
        <v>518</v>
      </c>
      <c r="F17">
        <v>71</v>
      </c>
      <c r="G17">
        <v>154</v>
      </c>
      <c r="H17">
        <v>0.83333333300000001</v>
      </c>
      <c r="I17" t="str">
        <f t="shared" si="0"/>
        <v>m</v>
      </c>
    </row>
    <row r="18" spans="1:9">
      <c r="A18" t="s">
        <v>508</v>
      </c>
      <c r="B18">
        <v>4</v>
      </c>
      <c r="C18" t="s">
        <v>9</v>
      </c>
      <c r="D18" t="s">
        <v>509</v>
      </c>
      <c r="E18" t="s">
        <v>519</v>
      </c>
      <c r="F18">
        <v>2</v>
      </c>
      <c r="G18">
        <v>0</v>
      </c>
      <c r="H18">
        <v>0.909090909</v>
      </c>
      <c r="I18" t="str">
        <f t="shared" si="0"/>
        <v>m</v>
      </c>
    </row>
    <row r="19" spans="1:9">
      <c r="A19" t="s">
        <v>520</v>
      </c>
      <c r="B19">
        <v>0</v>
      </c>
      <c r="C19" t="s">
        <v>9</v>
      </c>
      <c r="D19" t="s">
        <v>521</v>
      </c>
      <c r="E19" t="s">
        <v>522</v>
      </c>
      <c r="F19">
        <v>28</v>
      </c>
      <c r="G19">
        <v>4</v>
      </c>
      <c r="H19">
        <v>1</v>
      </c>
      <c r="I19" t="str">
        <f t="shared" si="0"/>
        <v>c</v>
      </c>
    </row>
    <row r="20" spans="1:9">
      <c r="A20" t="s">
        <v>520</v>
      </c>
      <c r="B20">
        <v>1</v>
      </c>
      <c r="C20" t="s">
        <v>9</v>
      </c>
      <c r="D20" t="s">
        <v>521</v>
      </c>
      <c r="E20" t="s">
        <v>523</v>
      </c>
      <c r="F20">
        <v>12</v>
      </c>
      <c r="G20">
        <v>0</v>
      </c>
      <c r="H20">
        <v>0.95833333300000001</v>
      </c>
      <c r="I20" t="str">
        <f t="shared" si="0"/>
        <v>c</v>
      </c>
    </row>
    <row r="21" spans="1:9">
      <c r="A21" t="s">
        <v>520</v>
      </c>
      <c r="B21">
        <v>2</v>
      </c>
      <c r="C21" t="s">
        <v>9</v>
      </c>
      <c r="D21" t="s">
        <v>521</v>
      </c>
      <c r="E21" t="s">
        <v>524</v>
      </c>
      <c r="F21">
        <v>12</v>
      </c>
      <c r="G21">
        <v>0</v>
      </c>
      <c r="H21">
        <v>0.96</v>
      </c>
      <c r="I21" t="str">
        <f t="shared" si="0"/>
        <v>c</v>
      </c>
    </row>
    <row r="22" spans="1:9">
      <c r="A22" t="s">
        <v>520</v>
      </c>
      <c r="B22">
        <v>3</v>
      </c>
      <c r="C22" t="s">
        <v>9</v>
      </c>
      <c r="D22" t="s">
        <v>521</v>
      </c>
      <c r="E22" t="s">
        <v>525</v>
      </c>
      <c r="F22">
        <v>27</v>
      </c>
      <c r="G22">
        <v>30</v>
      </c>
      <c r="H22">
        <v>0.91666666699999999</v>
      </c>
      <c r="I22" t="str">
        <f t="shared" si="0"/>
        <v>c</v>
      </c>
    </row>
    <row r="23" spans="1:9">
      <c r="A23" t="s">
        <v>520</v>
      </c>
      <c r="B23">
        <v>4</v>
      </c>
      <c r="C23" t="s">
        <v>9</v>
      </c>
      <c r="D23" t="s">
        <v>521</v>
      </c>
      <c r="E23" t="s">
        <v>526</v>
      </c>
      <c r="F23">
        <v>156</v>
      </c>
      <c r="G23">
        <v>7</v>
      </c>
      <c r="H23">
        <v>0.82608695700000001</v>
      </c>
      <c r="I23" t="str">
        <f t="shared" si="0"/>
        <v>c</v>
      </c>
    </row>
    <row r="24" spans="1:9">
      <c r="A24" t="s">
        <v>520</v>
      </c>
      <c r="B24">
        <v>5</v>
      </c>
      <c r="C24" t="s">
        <v>9</v>
      </c>
      <c r="D24" t="s">
        <v>521</v>
      </c>
      <c r="E24" t="s">
        <v>527</v>
      </c>
      <c r="F24">
        <v>70</v>
      </c>
      <c r="G24">
        <v>2</v>
      </c>
      <c r="H24">
        <v>0.82608695700000001</v>
      </c>
      <c r="I24" t="str">
        <f t="shared" si="0"/>
        <v>c</v>
      </c>
    </row>
    <row r="25" spans="1:9">
      <c r="A25" t="s">
        <v>528</v>
      </c>
      <c r="B25">
        <v>0</v>
      </c>
      <c r="C25" t="s">
        <v>9</v>
      </c>
      <c r="D25" t="s">
        <v>529</v>
      </c>
      <c r="E25" t="s">
        <v>530</v>
      </c>
      <c r="F25">
        <v>2</v>
      </c>
      <c r="G25">
        <v>0</v>
      </c>
      <c r="H25">
        <v>0.875</v>
      </c>
      <c r="I25" t="str">
        <f t="shared" si="0"/>
        <v>s</v>
      </c>
    </row>
    <row r="26" spans="1:9">
      <c r="A26" t="s">
        <v>528</v>
      </c>
      <c r="B26">
        <v>1</v>
      </c>
      <c r="C26" t="s">
        <v>9</v>
      </c>
      <c r="D26" t="s">
        <v>529</v>
      </c>
      <c r="E26" t="s">
        <v>531</v>
      </c>
      <c r="F26">
        <v>2</v>
      </c>
      <c r="G26">
        <v>0</v>
      </c>
      <c r="H26">
        <v>0.875</v>
      </c>
      <c r="I26" t="str">
        <f t="shared" si="0"/>
        <v>s</v>
      </c>
    </row>
    <row r="27" spans="1:9">
      <c r="A27" t="s">
        <v>528</v>
      </c>
      <c r="B27">
        <v>2</v>
      </c>
      <c r="C27" t="s">
        <v>9</v>
      </c>
      <c r="D27" t="s">
        <v>529</v>
      </c>
      <c r="E27" t="s">
        <v>532</v>
      </c>
      <c r="F27">
        <v>2</v>
      </c>
      <c r="G27">
        <v>0</v>
      </c>
      <c r="H27">
        <v>0.88888888899999996</v>
      </c>
      <c r="I27" t="str">
        <f t="shared" si="0"/>
        <v>s</v>
      </c>
    </row>
    <row r="28" spans="1:9">
      <c r="A28" t="s">
        <v>528</v>
      </c>
      <c r="B28">
        <v>3</v>
      </c>
      <c r="C28" t="s">
        <v>9</v>
      </c>
      <c r="D28" t="s">
        <v>529</v>
      </c>
      <c r="E28" t="s">
        <v>533</v>
      </c>
      <c r="F28">
        <v>2</v>
      </c>
      <c r="G28">
        <v>0</v>
      </c>
      <c r="H28">
        <v>0.75</v>
      </c>
      <c r="I28" t="str">
        <f t="shared" si="0"/>
        <v>s</v>
      </c>
    </row>
    <row r="29" spans="1:9">
      <c r="A29" t="s">
        <v>528</v>
      </c>
      <c r="B29">
        <v>4</v>
      </c>
      <c r="C29" t="s">
        <v>9</v>
      </c>
      <c r="D29" t="s">
        <v>529</v>
      </c>
      <c r="E29" t="s">
        <v>534</v>
      </c>
      <c r="F29">
        <v>1</v>
      </c>
      <c r="G29">
        <v>0</v>
      </c>
      <c r="H29">
        <v>0.85714285700000004</v>
      </c>
      <c r="I29" t="str">
        <f t="shared" si="0"/>
        <v>s</v>
      </c>
    </row>
    <row r="30" spans="1:9">
      <c r="A30" t="s">
        <v>528</v>
      </c>
      <c r="B30">
        <v>5</v>
      </c>
      <c r="C30" t="s">
        <v>9</v>
      </c>
      <c r="D30" t="s">
        <v>529</v>
      </c>
      <c r="E30" t="s">
        <v>535</v>
      </c>
      <c r="F30">
        <v>5</v>
      </c>
      <c r="G30">
        <v>0</v>
      </c>
      <c r="H30">
        <v>0.75</v>
      </c>
      <c r="I30" t="str">
        <f t="shared" si="0"/>
        <v>s</v>
      </c>
    </row>
    <row r="31" spans="1:9">
      <c r="A31" t="s">
        <v>536</v>
      </c>
      <c r="B31">
        <v>0</v>
      </c>
      <c r="C31" t="s">
        <v>9</v>
      </c>
      <c r="D31" t="s">
        <v>537</v>
      </c>
      <c r="E31" t="s">
        <v>538</v>
      </c>
      <c r="F31">
        <v>31</v>
      </c>
      <c r="G31">
        <v>4</v>
      </c>
      <c r="H31">
        <v>1</v>
      </c>
      <c r="I31" t="str">
        <f t="shared" si="0"/>
        <v>c</v>
      </c>
    </row>
    <row r="32" spans="1:9">
      <c r="A32" t="s">
        <v>536</v>
      </c>
      <c r="B32">
        <v>1</v>
      </c>
      <c r="C32" t="s">
        <v>9</v>
      </c>
      <c r="D32" t="s">
        <v>537</v>
      </c>
      <c r="E32" t="s">
        <v>539</v>
      </c>
      <c r="F32">
        <v>29</v>
      </c>
      <c r="G32">
        <v>30</v>
      </c>
      <c r="H32">
        <v>0.96153846200000004</v>
      </c>
      <c r="I32" t="str">
        <f t="shared" si="0"/>
        <v>c</v>
      </c>
    </row>
    <row r="33" spans="1:9">
      <c r="A33" t="s">
        <v>536</v>
      </c>
      <c r="B33">
        <v>2</v>
      </c>
      <c r="C33" t="s">
        <v>9</v>
      </c>
      <c r="D33" t="s">
        <v>537</v>
      </c>
      <c r="E33" t="s">
        <v>540</v>
      </c>
      <c r="F33">
        <v>4</v>
      </c>
      <c r="G33">
        <v>0</v>
      </c>
      <c r="H33">
        <v>0.96296296299999995</v>
      </c>
      <c r="I33" t="str">
        <f t="shared" si="0"/>
        <v>c</v>
      </c>
    </row>
    <row r="34" spans="1:9">
      <c r="A34" t="s">
        <v>536</v>
      </c>
      <c r="B34">
        <v>3</v>
      </c>
      <c r="C34" t="s">
        <v>9</v>
      </c>
      <c r="D34" t="s">
        <v>537</v>
      </c>
      <c r="E34" t="s">
        <v>541</v>
      </c>
      <c r="F34">
        <v>4</v>
      </c>
      <c r="G34">
        <v>0</v>
      </c>
      <c r="H34">
        <v>0.92307692299999999</v>
      </c>
      <c r="I34" t="str">
        <f t="shared" si="0"/>
        <v>c</v>
      </c>
    </row>
    <row r="35" spans="1:9">
      <c r="A35" t="s">
        <v>536</v>
      </c>
      <c r="B35">
        <v>4</v>
      </c>
      <c r="C35" t="s">
        <v>9</v>
      </c>
      <c r="D35" t="s">
        <v>537</v>
      </c>
      <c r="E35" t="s">
        <v>542</v>
      </c>
      <c r="F35">
        <v>4</v>
      </c>
      <c r="G35">
        <v>0</v>
      </c>
      <c r="H35">
        <v>0.96</v>
      </c>
      <c r="I35" t="str">
        <f t="shared" si="0"/>
        <v>c</v>
      </c>
    </row>
    <row r="36" spans="1:9">
      <c r="A36" t="s">
        <v>536</v>
      </c>
      <c r="B36">
        <v>5</v>
      </c>
      <c r="C36" t="s">
        <v>9</v>
      </c>
      <c r="D36" t="s">
        <v>537</v>
      </c>
      <c r="E36" t="s">
        <v>543</v>
      </c>
      <c r="F36">
        <v>50</v>
      </c>
      <c r="G36">
        <v>26</v>
      </c>
      <c r="H36">
        <v>0.96</v>
      </c>
      <c r="I36" t="str">
        <f t="shared" si="0"/>
        <v>c</v>
      </c>
    </row>
    <row r="37" spans="1:9">
      <c r="A37" t="s">
        <v>536</v>
      </c>
      <c r="B37">
        <v>6</v>
      </c>
      <c r="C37" t="s">
        <v>9</v>
      </c>
      <c r="D37" t="s">
        <v>537</v>
      </c>
      <c r="E37" t="s">
        <v>544</v>
      </c>
      <c r="F37">
        <v>4</v>
      </c>
      <c r="G37">
        <v>0</v>
      </c>
      <c r="H37">
        <v>0.96</v>
      </c>
      <c r="I37" t="str">
        <f t="shared" si="0"/>
        <v>c</v>
      </c>
    </row>
    <row r="38" spans="1:9">
      <c r="A38" t="s">
        <v>536</v>
      </c>
      <c r="B38">
        <v>7</v>
      </c>
      <c r="C38" t="s">
        <v>9</v>
      </c>
      <c r="D38" t="s">
        <v>537</v>
      </c>
      <c r="E38" t="s">
        <v>545</v>
      </c>
      <c r="F38">
        <v>26</v>
      </c>
      <c r="G38">
        <v>2</v>
      </c>
      <c r="H38">
        <v>0.96</v>
      </c>
      <c r="I38" t="str">
        <f t="shared" si="0"/>
        <v>c</v>
      </c>
    </row>
    <row r="39" spans="1:9">
      <c r="A39" t="s">
        <v>546</v>
      </c>
      <c r="B39">
        <v>0</v>
      </c>
      <c r="C39" t="s">
        <v>9</v>
      </c>
      <c r="D39" t="s">
        <v>547</v>
      </c>
      <c r="E39" t="s">
        <v>548</v>
      </c>
      <c r="F39">
        <v>2</v>
      </c>
      <c r="G39">
        <v>0</v>
      </c>
      <c r="H39">
        <v>0.875</v>
      </c>
      <c r="I39" t="str">
        <f t="shared" si="0"/>
        <v>s</v>
      </c>
    </row>
    <row r="40" spans="1:9">
      <c r="A40" t="s">
        <v>546</v>
      </c>
      <c r="B40">
        <v>1</v>
      </c>
      <c r="C40" t="s">
        <v>9</v>
      </c>
      <c r="D40" t="s">
        <v>547</v>
      </c>
      <c r="E40" t="s">
        <v>549</v>
      </c>
      <c r="F40">
        <v>2</v>
      </c>
      <c r="G40">
        <v>0</v>
      </c>
      <c r="H40">
        <v>0.875</v>
      </c>
      <c r="I40" t="str">
        <f t="shared" si="0"/>
        <v>s</v>
      </c>
    </row>
    <row r="41" spans="1:9">
      <c r="A41" t="s">
        <v>546</v>
      </c>
      <c r="B41">
        <v>2</v>
      </c>
      <c r="C41" t="s">
        <v>9</v>
      </c>
      <c r="D41" t="s">
        <v>547</v>
      </c>
      <c r="E41" t="s">
        <v>550</v>
      </c>
      <c r="F41">
        <v>2</v>
      </c>
      <c r="G41">
        <v>0</v>
      </c>
      <c r="H41">
        <v>0.88888888899999996</v>
      </c>
      <c r="I41" t="str">
        <f t="shared" si="0"/>
        <v>s</v>
      </c>
    </row>
    <row r="42" spans="1:9">
      <c r="A42" t="s">
        <v>546</v>
      </c>
      <c r="B42">
        <v>3</v>
      </c>
      <c r="C42" t="s">
        <v>9</v>
      </c>
      <c r="D42" t="s">
        <v>547</v>
      </c>
      <c r="E42" t="s">
        <v>551</v>
      </c>
      <c r="F42">
        <v>2</v>
      </c>
      <c r="G42">
        <v>0</v>
      </c>
      <c r="H42">
        <v>0.75</v>
      </c>
      <c r="I42" t="str">
        <f t="shared" si="0"/>
        <v>s</v>
      </c>
    </row>
    <row r="43" spans="1:9">
      <c r="A43" t="s">
        <v>546</v>
      </c>
      <c r="B43">
        <v>4</v>
      </c>
      <c r="C43" t="s">
        <v>9</v>
      </c>
      <c r="D43" t="s">
        <v>547</v>
      </c>
      <c r="E43" t="s">
        <v>552</v>
      </c>
      <c r="F43">
        <v>1</v>
      </c>
      <c r="G43">
        <v>0</v>
      </c>
      <c r="H43">
        <v>0.85714285700000004</v>
      </c>
      <c r="I43" t="str">
        <f t="shared" si="0"/>
        <v>s</v>
      </c>
    </row>
    <row r="44" spans="1:9">
      <c r="A44" t="s">
        <v>546</v>
      </c>
      <c r="B44">
        <v>5</v>
      </c>
      <c r="C44" t="s">
        <v>9</v>
      </c>
      <c r="D44" t="s">
        <v>547</v>
      </c>
      <c r="E44" t="s">
        <v>553</v>
      </c>
      <c r="F44">
        <v>2</v>
      </c>
      <c r="G44">
        <v>0</v>
      </c>
      <c r="H44">
        <v>0.66666666699999999</v>
      </c>
      <c r="I44" t="str">
        <f t="shared" si="0"/>
        <v>s</v>
      </c>
    </row>
    <row r="45" spans="1:9">
      <c r="A45" t="s">
        <v>554</v>
      </c>
      <c r="B45">
        <v>0</v>
      </c>
      <c r="C45" t="s">
        <v>9</v>
      </c>
      <c r="D45" t="s">
        <v>555</v>
      </c>
      <c r="E45" t="s">
        <v>556</v>
      </c>
      <c r="F45">
        <v>5</v>
      </c>
      <c r="G45">
        <v>0</v>
      </c>
      <c r="H45">
        <v>0.928571429</v>
      </c>
      <c r="I45" t="str">
        <f t="shared" si="0"/>
        <v>m</v>
      </c>
    </row>
    <row r="46" spans="1:9">
      <c r="A46" t="s">
        <v>554</v>
      </c>
      <c r="B46">
        <v>1</v>
      </c>
      <c r="C46" t="s">
        <v>9</v>
      </c>
      <c r="D46" t="s">
        <v>555</v>
      </c>
      <c r="E46" t="s">
        <v>557</v>
      </c>
      <c r="F46">
        <v>2</v>
      </c>
      <c r="G46">
        <v>0</v>
      </c>
      <c r="H46">
        <v>0.928571429</v>
      </c>
      <c r="I46" t="str">
        <f t="shared" si="0"/>
        <v>m</v>
      </c>
    </row>
    <row r="47" spans="1:9">
      <c r="A47" t="s">
        <v>554</v>
      </c>
      <c r="B47">
        <v>2</v>
      </c>
      <c r="C47" t="s">
        <v>9</v>
      </c>
      <c r="D47" t="s">
        <v>555</v>
      </c>
      <c r="E47" t="s">
        <v>558</v>
      </c>
      <c r="F47">
        <v>3</v>
      </c>
      <c r="G47">
        <v>0</v>
      </c>
      <c r="H47">
        <v>0.93333333299999999</v>
      </c>
      <c r="I47" t="str">
        <f t="shared" si="0"/>
        <v>m</v>
      </c>
    </row>
    <row r="48" spans="1:9">
      <c r="A48" t="s">
        <v>554</v>
      </c>
      <c r="B48">
        <v>3</v>
      </c>
      <c r="C48" t="s">
        <v>9</v>
      </c>
      <c r="D48" t="s">
        <v>555</v>
      </c>
      <c r="E48" t="s">
        <v>559</v>
      </c>
      <c r="F48">
        <v>2</v>
      </c>
      <c r="G48">
        <v>0</v>
      </c>
      <c r="H48">
        <v>0.85714285700000004</v>
      </c>
      <c r="I48" t="str">
        <f t="shared" si="0"/>
        <v>m</v>
      </c>
    </row>
    <row r="49" spans="1:9">
      <c r="A49" t="s">
        <v>554</v>
      </c>
      <c r="B49">
        <v>4</v>
      </c>
      <c r="C49" t="s">
        <v>9</v>
      </c>
      <c r="D49" t="s">
        <v>555</v>
      </c>
      <c r="E49" t="s">
        <v>560</v>
      </c>
      <c r="F49">
        <v>2</v>
      </c>
      <c r="G49">
        <v>0</v>
      </c>
      <c r="H49">
        <v>0.92307692299999999</v>
      </c>
      <c r="I49" t="str">
        <f t="shared" si="0"/>
        <v>m</v>
      </c>
    </row>
    <row r="50" spans="1:9">
      <c r="A50" t="s">
        <v>554</v>
      </c>
      <c r="B50">
        <v>5</v>
      </c>
      <c r="C50" t="s">
        <v>9</v>
      </c>
      <c r="D50" t="s">
        <v>555</v>
      </c>
      <c r="E50" t="s">
        <v>561</v>
      </c>
      <c r="F50">
        <v>10</v>
      </c>
      <c r="G50">
        <v>0</v>
      </c>
      <c r="H50">
        <v>0.61538461499999997</v>
      </c>
      <c r="I50" t="str">
        <f t="shared" si="0"/>
        <v>m</v>
      </c>
    </row>
    <row r="51" spans="1:9">
      <c r="A51" t="s">
        <v>562</v>
      </c>
      <c r="B51">
        <v>0</v>
      </c>
      <c r="C51" t="s">
        <v>9</v>
      </c>
      <c r="D51" t="s">
        <v>563</v>
      </c>
      <c r="E51" t="s">
        <v>564</v>
      </c>
      <c r="F51">
        <v>5</v>
      </c>
      <c r="G51">
        <v>0</v>
      </c>
      <c r="H51">
        <v>0.928571429</v>
      </c>
      <c r="I51" t="str">
        <f t="shared" si="0"/>
        <v>m</v>
      </c>
    </row>
    <row r="52" spans="1:9">
      <c r="A52" t="s">
        <v>562</v>
      </c>
      <c r="B52">
        <v>1</v>
      </c>
      <c r="C52" t="s">
        <v>9</v>
      </c>
      <c r="D52" t="s">
        <v>563</v>
      </c>
      <c r="E52" t="s">
        <v>565</v>
      </c>
      <c r="F52">
        <v>3</v>
      </c>
      <c r="G52">
        <v>0</v>
      </c>
      <c r="H52">
        <v>0.928571429</v>
      </c>
      <c r="I52" t="str">
        <f t="shared" si="0"/>
        <v>m</v>
      </c>
    </row>
    <row r="53" spans="1:9">
      <c r="A53" t="s">
        <v>562</v>
      </c>
      <c r="B53">
        <v>4</v>
      </c>
      <c r="C53" t="s">
        <v>9</v>
      </c>
      <c r="D53" t="s">
        <v>563</v>
      </c>
      <c r="E53" t="s">
        <v>566</v>
      </c>
      <c r="F53">
        <v>2</v>
      </c>
      <c r="G53">
        <v>0</v>
      </c>
      <c r="H53">
        <v>0.92307692299999999</v>
      </c>
      <c r="I53" t="str">
        <f t="shared" si="0"/>
        <v>m</v>
      </c>
    </row>
    <row r="54" spans="1:9">
      <c r="A54" t="s">
        <v>562</v>
      </c>
      <c r="B54">
        <v>5</v>
      </c>
      <c r="C54" t="s">
        <v>9</v>
      </c>
      <c r="D54" t="s">
        <v>563</v>
      </c>
      <c r="E54" t="s">
        <v>567</v>
      </c>
      <c r="F54">
        <v>44</v>
      </c>
      <c r="G54">
        <v>0</v>
      </c>
      <c r="H54">
        <v>0.76923076899999998</v>
      </c>
      <c r="I54" t="str">
        <f t="shared" si="0"/>
        <v>m</v>
      </c>
    </row>
    <row r="55" spans="1:9">
      <c r="A55" t="s">
        <v>568</v>
      </c>
      <c r="B55">
        <v>0</v>
      </c>
      <c r="C55" t="s">
        <v>9</v>
      </c>
      <c r="D55" t="s">
        <v>569</v>
      </c>
      <c r="E55" t="s">
        <v>570</v>
      </c>
      <c r="F55">
        <v>167</v>
      </c>
      <c r="G55">
        <v>0</v>
      </c>
      <c r="H55">
        <v>0.875</v>
      </c>
      <c r="I55" t="str">
        <f t="shared" si="0"/>
        <v>s</v>
      </c>
    </row>
    <row r="56" spans="1:9">
      <c r="A56" t="s">
        <v>568</v>
      </c>
      <c r="B56">
        <v>1</v>
      </c>
      <c r="C56" t="s">
        <v>9</v>
      </c>
      <c r="D56" t="s">
        <v>569</v>
      </c>
      <c r="E56" t="s">
        <v>571</v>
      </c>
      <c r="F56">
        <v>11</v>
      </c>
      <c r="G56">
        <v>0</v>
      </c>
      <c r="H56">
        <v>0.875</v>
      </c>
      <c r="I56" t="str">
        <f t="shared" si="0"/>
        <v>s</v>
      </c>
    </row>
    <row r="57" spans="1:9">
      <c r="A57" t="s">
        <v>568</v>
      </c>
      <c r="B57">
        <v>2</v>
      </c>
      <c r="C57" t="s">
        <v>9</v>
      </c>
      <c r="D57" t="s">
        <v>569</v>
      </c>
      <c r="E57" t="s">
        <v>572</v>
      </c>
      <c r="F57">
        <v>10</v>
      </c>
      <c r="G57">
        <v>0</v>
      </c>
      <c r="H57">
        <v>0.88888888899999996</v>
      </c>
      <c r="I57" t="str">
        <f t="shared" si="0"/>
        <v>s</v>
      </c>
    </row>
    <row r="58" spans="1:9">
      <c r="A58" t="s">
        <v>568</v>
      </c>
      <c r="B58">
        <v>3</v>
      </c>
      <c r="C58" t="s">
        <v>9</v>
      </c>
      <c r="D58" t="s">
        <v>569</v>
      </c>
      <c r="E58" t="s">
        <v>573</v>
      </c>
      <c r="F58">
        <v>54</v>
      </c>
      <c r="G58">
        <v>654</v>
      </c>
      <c r="H58">
        <v>0.75</v>
      </c>
      <c r="I58" t="str">
        <f t="shared" si="0"/>
        <v>s</v>
      </c>
    </row>
    <row r="59" spans="1:9">
      <c r="A59" t="s">
        <v>568</v>
      </c>
      <c r="B59">
        <v>4</v>
      </c>
      <c r="C59" t="s">
        <v>9</v>
      </c>
      <c r="D59" t="s">
        <v>569</v>
      </c>
      <c r="E59" t="s">
        <v>574</v>
      </c>
      <c r="F59">
        <v>12</v>
      </c>
      <c r="G59">
        <v>0</v>
      </c>
      <c r="H59">
        <v>0.85714285700000004</v>
      </c>
      <c r="I59" t="str">
        <f t="shared" si="0"/>
        <v>s</v>
      </c>
    </row>
    <row r="60" spans="1:9">
      <c r="A60" t="s">
        <v>568</v>
      </c>
      <c r="B60">
        <v>5</v>
      </c>
      <c r="C60" t="s">
        <v>9</v>
      </c>
      <c r="D60" t="s">
        <v>569</v>
      </c>
      <c r="E60" t="s">
        <v>575</v>
      </c>
      <c r="F60">
        <v>21</v>
      </c>
      <c r="G60">
        <v>0</v>
      </c>
      <c r="H60">
        <v>0.75</v>
      </c>
      <c r="I60" t="str">
        <f t="shared" si="0"/>
        <v>s</v>
      </c>
    </row>
    <row r="61" spans="1:9">
      <c r="A61" t="s">
        <v>576</v>
      </c>
      <c r="B61">
        <v>0</v>
      </c>
      <c r="C61" t="s">
        <v>9</v>
      </c>
      <c r="D61" t="s">
        <v>577</v>
      </c>
      <c r="E61" t="s">
        <v>578</v>
      </c>
      <c r="F61">
        <v>120</v>
      </c>
      <c r="G61">
        <v>0</v>
      </c>
      <c r="H61">
        <v>0.875</v>
      </c>
      <c r="I61" t="str">
        <f t="shared" si="0"/>
        <v>s</v>
      </c>
    </row>
    <row r="62" spans="1:9">
      <c r="A62" t="s">
        <v>576</v>
      </c>
      <c r="B62">
        <v>1</v>
      </c>
      <c r="C62" t="s">
        <v>9</v>
      </c>
      <c r="D62" t="s">
        <v>577</v>
      </c>
      <c r="E62" t="s">
        <v>579</v>
      </c>
      <c r="F62">
        <v>8</v>
      </c>
      <c r="G62">
        <v>0</v>
      </c>
      <c r="H62">
        <v>0.875</v>
      </c>
      <c r="I62" t="str">
        <f t="shared" si="0"/>
        <v>s</v>
      </c>
    </row>
    <row r="63" spans="1:9">
      <c r="A63" t="s">
        <v>576</v>
      </c>
      <c r="B63">
        <v>2</v>
      </c>
      <c r="C63" t="s">
        <v>9</v>
      </c>
      <c r="D63" t="s">
        <v>577</v>
      </c>
      <c r="E63" t="s">
        <v>580</v>
      </c>
      <c r="F63">
        <v>9</v>
      </c>
      <c r="G63">
        <v>0</v>
      </c>
      <c r="H63">
        <v>0.88888888899999996</v>
      </c>
      <c r="I63" t="str">
        <f t="shared" si="0"/>
        <v>s</v>
      </c>
    </row>
    <row r="64" spans="1:9">
      <c r="A64" t="s">
        <v>576</v>
      </c>
      <c r="B64">
        <v>3</v>
      </c>
      <c r="C64" t="s">
        <v>9</v>
      </c>
      <c r="D64" t="s">
        <v>577</v>
      </c>
      <c r="E64" t="s">
        <v>581</v>
      </c>
      <c r="F64">
        <v>19</v>
      </c>
      <c r="G64">
        <v>0</v>
      </c>
      <c r="H64">
        <v>0.75</v>
      </c>
      <c r="I64" t="str">
        <f t="shared" si="0"/>
        <v>s</v>
      </c>
    </row>
    <row r="65" spans="1:9">
      <c r="A65" t="s">
        <v>576</v>
      </c>
      <c r="B65">
        <v>4</v>
      </c>
      <c r="C65" t="s">
        <v>9</v>
      </c>
      <c r="D65" t="s">
        <v>577</v>
      </c>
      <c r="E65" t="s">
        <v>582</v>
      </c>
      <c r="F65">
        <v>10</v>
      </c>
      <c r="G65">
        <v>0</v>
      </c>
      <c r="H65">
        <v>0.85714285700000004</v>
      </c>
      <c r="I65" t="str">
        <f t="shared" si="0"/>
        <v>s</v>
      </c>
    </row>
    <row r="66" spans="1:9">
      <c r="A66" t="s">
        <v>576</v>
      </c>
      <c r="B66">
        <v>5</v>
      </c>
      <c r="C66" t="s">
        <v>9</v>
      </c>
      <c r="D66" t="s">
        <v>577</v>
      </c>
      <c r="E66" t="s">
        <v>583</v>
      </c>
      <c r="F66">
        <v>19</v>
      </c>
      <c r="G66">
        <v>0</v>
      </c>
      <c r="H66">
        <v>0.75</v>
      </c>
      <c r="I66" t="str">
        <f t="shared" si="0"/>
        <v>s</v>
      </c>
    </row>
    <row r="67" spans="1:9">
      <c r="A67" t="s">
        <v>584</v>
      </c>
      <c r="B67">
        <v>0</v>
      </c>
      <c r="C67" t="s">
        <v>9</v>
      </c>
      <c r="D67" t="s">
        <v>585</v>
      </c>
      <c r="E67" t="s">
        <v>586</v>
      </c>
      <c r="F67">
        <v>4</v>
      </c>
      <c r="G67">
        <v>0</v>
      </c>
      <c r="H67">
        <v>0.91666666699999999</v>
      </c>
      <c r="I67" t="str">
        <f t="shared" ref="I67:I90" si="1">LEFT(RIGHT(A67,2),1)</f>
        <v>m</v>
      </c>
    </row>
    <row r="68" spans="1:9">
      <c r="A68" t="s">
        <v>584</v>
      </c>
      <c r="B68">
        <v>1</v>
      </c>
      <c r="C68" t="s">
        <v>9</v>
      </c>
      <c r="D68" t="s">
        <v>585</v>
      </c>
      <c r="E68" t="s">
        <v>587</v>
      </c>
      <c r="F68">
        <v>2</v>
      </c>
      <c r="G68">
        <v>0</v>
      </c>
      <c r="H68">
        <v>0.91666666699999999</v>
      </c>
      <c r="I68" t="str">
        <f t="shared" si="1"/>
        <v>m</v>
      </c>
    </row>
    <row r="69" spans="1:9">
      <c r="A69" t="s">
        <v>584</v>
      </c>
      <c r="B69">
        <v>2</v>
      </c>
      <c r="C69" t="s">
        <v>9</v>
      </c>
      <c r="D69" t="s">
        <v>585</v>
      </c>
      <c r="E69" t="s">
        <v>588</v>
      </c>
      <c r="F69">
        <v>2</v>
      </c>
      <c r="G69">
        <v>0</v>
      </c>
      <c r="H69">
        <v>0.92307692299999999</v>
      </c>
      <c r="I69" t="str">
        <f t="shared" si="1"/>
        <v>m</v>
      </c>
    </row>
    <row r="70" spans="1:9">
      <c r="A70" t="s">
        <v>584</v>
      </c>
      <c r="B70">
        <v>3</v>
      </c>
      <c r="C70" t="s">
        <v>9</v>
      </c>
      <c r="D70" t="s">
        <v>585</v>
      </c>
      <c r="E70" t="s">
        <v>589</v>
      </c>
      <c r="F70">
        <v>3</v>
      </c>
      <c r="G70">
        <v>0</v>
      </c>
      <c r="H70">
        <v>0.83333333300000001</v>
      </c>
      <c r="I70" t="str">
        <f t="shared" si="1"/>
        <v>m</v>
      </c>
    </row>
    <row r="71" spans="1:9">
      <c r="A71" t="s">
        <v>584</v>
      </c>
      <c r="B71">
        <v>4</v>
      </c>
      <c r="C71" t="s">
        <v>9</v>
      </c>
      <c r="D71" t="s">
        <v>585</v>
      </c>
      <c r="E71" t="s">
        <v>590</v>
      </c>
      <c r="F71">
        <v>3</v>
      </c>
      <c r="G71">
        <v>0</v>
      </c>
      <c r="H71">
        <v>0.909090909</v>
      </c>
      <c r="I71" t="str">
        <f t="shared" si="1"/>
        <v>m</v>
      </c>
    </row>
    <row r="72" spans="1:9">
      <c r="A72" t="s">
        <v>584</v>
      </c>
      <c r="B72">
        <v>5</v>
      </c>
      <c r="C72" t="s">
        <v>9</v>
      </c>
      <c r="D72" t="s">
        <v>585</v>
      </c>
      <c r="E72" t="s">
        <v>591</v>
      </c>
      <c r="F72">
        <v>5</v>
      </c>
      <c r="G72">
        <v>0</v>
      </c>
      <c r="H72">
        <v>0.83333333300000001</v>
      </c>
      <c r="I72" t="str">
        <f t="shared" si="1"/>
        <v>m</v>
      </c>
    </row>
    <row r="73" spans="1:9">
      <c r="A73" t="s">
        <v>592</v>
      </c>
      <c r="B73">
        <v>0</v>
      </c>
      <c r="C73" t="s">
        <v>9</v>
      </c>
      <c r="D73" t="s">
        <v>593</v>
      </c>
      <c r="E73" t="s">
        <v>594</v>
      </c>
      <c r="F73">
        <v>3</v>
      </c>
      <c r="G73">
        <v>0</v>
      </c>
      <c r="H73">
        <v>1</v>
      </c>
      <c r="I73" t="str">
        <f t="shared" si="1"/>
        <v>c</v>
      </c>
    </row>
    <row r="74" spans="1:9">
      <c r="A74" t="s">
        <v>592</v>
      </c>
      <c r="B74">
        <v>1</v>
      </c>
      <c r="C74" t="s">
        <v>9</v>
      </c>
      <c r="D74" t="s">
        <v>593</v>
      </c>
      <c r="E74" t="s">
        <v>595</v>
      </c>
      <c r="F74">
        <v>3</v>
      </c>
      <c r="G74">
        <v>0</v>
      </c>
      <c r="H74">
        <v>0.95</v>
      </c>
      <c r="I74" t="str">
        <f t="shared" si="1"/>
        <v>c</v>
      </c>
    </row>
    <row r="75" spans="1:9">
      <c r="A75" t="s">
        <v>592</v>
      </c>
      <c r="B75">
        <v>2</v>
      </c>
      <c r="C75" t="s">
        <v>9</v>
      </c>
      <c r="D75" t="s">
        <v>593</v>
      </c>
      <c r="E75" t="s">
        <v>596</v>
      </c>
      <c r="F75">
        <v>3</v>
      </c>
      <c r="G75">
        <v>0</v>
      </c>
      <c r="H75">
        <v>0.95238095199999995</v>
      </c>
      <c r="I75" t="str">
        <f t="shared" si="1"/>
        <v>c</v>
      </c>
    </row>
    <row r="76" spans="1:9">
      <c r="A76" t="s">
        <v>592</v>
      </c>
      <c r="B76">
        <v>3</v>
      </c>
      <c r="C76" t="s">
        <v>9</v>
      </c>
      <c r="D76" t="s">
        <v>593</v>
      </c>
      <c r="E76" t="s">
        <v>597</v>
      </c>
      <c r="F76">
        <v>3</v>
      </c>
      <c r="G76">
        <v>0</v>
      </c>
      <c r="H76">
        <v>0.8</v>
      </c>
      <c r="I76" t="str">
        <f t="shared" si="1"/>
        <v>c</v>
      </c>
    </row>
    <row r="77" spans="1:9">
      <c r="A77" t="s">
        <v>592</v>
      </c>
      <c r="B77">
        <v>4</v>
      </c>
      <c r="C77" t="s">
        <v>9</v>
      </c>
      <c r="D77" t="s">
        <v>593</v>
      </c>
      <c r="E77" t="s">
        <v>598</v>
      </c>
      <c r="F77">
        <v>3</v>
      </c>
      <c r="G77">
        <v>0</v>
      </c>
      <c r="H77">
        <v>0.94736842099999996</v>
      </c>
      <c r="I77" t="str">
        <f t="shared" si="1"/>
        <v>c</v>
      </c>
    </row>
    <row r="78" spans="1:9">
      <c r="A78" t="s">
        <v>592</v>
      </c>
      <c r="B78">
        <v>5</v>
      </c>
      <c r="C78" t="s">
        <v>9</v>
      </c>
      <c r="D78" t="s">
        <v>593</v>
      </c>
      <c r="E78" t="s">
        <v>599</v>
      </c>
      <c r="F78">
        <v>8</v>
      </c>
      <c r="G78">
        <v>0</v>
      </c>
      <c r="H78">
        <v>0.84210526299999999</v>
      </c>
      <c r="I78" t="str">
        <f t="shared" si="1"/>
        <v>c</v>
      </c>
    </row>
    <row r="79" spans="1:9">
      <c r="A79" t="s">
        <v>600</v>
      </c>
      <c r="B79">
        <v>0</v>
      </c>
      <c r="C79" t="s">
        <v>9</v>
      </c>
      <c r="D79" t="s">
        <v>601</v>
      </c>
      <c r="E79" t="s">
        <v>602</v>
      </c>
      <c r="F79">
        <v>4</v>
      </c>
      <c r="G79">
        <v>0</v>
      </c>
      <c r="H79">
        <v>0.9375</v>
      </c>
      <c r="I79" t="str">
        <f t="shared" si="1"/>
        <v>m</v>
      </c>
    </row>
    <row r="80" spans="1:9">
      <c r="A80" t="s">
        <v>600</v>
      </c>
      <c r="B80">
        <v>1</v>
      </c>
      <c r="C80" t="s">
        <v>9</v>
      </c>
      <c r="D80" t="s">
        <v>601</v>
      </c>
      <c r="E80" t="s">
        <v>603</v>
      </c>
      <c r="F80">
        <v>2</v>
      </c>
      <c r="G80">
        <v>0</v>
      </c>
      <c r="H80">
        <v>0.9375</v>
      </c>
      <c r="I80" t="str">
        <f t="shared" si="1"/>
        <v>m</v>
      </c>
    </row>
    <row r="81" spans="1:9">
      <c r="A81" t="s">
        <v>600</v>
      </c>
      <c r="B81">
        <v>2</v>
      </c>
      <c r="C81" t="s">
        <v>9</v>
      </c>
      <c r="D81" t="s">
        <v>601</v>
      </c>
      <c r="E81" t="s">
        <v>604</v>
      </c>
      <c r="F81">
        <v>2</v>
      </c>
      <c r="G81">
        <v>0</v>
      </c>
      <c r="H81">
        <v>0.94117647100000001</v>
      </c>
      <c r="I81" t="str">
        <f t="shared" si="1"/>
        <v>m</v>
      </c>
    </row>
    <row r="82" spans="1:9">
      <c r="A82" t="s">
        <v>600</v>
      </c>
      <c r="B82">
        <v>3</v>
      </c>
      <c r="C82" t="s">
        <v>9</v>
      </c>
      <c r="D82" t="s">
        <v>601</v>
      </c>
      <c r="E82" t="s">
        <v>605</v>
      </c>
      <c r="F82">
        <v>21</v>
      </c>
      <c r="G82">
        <v>2</v>
      </c>
      <c r="H82">
        <v>0.875</v>
      </c>
      <c r="I82" t="str">
        <f t="shared" si="1"/>
        <v>m</v>
      </c>
    </row>
    <row r="83" spans="1:9">
      <c r="A83" t="s">
        <v>600</v>
      </c>
      <c r="B83">
        <v>4</v>
      </c>
      <c r="C83" t="s">
        <v>9</v>
      </c>
      <c r="D83" t="s">
        <v>601</v>
      </c>
      <c r="E83" t="s">
        <v>606</v>
      </c>
      <c r="F83">
        <v>3</v>
      </c>
      <c r="G83">
        <v>0</v>
      </c>
      <c r="H83">
        <v>0.93333333299999999</v>
      </c>
      <c r="I83" t="str">
        <f t="shared" si="1"/>
        <v>m</v>
      </c>
    </row>
    <row r="84" spans="1:9">
      <c r="A84" t="s">
        <v>600</v>
      </c>
      <c r="B84">
        <v>5</v>
      </c>
      <c r="C84" t="s">
        <v>9</v>
      </c>
      <c r="D84" t="s">
        <v>601</v>
      </c>
      <c r="E84" t="s">
        <v>607</v>
      </c>
      <c r="F84">
        <v>56</v>
      </c>
      <c r="G84">
        <v>2</v>
      </c>
      <c r="H84">
        <v>0.8125</v>
      </c>
      <c r="I84" t="str">
        <f t="shared" si="1"/>
        <v>m</v>
      </c>
    </row>
    <row r="85" spans="1:9">
      <c r="A85" t="s">
        <v>608</v>
      </c>
      <c r="B85">
        <v>0</v>
      </c>
      <c r="C85" t="s">
        <v>9</v>
      </c>
      <c r="D85" t="s">
        <v>609</v>
      </c>
      <c r="E85" t="s">
        <v>610</v>
      </c>
      <c r="F85">
        <v>3</v>
      </c>
      <c r="G85">
        <v>0</v>
      </c>
      <c r="H85">
        <v>0.875</v>
      </c>
      <c r="I85" t="str">
        <f t="shared" si="1"/>
        <v>s</v>
      </c>
    </row>
    <row r="86" spans="1:9">
      <c r="A86" t="s">
        <v>608</v>
      </c>
      <c r="B86">
        <v>1</v>
      </c>
      <c r="C86" t="s">
        <v>9</v>
      </c>
      <c r="D86" t="s">
        <v>609</v>
      </c>
      <c r="E86" t="s">
        <v>611</v>
      </c>
      <c r="F86">
        <v>4</v>
      </c>
      <c r="G86">
        <v>0</v>
      </c>
      <c r="H86">
        <v>0.875</v>
      </c>
      <c r="I86" t="str">
        <f t="shared" si="1"/>
        <v>s</v>
      </c>
    </row>
    <row r="87" spans="1:9">
      <c r="A87" t="s">
        <v>608</v>
      </c>
      <c r="B87">
        <v>2</v>
      </c>
      <c r="C87" t="s">
        <v>9</v>
      </c>
      <c r="D87" t="s">
        <v>609</v>
      </c>
      <c r="E87" t="s">
        <v>612</v>
      </c>
      <c r="F87">
        <v>2</v>
      </c>
      <c r="G87">
        <v>0</v>
      </c>
      <c r="H87">
        <v>0.88888888899999996</v>
      </c>
      <c r="I87" t="str">
        <f t="shared" si="1"/>
        <v>s</v>
      </c>
    </row>
    <row r="88" spans="1:9">
      <c r="A88" t="s">
        <v>608</v>
      </c>
      <c r="B88">
        <v>3</v>
      </c>
      <c r="C88" t="s">
        <v>9</v>
      </c>
      <c r="D88" t="s">
        <v>609</v>
      </c>
      <c r="E88" t="s">
        <v>613</v>
      </c>
      <c r="F88">
        <v>2</v>
      </c>
      <c r="G88">
        <v>0</v>
      </c>
      <c r="H88">
        <v>0.75</v>
      </c>
      <c r="I88" t="str">
        <f t="shared" si="1"/>
        <v>s</v>
      </c>
    </row>
    <row r="89" spans="1:9">
      <c r="A89" t="s">
        <v>608</v>
      </c>
      <c r="B89">
        <v>4</v>
      </c>
      <c r="C89" t="s">
        <v>9</v>
      </c>
      <c r="D89" t="s">
        <v>609</v>
      </c>
      <c r="E89" t="s">
        <v>614</v>
      </c>
      <c r="F89">
        <v>2</v>
      </c>
      <c r="G89">
        <v>0</v>
      </c>
      <c r="H89">
        <v>0.85714285700000004</v>
      </c>
      <c r="I89" t="str">
        <f t="shared" si="1"/>
        <v>s</v>
      </c>
    </row>
    <row r="90" spans="1:9">
      <c r="A90" t="s">
        <v>608</v>
      </c>
      <c r="B90">
        <v>5</v>
      </c>
      <c r="C90" t="s">
        <v>9</v>
      </c>
      <c r="D90" t="s">
        <v>609</v>
      </c>
      <c r="E90" t="s">
        <v>615</v>
      </c>
      <c r="F90">
        <v>21</v>
      </c>
      <c r="G90">
        <v>0</v>
      </c>
      <c r="H90">
        <v>0.75</v>
      </c>
      <c r="I90" t="str">
        <f t="shared" si="1"/>
        <v>s</v>
      </c>
    </row>
    <row r="92" spans="1:9">
      <c r="A92" s="1" t="s">
        <v>128</v>
      </c>
      <c r="F92" s="1">
        <f>AVERAGEIF(I1:I90,"s",F1:F90)</f>
        <v>17.3</v>
      </c>
      <c r="H92">
        <f ca="1">AVERAGEIF(I2:I90,"s",H2:H89)</f>
        <v>0.82989417990000003</v>
      </c>
    </row>
    <row r="93" spans="1:9" ht="19">
      <c r="A93" s="1" t="s">
        <v>129</v>
      </c>
      <c r="F93">
        <f t="array" ref="F93">STDEV(IF(I1:I89 ="s",F1:F89))</f>
        <v>37.093577578024821</v>
      </c>
      <c r="H93" s="2">
        <f t="array" ref="H93">STDEV(IF(I2:I90 ="s",H2:H90))</f>
        <v>6.5797657803656637E-2</v>
      </c>
    </row>
    <row r="94" spans="1:9">
      <c r="A94" s="1"/>
    </row>
    <row r="95" spans="1:9">
      <c r="A95" s="1" t="s">
        <v>130</v>
      </c>
      <c r="F95" s="1">
        <f>AVERAGEIF(I1:I90,"m",F1:F90)</f>
        <v>10.142857142857142</v>
      </c>
      <c r="H95" s="1">
        <f>AVERAGEIF(I2:I90,"m",H2:H90)</f>
        <v>0.88584083110714273</v>
      </c>
    </row>
    <row r="96" spans="1:9">
      <c r="A96" s="1" t="s">
        <v>131</v>
      </c>
      <c r="F96">
        <f t="array" ref="F96">STDEV(IF(I1:I90="m",F1:F90))</f>
        <v>17.464703633783</v>
      </c>
      <c r="H96">
        <f t="array" ref="H96">STDEV(IF(I2:I90 ="m",H2:H90))</f>
        <v>7.1839955254058299E-2</v>
      </c>
    </row>
    <row r="97" spans="1:8">
      <c r="A97" s="1"/>
    </row>
    <row r="98" spans="1:8">
      <c r="A98" s="1" t="s">
        <v>132</v>
      </c>
      <c r="F98" s="1">
        <f ca="1">AVERAGEIF(I1:I90,"s",F1:F89)</f>
        <v>17.3</v>
      </c>
      <c r="H98" s="1">
        <f>AVERAGEIF(I2:I90,"c",H2:H90)</f>
        <v>0.88821862335483859</v>
      </c>
    </row>
    <row r="99" spans="1:8">
      <c r="A99" s="1" t="s">
        <v>133</v>
      </c>
      <c r="F99">
        <f t="array" ref="F99">STDEV(IF(I1:I90 ="c",F1:F90))</f>
        <v>29.547919891127247</v>
      </c>
      <c r="H99">
        <f t="array" ref="H99">STDEV(IF(I1:I90 ="c",H1:H90))</f>
        <v>0.18105102952652574</v>
      </c>
    </row>
    <row r="100" spans="1:8">
      <c r="A100" s="1"/>
    </row>
    <row r="101" spans="1:8">
      <c r="A101" s="1" t="s">
        <v>134</v>
      </c>
      <c r="F101" s="1">
        <f>AVERAGEIF(B1:B90,"&lt;5",F1:F90)</f>
        <v>14.125</v>
      </c>
      <c r="H101" s="1">
        <f>AVERAGEIF(B2:B90,"&lt;5",H2:H90)</f>
        <v>0.89006354486111106</v>
      </c>
    </row>
    <row r="102" spans="1:8">
      <c r="A102" s="1" t="s">
        <v>135</v>
      </c>
      <c r="H102">
        <f t="array" ref="H102">STDEV(IF(B2:B90 &lt;5,H2:H90))</f>
        <v>9.4858336742398242E-2</v>
      </c>
    </row>
    <row r="103" spans="1:8">
      <c r="A103" s="1"/>
    </row>
    <row r="104" spans="1:8">
      <c r="A104" s="1" t="s">
        <v>136</v>
      </c>
      <c r="F104" s="1">
        <f>AVERAGEIF(B1:B90,"=5",F1:F90)</f>
        <v>24.466666666666665</v>
      </c>
      <c r="H104" s="1">
        <f>AVERAGEIF(B2:B90,"=5",H2:H90)</f>
        <v>0.74870471746666678</v>
      </c>
    </row>
    <row r="105" spans="1:8">
      <c r="A105" s="1" t="s">
        <v>136</v>
      </c>
      <c r="H105">
        <f t="array" ref="H105">STDEV(IF(B2:B90," =5",H2:H90))</f>
        <v>4.6975275614432932E-2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adventureworks</vt:lpstr>
      <vt:lpstr>employees</vt:lpstr>
      <vt:lpstr>polling_etl</vt:lpstr>
      <vt:lpstr>db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Yun</dc:creator>
  <cp:lastModifiedBy>Guo, Yun</cp:lastModifiedBy>
  <dcterms:created xsi:type="dcterms:W3CDTF">2018-03-03T15:33:03Z</dcterms:created>
  <dcterms:modified xsi:type="dcterms:W3CDTF">2018-03-03T16:46:56Z</dcterms:modified>
</cp:coreProperties>
</file>