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xr:revisionPtr revIDLastSave="0" documentId="13_ncr:1_{EC25D227-500F-2648-ADF6-BA937BCE1560}" xr6:coauthVersionLast="28" xr6:coauthVersionMax="28" xr10:uidLastSave="{00000000-0000-0000-0000-000000000000}"/>
  <bookViews>
    <workbookView xWindow="0" yWindow="460" windowWidth="28800" windowHeight="16600" tabRatio="500" activeTab="4" xr2:uid="{00000000-000D-0000-FFFF-FFFF00000000}"/>
  </bookViews>
  <sheets>
    <sheet name="data_collector_Simple" sheetId="1" r:id="rId1"/>
    <sheet name="data_collector_Moderate" sheetId="2" r:id="rId2"/>
    <sheet name="data_collector_Complex" sheetId="3" r:id="rId3"/>
    <sheet name="Sheet1" sheetId="23" r:id="rId4"/>
    <sheet name="JOIN" sheetId="24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9" i="24" l="1"/>
  <c r="P78" i="24"/>
  <c r="O79" i="24" l="1"/>
  <c r="N79" i="24"/>
  <c r="M79" i="24"/>
  <c r="L79" i="24"/>
  <c r="K79" i="24"/>
  <c r="J79" i="24"/>
  <c r="I79" i="24"/>
  <c r="H79" i="24"/>
  <c r="G79" i="24"/>
  <c r="F79" i="24"/>
  <c r="O78" i="24"/>
  <c r="N78" i="24"/>
  <c r="M78" i="24"/>
  <c r="L78" i="24"/>
  <c r="K78" i="24"/>
  <c r="J78" i="24"/>
  <c r="I78" i="24"/>
  <c r="H78" i="24"/>
  <c r="G78" i="24"/>
  <c r="F78" i="24"/>
  <c r="I95" i="23" l="1"/>
  <c r="I93" i="23"/>
  <c r="H95" i="23"/>
  <c r="H93" i="23"/>
  <c r="V55" i="3"/>
  <c r="V54" i="3"/>
  <c r="V53" i="3"/>
  <c r="V52" i="3"/>
  <c r="V51" i="3"/>
  <c r="V55" i="2"/>
  <c r="V54" i="2"/>
  <c r="V53" i="2"/>
  <c r="V52" i="2"/>
  <c r="V51" i="2"/>
  <c r="V55" i="1"/>
  <c r="V54" i="1"/>
  <c r="V53" i="1"/>
  <c r="V52" i="1"/>
  <c r="V51" i="1"/>
  <c r="G95" i="23"/>
  <c r="B95" i="23"/>
  <c r="C95" i="23"/>
  <c r="D95" i="23"/>
  <c r="E95" i="23"/>
  <c r="F95" i="23"/>
  <c r="A95" i="23"/>
  <c r="B93" i="23"/>
  <c r="C93" i="23"/>
  <c r="D93" i="23"/>
  <c r="E93" i="23"/>
  <c r="F93" i="23"/>
  <c r="G93" i="23"/>
  <c r="A93" i="23"/>
  <c r="AA53" i="3"/>
  <c r="AB53" i="3"/>
  <c r="AC53" i="3"/>
  <c r="AD53" i="3"/>
  <c r="AE53" i="3"/>
  <c r="AF53" i="3"/>
  <c r="AA54" i="3"/>
  <c r="AB54" i="3"/>
  <c r="AC54" i="3"/>
  <c r="AD54" i="3"/>
  <c r="AE54" i="3"/>
  <c r="AF54" i="3"/>
  <c r="AA55" i="3"/>
  <c r="AB55" i="3"/>
  <c r="AC55" i="3"/>
  <c r="AD55" i="3"/>
  <c r="AE55" i="3"/>
  <c r="AF55" i="3"/>
  <c r="AB52" i="3"/>
  <c r="AC52" i="3"/>
  <c r="AD52" i="3"/>
  <c r="AE52" i="3"/>
  <c r="AF52" i="3"/>
  <c r="AA52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D29" i="3"/>
  <c r="AE29" i="3"/>
  <c r="AF29" i="3"/>
  <c r="AA29" i="3"/>
  <c r="AB53" i="2"/>
  <c r="AC53" i="2"/>
  <c r="AD53" i="2"/>
  <c r="AA52" i="2"/>
  <c r="AA55" i="2"/>
  <c r="AB55" i="2"/>
  <c r="AC55" i="2"/>
  <c r="AD55" i="2"/>
  <c r="AE55" i="2"/>
  <c r="AF55" i="2"/>
  <c r="AB54" i="2"/>
  <c r="AC54" i="2"/>
  <c r="AD54" i="2"/>
  <c r="AE54" i="2"/>
  <c r="AF54" i="2"/>
  <c r="AA54" i="2"/>
  <c r="AB29" i="2"/>
  <c r="AD29" i="2"/>
  <c r="AE29" i="2"/>
  <c r="AF29" i="2"/>
  <c r="AA29" i="2"/>
  <c r="P60" i="2"/>
  <c r="Q60" i="2"/>
  <c r="R60" i="2"/>
  <c r="S60" i="2"/>
  <c r="T60" i="2"/>
  <c r="U60" i="2"/>
  <c r="AF52" i="2" s="1"/>
  <c r="P61" i="2"/>
  <c r="AA53" i="2" s="1"/>
  <c r="Q61" i="2"/>
  <c r="R61" i="2"/>
  <c r="S61" i="2"/>
  <c r="T61" i="2"/>
  <c r="U61" i="2"/>
  <c r="Q59" i="2"/>
  <c r="R59" i="2"/>
  <c r="AC51" i="2" s="1"/>
  <c r="S59" i="2"/>
  <c r="T59" i="2"/>
  <c r="U59" i="2"/>
  <c r="P59" i="2"/>
  <c r="P57" i="2"/>
  <c r="Q57" i="2"/>
  <c r="AB52" i="2" s="1"/>
  <c r="R57" i="2"/>
  <c r="AC52" i="2" s="1"/>
  <c r="S57" i="2"/>
  <c r="AD52" i="2" s="1"/>
  <c r="T57" i="2"/>
  <c r="AE52" i="2" s="1"/>
  <c r="U57" i="2"/>
  <c r="P58" i="2"/>
  <c r="Q58" i="2"/>
  <c r="R58" i="2"/>
  <c r="S58" i="2"/>
  <c r="T58" i="2"/>
  <c r="AE53" i="2" s="1"/>
  <c r="U58" i="2"/>
  <c r="AF53" i="2" s="1"/>
  <c r="Q56" i="2"/>
  <c r="AB51" i="2" s="1"/>
  <c r="R56" i="2"/>
  <c r="S56" i="2"/>
  <c r="AD51" i="2" s="1"/>
  <c r="T56" i="2"/>
  <c r="AE51" i="2" s="1"/>
  <c r="U56" i="2"/>
  <c r="AF51" i="2" s="1"/>
  <c r="P56" i="2"/>
  <c r="AA51" i="2" s="1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A37" i="2"/>
  <c r="AB37" i="2"/>
  <c r="AC37" i="2"/>
  <c r="AD37" i="2"/>
  <c r="AE37" i="2"/>
  <c r="AF37" i="2"/>
  <c r="AA52" i="1"/>
  <c r="AB52" i="1"/>
  <c r="AB53" i="1"/>
  <c r="AC53" i="1"/>
  <c r="AD53" i="1"/>
  <c r="AD54" i="1"/>
  <c r="AE54" i="1"/>
  <c r="AF54" i="1"/>
  <c r="AF55" i="1"/>
  <c r="AB51" i="1"/>
  <c r="AC51" i="1"/>
  <c r="P62" i="1"/>
  <c r="Q62" i="1"/>
  <c r="R62" i="1"/>
  <c r="AC52" i="1" s="1"/>
  <c r="S62" i="1"/>
  <c r="T62" i="1"/>
  <c r="U62" i="1"/>
  <c r="P63" i="1"/>
  <c r="AA53" i="1" s="1"/>
  <c r="Q63" i="1"/>
  <c r="R63" i="1"/>
  <c r="S63" i="1"/>
  <c r="T63" i="1"/>
  <c r="AE53" i="1" s="1"/>
  <c r="U63" i="1"/>
  <c r="P64" i="1"/>
  <c r="Q64" i="1"/>
  <c r="R64" i="1"/>
  <c r="AC54" i="1" s="1"/>
  <c r="S64" i="1"/>
  <c r="T64" i="1"/>
  <c r="U64" i="1"/>
  <c r="P65" i="1"/>
  <c r="AA55" i="1" s="1"/>
  <c r="Q65" i="1"/>
  <c r="R65" i="1"/>
  <c r="S65" i="1"/>
  <c r="T65" i="1"/>
  <c r="AE55" i="1" s="1"/>
  <c r="U65" i="1"/>
  <c r="Q61" i="1"/>
  <c r="R61" i="1"/>
  <c r="S61" i="1"/>
  <c r="AD51" i="1" s="1"/>
  <c r="T61" i="1"/>
  <c r="U61" i="1"/>
  <c r="P61" i="1"/>
  <c r="P57" i="1"/>
  <c r="Q57" i="1"/>
  <c r="R57" i="1"/>
  <c r="S57" i="1"/>
  <c r="AD52" i="1" s="1"/>
  <c r="T57" i="1"/>
  <c r="AE52" i="1" s="1"/>
  <c r="U57" i="1"/>
  <c r="AF52" i="1" s="1"/>
  <c r="P58" i="1"/>
  <c r="Q58" i="1"/>
  <c r="R58" i="1"/>
  <c r="S58" i="1"/>
  <c r="T58" i="1"/>
  <c r="U58" i="1"/>
  <c r="AF53" i="1" s="1"/>
  <c r="P59" i="1"/>
  <c r="AA54" i="1" s="1"/>
  <c r="Q59" i="1"/>
  <c r="AB54" i="1" s="1"/>
  <c r="R59" i="1"/>
  <c r="S59" i="1"/>
  <c r="T59" i="1"/>
  <c r="U59" i="1"/>
  <c r="P60" i="1"/>
  <c r="Q60" i="1"/>
  <c r="AB55" i="1" s="1"/>
  <c r="R60" i="1"/>
  <c r="AC55" i="1" s="1"/>
  <c r="S60" i="1"/>
  <c r="AD55" i="1" s="1"/>
  <c r="T60" i="1"/>
  <c r="U60" i="1"/>
  <c r="Q56" i="1"/>
  <c r="R56" i="1"/>
  <c r="S56" i="1"/>
  <c r="T56" i="1"/>
  <c r="AE51" i="1" s="1"/>
  <c r="U56" i="1"/>
  <c r="AF51" i="1" s="1"/>
  <c r="P56" i="1"/>
  <c r="AA51" i="1" s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D3" i="3"/>
  <c r="AD4" i="3"/>
  <c r="AD5" i="3"/>
  <c r="AD6" i="3"/>
  <c r="AD7" i="3"/>
  <c r="AD8" i="3"/>
  <c r="AD20" i="3" s="1"/>
  <c r="AD9" i="3"/>
  <c r="AD10" i="3"/>
  <c r="AD11" i="3"/>
  <c r="AD12" i="3"/>
  <c r="AD13" i="3"/>
  <c r="AD14" i="3"/>
  <c r="AD15" i="3"/>
  <c r="AD16" i="3"/>
  <c r="AC3" i="3"/>
  <c r="AC4" i="3"/>
  <c r="AC5" i="3"/>
  <c r="AC6" i="3"/>
  <c r="AC7" i="3"/>
  <c r="AC8" i="3"/>
  <c r="AC9" i="3"/>
  <c r="AC20" i="3" s="1"/>
  <c r="AC10" i="3"/>
  <c r="AC11" i="3"/>
  <c r="AC12" i="3"/>
  <c r="AC13" i="3"/>
  <c r="AC14" i="3"/>
  <c r="AC15" i="3"/>
  <c r="AC16" i="3"/>
  <c r="AB3" i="3"/>
  <c r="AB2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B2" i="3"/>
  <c r="AC2" i="3"/>
  <c r="AC18" i="3" s="1"/>
  <c r="AD2" i="3"/>
  <c r="AD18" i="3" s="1"/>
  <c r="AE2" i="3"/>
  <c r="AE20" i="3" s="1"/>
  <c r="AF2" i="3"/>
  <c r="AF20" i="3" s="1"/>
  <c r="AA2" i="3"/>
  <c r="AA18" i="3" s="1"/>
  <c r="AE2" i="2"/>
  <c r="AE20" i="2" s="1"/>
  <c r="AE3" i="2"/>
  <c r="AE4" i="2"/>
  <c r="AE5" i="2"/>
  <c r="AE18" i="2" s="1"/>
  <c r="AE6" i="2"/>
  <c r="AE7" i="2"/>
  <c r="AE8" i="2"/>
  <c r="AE9" i="2"/>
  <c r="AE10" i="2"/>
  <c r="AE11" i="2"/>
  <c r="AE12" i="2"/>
  <c r="AE13" i="2"/>
  <c r="AE14" i="2"/>
  <c r="AE15" i="2"/>
  <c r="AE16" i="2"/>
  <c r="AF2" i="2"/>
  <c r="AF20" i="2" s="1"/>
  <c r="AF3" i="2"/>
  <c r="AF4" i="2"/>
  <c r="AF5" i="2"/>
  <c r="AF6" i="2"/>
  <c r="AF18" i="2" s="1"/>
  <c r="AF7" i="2"/>
  <c r="AF8" i="2"/>
  <c r="AF9" i="2"/>
  <c r="AF10" i="2"/>
  <c r="AF11" i="2"/>
  <c r="AF12" i="2"/>
  <c r="AF13" i="2"/>
  <c r="AF14" i="2"/>
  <c r="AF15" i="2"/>
  <c r="AF16" i="2"/>
  <c r="AD3" i="2"/>
  <c r="AD18" i="2" s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18" i="2" s="1"/>
  <c r="AB9" i="2"/>
  <c r="AB10" i="2"/>
  <c r="AB11" i="2"/>
  <c r="AB12" i="2"/>
  <c r="AB13" i="2"/>
  <c r="AB14" i="2"/>
  <c r="AB15" i="2"/>
  <c r="AB16" i="2"/>
  <c r="AA3" i="2"/>
  <c r="AA4" i="2"/>
  <c r="AA5" i="2"/>
  <c r="AA6" i="2"/>
  <c r="AA7" i="2"/>
  <c r="AA20" i="2" s="1"/>
  <c r="AA8" i="2"/>
  <c r="AA9" i="2"/>
  <c r="AA18" i="2" s="1"/>
  <c r="AA10" i="2"/>
  <c r="AA11" i="2"/>
  <c r="AA12" i="2"/>
  <c r="AA13" i="2"/>
  <c r="AA14" i="2"/>
  <c r="AA15" i="2"/>
  <c r="AA16" i="2"/>
  <c r="AB2" i="2"/>
  <c r="AB20" i="2" s="1"/>
  <c r="AC2" i="2"/>
  <c r="AC20" i="2" s="1"/>
  <c r="AD2" i="2"/>
  <c r="AD20" i="2" s="1"/>
  <c r="AA2" i="2"/>
  <c r="AF3" i="1"/>
  <c r="AF4" i="1"/>
  <c r="AF5" i="1"/>
  <c r="AF6" i="1"/>
  <c r="AF18" i="1" s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18" i="1" s="1"/>
  <c r="AE8" i="1"/>
  <c r="AE9" i="1"/>
  <c r="AE10" i="1"/>
  <c r="AE11" i="1"/>
  <c r="AE12" i="1"/>
  <c r="AE13" i="1"/>
  <c r="AE14" i="1"/>
  <c r="AE15" i="1"/>
  <c r="AE16" i="1"/>
  <c r="AD3" i="1"/>
  <c r="AD4" i="1"/>
  <c r="AD20" i="1" s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18" i="1" s="1"/>
  <c r="AC4" i="1"/>
  <c r="AC5" i="1"/>
  <c r="AC20" i="1" s="1"/>
  <c r="AC6" i="1"/>
  <c r="AC7" i="1"/>
  <c r="AC8" i="1"/>
  <c r="AC9" i="1"/>
  <c r="AC10" i="1"/>
  <c r="AC11" i="1"/>
  <c r="AC12" i="1"/>
  <c r="AC13" i="1"/>
  <c r="AC14" i="1"/>
  <c r="AC15" i="1"/>
  <c r="AC16" i="1"/>
  <c r="AB3" i="1"/>
  <c r="AB20" i="1" s="1"/>
  <c r="AB4" i="1"/>
  <c r="AB5" i="1"/>
  <c r="AB18" i="1" s="1"/>
  <c r="AB6" i="1"/>
  <c r="AB7" i="1"/>
  <c r="AB8" i="1"/>
  <c r="AB9" i="1"/>
  <c r="AB10" i="1"/>
  <c r="AB11" i="1"/>
  <c r="AB12" i="1"/>
  <c r="AB13" i="1"/>
  <c r="AB14" i="1"/>
  <c r="AB15" i="1"/>
  <c r="AB16" i="1"/>
  <c r="AB2" i="1"/>
  <c r="AC2" i="1"/>
  <c r="AD2" i="1"/>
  <c r="AD18" i="1" s="1"/>
  <c r="AE2" i="1"/>
  <c r="AE20" i="1" s="1"/>
  <c r="AF2" i="1"/>
  <c r="AF20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AA18" i="1" s="1"/>
  <c r="J59" i="3"/>
  <c r="J57" i="3"/>
  <c r="J42" i="3"/>
  <c r="J40" i="3"/>
  <c r="J20" i="3"/>
  <c r="J18" i="3"/>
  <c r="L18" i="1"/>
  <c r="J20" i="1"/>
  <c r="J18" i="1"/>
  <c r="J20" i="2"/>
  <c r="J18" i="2"/>
  <c r="AA20" i="3"/>
  <c r="AA20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 s="1"/>
  <c r="G65" i="1"/>
  <c r="G61" i="1"/>
  <c r="G44" i="1"/>
  <c r="G28" i="1" a="1"/>
  <c r="G28" i="1" s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63" i="1" l="1" a="1"/>
  <c r="G63" i="1" s="1"/>
  <c r="AF18" i="3"/>
  <c r="AE18" i="3"/>
  <c r="G67" i="1" a="1"/>
  <c r="G67" i="1" s="1"/>
  <c r="R71" i="1"/>
  <c r="AB18" i="3"/>
  <c r="AC18" i="2"/>
</calcChain>
</file>

<file path=xl/sharedStrings.xml><?xml version="1.0" encoding="utf-8"?>
<sst xmlns="http://schemas.openxmlformats.org/spreadsheetml/2006/main" count="465" uniqueCount="110">
  <si>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</si>
  <si>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</si>
  <si>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</si>
  <si>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</si>
  <si>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</si>
  <si>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</si>
  <si>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</si>
  <si>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</si>
  <si>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</si>
  <si>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</si>
  <si>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</si>
  <si>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</si>
  <si>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</si>
  <si>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</si>
  <si>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</si>
  <si>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</si>
  <si>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</si>
  <si>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</si>
  <si>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</si>
  <si>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</si>
  <si>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</si>
  <si>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</si>
  <si>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</si>
  <si>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</si>
  <si>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</si>
  <si>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</si>
  <si>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</si>
  <si>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type</t>
  </si>
  <si>
    <t>SDV</t>
  </si>
  <si>
    <t>id</t>
  </si>
  <si>
    <t>Branch</t>
  </si>
  <si>
    <t>Average</t>
  </si>
  <si>
    <t>3,3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</si>
  <si>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</si>
  <si>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</si>
  <si>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</si>
  <si>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</si>
  <si>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</si>
  <si>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</si>
  <si>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</si>
  <si>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</si>
  <si>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</si>
  <si>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</si>
  <si>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</si>
  <si>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sdv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</si>
  <si>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</si>
  <si>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</si>
  <si>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</si>
  <si>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</si>
  <si>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</si>
  <si>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</si>
  <si>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</si>
  <si>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</si>
  <si>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4,5</t>
  </si>
  <si>
    <t>3,5</t>
  </si>
  <si>
    <t>3,6</t>
  </si>
  <si>
    <t>4,7</t>
  </si>
  <si>
    <t>Sober Rank</t>
  </si>
  <si>
    <t>Liblit Rank</t>
  </si>
  <si>
    <t>kulczynski2 HM</t>
  </si>
  <si>
    <t>Naishi2 HM</t>
  </si>
  <si>
    <t>Sober HM</t>
  </si>
  <si>
    <t>Liblit HM</t>
  </si>
  <si>
    <t>3,2</t>
  </si>
  <si>
    <t>3,1</t>
  </si>
  <si>
    <t xml:space="preserve"> 3,4</t>
  </si>
  <si>
    <t>4,1</t>
  </si>
  <si>
    <t>2,1</t>
  </si>
  <si>
    <t>kulczynski2  HM</t>
  </si>
  <si>
    <t>avg</t>
  </si>
  <si>
    <t>5,1</t>
  </si>
  <si>
    <t>6,3</t>
  </si>
  <si>
    <t>2,6</t>
  </si>
  <si>
    <t>AVG</t>
  </si>
  <si>
    <t>MW HM</t>
  </si>
  <si>
    <t>MW</t>
  </si>
  <si>
    <t>crosstab</t>
  </si>
  <si>
    <t>crosstab HM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</si>
  <si>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</si>
  <si>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</si>
  <si>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</si>
  <si>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</si>
  <si>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</si>
  <si>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</si>
  <si>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</si>
  <si>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</si>
  <si>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</si>
  <si>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</si>
  <si>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</si>
  <si>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</si>
  <si>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</si>
  <si>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</si>
  <si>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</si>
  <si>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total_test_cnt</t>
  </si>
  <si>
    <t>data_collector_jc4</t>
  </si>
  <si>
    <t>data_collector_js1</t>
  </si>
  <si>
    <t>data_collector_jc5</t>
  </si>
  <si>
    <t>data_collector_jm1</t>
  </si>
  <si>
    <t>data_collector_jc2</t>
  </si>
  <si>
    <t>data_collector_jc3</t>
  </si>
  <si>
    <t>data_collector_jm3</t>
  </si>
  <si>
    <t>data_collector_js4</t>
  </si>
  <si>
    <t>data_collector_jc1</t>
  </si>
  <si>
    <t>data_collector_js5</t>
  </si>
  <si>
    <t>data_collector_jm2</t>
  </si>
  <si>
    <t>data_collector_jm5</t>
  </si>
  <si>
    <t>data_collector_js2</t>
  </si>
  <si>
    <t>data_collector_js3</t>
  </si>
  <si>
    <t>data_collector_jm4</t>
  </si>
  <si>
    <t>mw_duration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</si>
</sst>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opLeftCell="AA1" workbookViewId="0">
      <selection activeCell="AH51" sqref="AH51:AH55"/>
    </sheetView>
  </sheetViews>
  <sheetFormatPr baseColWidth="10" defaultRowHeight="16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21" width="18.33203125" style="1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2" t="s">
        <v>13</v>
      </c>
      <c r="Q1" s="12" t="s">
        <v>12</v>
      </c>
      <c r="R1" s="12" t="s">
        <v>49</v>
      </c>
      <c r="S1" s="12" t="s">
        <v>50</v>
      </c>
      <c r="T1" s="12" t="s">
        <v>57</v>
      </c>
      <c r="U1" s="12" t="s">
        <v>58</v>
      </c>
      <c r="V1" s="12" t="s">
        <v>14</v>
      </c>
      <c r="W1" t="s">
        <v>0</v>
      </c>
      <c r="X1" t="s">
        <v>1</v>
      </c>
      <c r="Y1" t="s">
        <v>2</v>
      </c>
      <c r="Z1" s="1" t="s">
        <v>33</v>
      </c>
      <c r="AA1" s="1" t="s">
        <v>43</v>
      </c>
      <c r="AB1" s="1" t="s">
        <v>42</v>
      </c>
      <c r="AC1" t="s">
        <v>59</v>
      </c>
      <c r="AD1" t="s">
        <v>60</v>
      </c>
      <c r="AE1" t="s">
        <v>61</v>
      </c>
      <c r="AF1" t="s">
        <v>62</v>
      </c>
      <c r="AG1" t="s">
        <v>74</v>
      </c>
      <c r="AH1" t="s">
        <v>77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2338</v>
      </c>
      <c r="F2" s="9">
        <v>59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1504532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12</v>
      </c>
      <c r="W2" s="2">
        <v>3</v>
      </c>
      <c r="X2" s="2">
        <v>1</v>
      </c>
      <c r="Y2" s="2">
        <v>12</v>
      </c>
      <c r="Z2" s="1">
        <v>0</v>
      </c>
      <c r="AA2" s="2">
        <f>1/P2*2/(1+1/P2)</f>
        <v>0.5</v>
      </c>
      <c r="AB2" s="2">
        <f t="shared" ref="AB2:AF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 t="shared" si="0"/>
        <v>0.5</v>
      </c>
      <c r="AG2" s="2">
        <v>0</v>
      </c>
      <c r="AH2" s="2">
        <v>0.5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668</v>
      </c>
      <c r="F3" s="9">
        <v>0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1</v>
      </c>
      <c r="M3" s="5">
        <v>1</v>
      </c>
      <c r="N3" s="5">
        <v>1</v>
      </c>
      <c r="O3" s="2">
        <v>1504532</v>
      </c>
      <c r="P3" s="13">
        <v>3</v>
      </c>
      <c r="Q3" s="13">
        <v>3</v>
      </c>
      <c r="R3" s="13">
        <v>3</v>
      </c>
      <c r="S3" s="13">
        <v>3</v>
      </c>
      <c r="T3" s="13">
        <v>3</v>
      </c>
      <c r="U3" s="13">
        <v>3</v>
      </c>
      <c r="V3" s="13">
        <v>14</v>
      </c>
      <c r="W3" s="2">
        <v>3</v>
      </c>
      <c r="X3" s="2">
        <v>1</v>
      </c>
      <c r="Y3" s="2">
        <v>12</v>
      </c>
      <c r="Z3" s="1">
        <v>0</v>
      </c>
      <c r="AA3" s="2">
        <f t="shared" ref="AA3:AA16" si="1">1/P3*2/(1+1/P3)</f>
        <v>0.5</v>
      </c>
      <c r="AB3" s="2">
        <f t="shared" si="0"/>
        <v>0.5</v>
      </c>
      <c r="AC3" s="2">
        <f t="shared" si="0"/>
        <v>0.5</v>
      </c>
      <c r="AD3" s="2">
        <f t="shared" si="0"/>
        <v>0.5</v>
      </c>
      <c r="AE3" s="2">
        <f t="shared" si="0"/>
        <v>0.5</v>
      </c>
      <c r="AF3" s="2">
        <f t="shared" si="0"/>
        <v>0.5</v>
      </c>
      <c r="AG3" s="2">
        <v>0</v>
      </c>
      <c r="AH3" s="2">
        <v>0.5</v>
      </c>
    </row>
    <row r="4" spans="1:34" s="2" customFormat="1">
      <c r="A4" s="2">
        <v>1</v>
      </c>
      <c r="B4" s="2">
        <v>1</v>
      </c>
      <c r="C4" s="2">
        <v>2</v>
      </c>
      <c r="D4" s="2" t="s">
        <v>22</v>
      </c>
      <c r="E4" s="2">
        <v>1601</v>
      </c>
      <c r="F4" s="9">
        <v>42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1504532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4</v>
      </c>
      <c r="V4" s="13">
        <v>14</v>
      </c>
      <c r="W4" s="2">
        <v>3</v>
      </c>
      <c r="X4" s="2">
        <v>1</v>
      </c>
      <c r="Y4" s="2">
        <v>12</v>
      </c>
      <c r="Z4" s="1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2">
        <v>0</v>
      </c>
      <c r="AH4" s="2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2374</v>
      </c>
      <c r="F5" s="8">
        <v>30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2</v>
      </c>
      <c r="M5" s="4">
        <v>1</v>
      </c>
      <c r="N5" s="4">
        <v>1</v>
      </c>
      <c r="O5" s="2">
        <v>1504532</v>
      </c>
      <c r="P5" s="12">
        <v>2</v>
      </c>
      <c r="Q5" s="12">
        <v>2</v>
      </c>
      <c r="R5" s="12">
        <v>2</v>
      </c>
      <c r="S5" s="12">
        <v>2</v>
      </c>
      <c r="T5" s="12">
        <v>2</v>
      </c>
      <c r="U5" s="12">
        <v>2</v>
      </c>
      <c r="V5" s="13">
        <v>8</v>
      </c>
      <c r="W5" s="2">
        <v>3</v>
      </c>
      <c r="X5">
        <v>2</v>
      </c>
      <c r="Y5" s="2">
        <v>12</v>
      </c>
      <c r="Z5" s="1">
        <v>0</v>
      </c>
      <c r="AA5" s="2">
        <f t="shared" si="1"/>
        <v>0.66666666666666663</v>
      </c>
      <c r="AB5" s="2">
        <f t="shared" si="0"/>
        <v>0.66666666666666663</v>
      </c>
      <c r="AC5" s="2">
        <f t="shared" si="0"/>
        <v>0.66666666666666663</v>
      </c>
      <c r="AD5" s="2">
        <f t="shared" si="0"/>
        <v>0.66666666666666663</v>
      </c>
      <c r="AE5" s="2">
        <f t="shared" si="0"/>
        <v>0.66666666666666663</v>
      </c>
      <c r="AF5" s="2">
        <f t="shared" si="0"/>
        <v>0.66666666666666663</v>
      </c>
      <c r="AG5" s="2">
        <v>0</v>
      </c>
      <c r="AH5" s="2">
        <v>0.66666700000000001</v>
      </c>
    </row>
    <row r="6" spans="1:34">
      <c r="A6">
        <v>2</v>
      </c>
      <c r="B6">
        <v>1</v>
      </c>
      <c r="C6">
        <v>1</v>
      </c>
      <c r="D6" t="s">
        <v>16</v>
      </c>
      <c r="E6">
        <v>1</v>
      </c>
      <c r="F6" s="8">
        <v>1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1</v>
      </c>
      <c r="M6" s="4">
        <v>1</v>
      </c>
      <c r="N6" s="4">
        <v>1</v>
      </c>
      <c r="O6" s="2">
        <v>1504532</v>
      </c>
      <c r="P6" s="12">
        <v>3</v>
      </c>
      <c r="Q6" s="12">
        <v>3</v>
      </c>
      <c r="R6" s="12">
        <v>2</v>
      </c>
      <c r="S6" s="12">
        <v>3</v>
      </c>
      <c r="T6" s="12">
        <v>1</v>
      </c>
      <c r="U6" s="12">
        <v>1</v>
      </c>
      <c r="V6" s="13">
        <v>8</v>
      </c>
      <c r="W6" s="2">
        <v>3</v>
      </c>
      <c r="X6">
        <v>2</v>
      </c>
      <c r="Y6" s="2">
        <v>12</v>
      </c>
      <c r="Z6" s="1">
        <v>0</v>
      </c>
      <c r="AA6" s="2">
        <f t="shared" si="1"/>
        <v>0.5</v>
      </c>
      <c r="AB6" s="2">
        <f t="shared" si="0"/>
        <v>0.5</v>
      </c>
      <c r="AC6" s="2">
        <f t="shared" si="0"/>
        <v>0.66666666666666663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2">
        <v>0</v>
      </c>
      <c r="AH6" s="2">
        <v>1</v>
      </c>
    </row>
    <row r="7" spans="1:34" s="2" customFormat="1">
      <c r="A7" s="2">
        <v>2</v>
      </c>
      <c r="B7" s="2">
        <v>1</v>
      </c>
      <c r="C7" s="2">
        <v>2</v>
      </c>
      <c r="D7" s="2" t="s">
        <v>22</v>
      </c>
      <c r="E7" s="2">
        <v>743</v>
      </c>
      <c r="F7" s="9">
        <v>9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1504532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3</v>
      </c>
      <c r="V7" s="13">
        <v>11</v>
      </c>
      <c r="W7" s="2">
        <v>3</v>
      </c>
      <c r="X7" s="2">
        <v>2</v>
      </c>
      <c r="Y7" s="2">
        <v>12</v>
      </c>
      <c r="Z7" s="1">
        <v>0</v>
      </c>
      <c r="AA7" s="2">
        <f t="shared" si="1"/>
        <v>0.66666666666666663</v>
      </c>
      <c r="AB7" s="2">
        <f t="shared" si="0"/>
        <v>0.66666666666666663</v>
      </c>
      <c r="AC7" s="2">
        <f t="shared" si="0"/>
        <v>0.66666666666666663</v>
      </c>
      <c r="AD7" s="2">
        <f t="shared" si="0"/>
        <v>0.66666666666666663</v>
      </c>
      <c r="AE7" s="2">
        <f t="shared" si="0"/>
        <v>0.66666666666666663</v>
      </c>
      <c r="AF7" s="2">
        <f t="shared" si="0"/>
        <v>0.5</v>
      </c>
      <c r="AG7" s="2">
        <v>0</v>
      </c>
      <c r="AH7" s="2">
        <v>0.66666700000000001</v>
      </c>
    </row>
    <row r="8" spans="1:34" s="1" customFormat="1">
      <c r="A8" s="1">
        <v>3</v>
      </c>
      <c r="B8" s="1">
        <v>1</v>
      </c>
      <c r="C8" s="1">
        <v>0</v>
      </c>
      <c r="D8" s="1" t="s">
        <v>15</v>
      </c>
      <c r="E8" s="1">
        <v>2374</v>
      </c>
      <c r="F8" s="10">
        <v>21</v>
      </c>
      <c r="G8" s="10">
        <v>0.5</v>
      </c>
      <c r="H8" s="10">
        <v>0.33329999999999999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1504532</v>
      </c>
      <c r="P8" s="14">
        <v>3</v>
      </c>
      <c r="Q8" s="14">
        <v>3</v>
      </c>
      <c r="R8" s="14">
        <v>3</v>
      </c>
      <c r="S8" s="14">
        <v>2</v>
      </c>
      <c r="T8" s="14">
        <v>3</v>
      </c>
      <c r="U8" s="14">
        <v>3</v>
      </c>
      <c r="V8" s="13">
        <v>12</v>
      </c>
      <c r="W8" s="1">
        <v>3</v>
      </c>
      <c r="X8" s="1">
        <v>1</v>
      </c>
      <c r="Y8" s="2">
        <v>12</v>
      </c>
      <c r="Z8" s="1">
        <v>1</v>
      </c>
      <c r="AA8" s="2">
        <f t="shared" si="1"/>
        <v>0.5</v>
      </c>
      <c r="AB8" s="2">
        <f t="shared" si="0"/>
        <v>0.5</v>
      </c>
      <c r="AC8" s="2">
        <f t="shared" si="0"/>
        <v>0.5</v>
      </c>
      <c r="AD8" s="2">
        <f t="shared" si="0"/>
        <v>0.66666666666666663</v>
      </c>
      <c r="AE8" s="2">
        <f t="shared" si="0"/>
        <v>0.5</v>
      </c>
      <c r="AF8" s="2">
        <f t="shared" si="0"/>
        <v>0.5</v>
      </c>
      <c r="AG8" s="2">
        <v>0.66669999999999996</v>
      </c>
      <c r="AH8" s="2">
        <v>0.66669999999999996</v>
      </c>
    </row>
    <row r="9" spans="1:34" s="1" customFormat="1">
      <c r="A9" s="1">
        <v>3</v>
      </c>
      <c r="B9" s="1">
        <v>1</v>
      </c>
      <c r="C9" s="1">
        <v>1</v>
      </c>
      <c r="D9" s="1" t="s">
        <v>16</v>
      </c>
      <c r="E9" s="1">
        <v>24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1504532</v>
      </c>
      <c r="P9" s="14">
        <v>2</v>
      </c>
      <c r="Q9" s="14">
        <v>2</v>
      </c>
      <c r="R9" s="14">
        <v>2</v>
      </c>
      <c r="S9" s="14">
        <v>2</v>
      </c>
      <c r="T9" s="14">
        <v>2</v>
      </c>
      <c r="U9" s="14">
        <v>2</v>
      </c>
      <c r="V9" s="13">
        <v>12</v>
      </c>
      <c r="W9" s="1">
        <v>3</v>
      </c>
      <c r="X9" s="1">
        <v>1</v>
      </c>
      <c r="Y9" s="2">
        <v>12</v>
      </c>
      <c r="Z9" s="1">
        <v>1</v>
      </c>
      <c r="AA9" s="2">
        <f t="shared" si="1"/>
        <v>0.66666666666666663</v>
      </c>
      <c r="AB9" s="2">
        <f t="shared" si="0"/>
        <v>0.66666666666666663</v>
      </c>
      <c r="AC9" s="2">
        <f t="shared" si="0"/>
        <v>0.66666666666666663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0.66666666666666663</v>
      </c>
      <c r="AG9" s="2">
        <v>0</v>
      </c>
      <c r="AH9" s="2">
        <v>0.66666700000000001</v>
      </c>
    </row>
    <row r="10" spans="1:34" s="2" customFormat="1">
      <c r="A10" s="1">
        <v>3</v>
      </c>
      <c r="B10" s="2">
        <v>1</v>
      </c>
      <c r="C10" s="2">
        <v>2</v>
      </c>
      <c r="D10" s="2" t="s">
        <v>22</v>
      </c>
      <c r="E10" s="2">
        <v>743</v>
      </c>
      <c r="F10" s="9">
        <v>1</v>
      </c>
      <c r="G10" s="9">
        <v>0.5</v>
      </c>
      <c r="H10" s="9">
        <v>0.33329999999999999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1504532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3</v>
      </c>
      <c r="V10" s="13">
        <v>15</v>
      </c>
      <c r="W10" s="2">
        <v>3</v>
      </c>
      <c r="X10" s="2">
        <v>1</v>
      </c>
      <c r="Y10" s="2">
        <v>12</v>
      </c>
      <c r="Z10" s="1">
        <v>1</v>
      </c>
      <c r="AA10" s="2">
        <f t="shared" si="1"/>
        <v>0.66666666666666663</v>
      </c>
      <c r="AB10" s="2">
        <f t="shared" si="0"/>
        <v>0.66666666666666663</v>
      </c>
      <c r="AC10" s="2">
        <f t="shared" si="0"/>
        <v>0.66666666666666663</v>
      </c>
      <c r="AD10" s="2">
        <f t="shared" si="0"/>
        <v>0.66666666666666663</v>
      </c>
      <c r="AE10" s="2">
        <f t="shared" si="0"/>
        <v>0.66666666666666663</v>
      </c>
      <c r="AF10" s="2">
        <f t="shared" si="0"/>
        <v>0.5</v>
      </c>
      <c r="AG10" s="2">
        <v>0</v>
      </c>
      <c r="AH10" s="2">
        <v>0.66669999999999996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2324</v>
      </c>
      <c r="F11" s="9">
        <v>63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2</v>
      </c>
      <c r="M11" s="5">
        <v>1</v>
      </c>
      <c r="N11" s="5">
        <v>1</v>
      </c>
      <c r="O11" s="2">
        <v>1504532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14</v>
      </c>
      <c r="W11" s="2">
        <v>4</v>
      </c>
      <c r="X11" s="2">
        <v>3</v>
      </c>
      <c r="Y11" s="2">
        <v>12</v>
      </c>
      <c r="Z11" s="1">
        <v>0</v>
      </c>
      <c r="AA11" s="2">
        <f t="shared" si="1"/>
        <v>0.4</v>
      </c>
      <c r="AB11" s="2">
        <f t="shared" si="0"/>
        <v>0.4</v>
      </c>
      <c r="AC11" s="2">
        <f t="shared" si="0"/>
        <v>0.4</v>
      </c>
      <c r="AD11" s="2">
        <f t="shared" si="0"/>
        <v>0.4</v>
      </c>
      <c r="AE11" s="2">
        <f t="shared" si="0"/>
        <v>0.4</v>
      </c>
      <c r="AF11" s="2">
        <f t="shared" si="0"/>
        <v>0.4</v>
      </c>
      <c r="AG11" s="2">
        <v>0</v>
      </c>
      <c r="AH11" s="2">
        <v>0.4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1601</v>
      </c>
      <c r="F12" s="9">
        <v>27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1504532</v>
      </c>
      <c r="P12" s="13">
        <v>4</v>
      </c>
      <c r="Q12" s="13">
        <v>4</v>
      </c>
      <c r="R12" s="13">
        <v>4</v>
      </c>
      <c r="S12" s="13">
        <v>4</v>
      </c>
      <c r="T12" s="13">
        <v>1</v>
      </c>
      <c r="U12" s="13">
        <v>4</v>
      </c>
      <c r="V12" s="13">
        <v>15</v>
      </c>
      <c r="W12" s="2">
        <v>4</v>
      </c>
      <c r="X12" s="2">
        <v>3</v>
      </c>
      <c r="Y12" s="2">
        <v>12</v>
      </c>
      <c r="Z12" s="1">
        <v>0</v>
      </c>
      <c r="AA12" s="2">
        <f t="shared" si="1"/>
        <v>0.4</v>
      </c>
      <c r="AB12" s="2">
        <f t="shared" si="0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0.4</v>
      </c>
      <c r="AG12" s="2">
        <v>0</v>
      </c>
      <c r="AH12" s="2">
        <v>1</v>
      </c>
    </row>
    <row r="13" spans="1:34" s="2" customFormat="1">
      <c r="A13" s="2">
        <v>4</v>
      </c>
      <c r="B13" s="2">
        <v>1</v>
      </c>
      <c r="C13" s="2">
        <v>2</v>
      </c>
      <c r="D13" s="2" t="s">
        <v>22</v>
      </c>
      <c r="E13" s="2">
        <v>449</v>
      </c>
      <c r="F13" s="9">
        <v>14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1504532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5</v>
      </c>
      <c r="V13" s="13">
        <v>17</v>
      </c>
      <c r="W13" s="2">
        <v>4</v>
      </c>
      <c r="X13" s="2">
        <v>3</v>
      </c>
      <c r="Y13" s="2">
        <v>12</v>
      </c>
      <c r="Z13" s="1">
        <v>0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</v>
      </c>
      <c r="AH13" s="2">
        <v>0.66666700000000001</v>
      </c>
    </row>
    <row r="14" spans="1:34">
      <c r="A14">
        <v>5</v>
      </c>
      <c r="B14">
        <v>1</v>
      </c>
      <c r="C14">
        <v>0</v>
      </c>
      <c r="D14" t="s">
        <v>15</v>
      </c>
      <c r="E14">
        <v>1</v>
      </c>
      <c r="F14" s="8">
        <v>1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1</v>
      </c>
      <c r="M14" s="4">
        <v>1</v>
      </c>
      <c r="N14" s="4">
        <v>1</v>
      </c>
      <c r="O14" s="2">
        <v>1504532</v>
      </c>
      <c r="P14" s="12">
        <v>4</v>
      </c>
      <c r="Q14" s="12">
        <v>4</v>
      </c>
      <c r="R14" s="12">
        <v>1</v>
      </c>
      <c r="S14" s="12">
        <v>4</v>
      </c>
      <c r="T14" s="12">
        <v>1</v>
      </c>
      <c r="U14" s="12">
        <v>1</v>
      </c>
      <c r="V14" s="13">
        <v>7</v>
      </c>
      <c r="W14">
        <v>4</v>
      </c>
      <c r="X14">
        <v>4</v>
      </c>
      <c r="Y14" s="2">
        <v>12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1</v>
      </c>
      <c r="AD14" s="2">
        <f t="shared" si="0"/>
        <v>0.4</v>
      </c>
      <c r="AE14" s="2">
        <f t="shared" si="0"/>
        <v>1</v>
      </c>
      <c r="AF14" s="2">
        <f t="shared" si="0"/>
        <v>1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1</v>
      </c>
      <c r="F15" s="8">
        <v>1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1</v>
      </c>
      <c r="M15" s="4">
        <v>1</v>
      </c>
      <c r="N15" s="4">
        <v>1</v>
      </c>
      <c r="O15" s="2">
        <v>1504532</v>
      </c>
      <c r="P15" s="12">
        <v>4</v>
      </c>
      <c r="Q15" s="12">
        <v>4</v>
      </c>
      <c r="R15" s="12">
        <v>1</v>
      </c>
      <c r="S15" s="12">
        <v>4</v>
      </c>
      <c r="T15" s="12">
        <v>1</v>
      </c>
      <c r="U15" s="12">
        <v>1</v>
      </c>
      <c r="V15" s="13">
        <v>7</v>
      </c>
      <c r="W15">
        <v>4</v>
      </c>
      <c r="X15">
        <v>4</v>
      </c>
      <c r="Y15" s="2">
        <v>12</v>
      </c>
      <c r="Z15" s="1">
        <v>0</v>
      </c>
      <c r="AA15" s="2">
        <f t="shared" si="1"/>
        <v>0.4</v>
      </c>
      <c r="AB15" s="2">
        <f t="shared" si="0"/>
        <v>0.4</v>
      </c>
      <c r="AC15" s="2">
        <f t="shared" si="0"/>
        <v>1</v>
      </c>
      <c r="AD15" s="2">
        <f t="shared" si="0"/>
        <v>0.4</v>
      </c>
      <c r="AE15" s="2">
        <f t="shared" si="0"/>
        <v>1</v>
      </c>
      <c r="AF15" s="2">
        <f t="shared" si="0"/>
        <v>1</v>
      </c>
      <c r="AG15" s="2">
        <v>0</v>
      </c>
      <c r="AH15" s="2">
        <v>1</v>
      </c>
    </row>
    <row r="16" spans="1:34">
      <c r="A16">
        <v>5</v>
      </c>
      <c r="B16">
        <v>1</v>
      </c>
      <c r="C16">
        <v>2</v>
      </c>
      <c r="D16" t="s">
        <v>22</v>
      </c>
      <c r="E16">
        <v>146</v>
      </c>
      <c r="F16" s="8">
        <v>2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1504532</v>
      </c>
      <c r="P16" s="12">
        <v>2</v>
      </c>
      <c r="Q16" s="12">
        <v>2</v>
      </c>
      <c r="R16" s="12">
        <v>2</v>
      </c>
      <c r="S16" s="12">
        <v>2</v>
      </c>
      <c r="T16" s="12">
        <v>2</v>
      </c>
      <c r="U16" s="12">
        <v>2</v>
      </c>
      <c r="V16" s="13">
        <v>10</v>
      </c>
      <c r="W16">
        <v>4</v>
      </c>
      <c r="X16">
        <v>4</v>
      </c>
      <c r="Y16" s="2">
        <v>12</v>
      </c>
      <c r="Z16" s="1">
        <v>0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>
      <c r="F17" s="8" t="s">
        <v>31</v>
      </c>
      <c r="G17" s="8" t="s">
        <v>31</v>
      </c>
      <c r="J17" t="s">
        <v>31</v>
      </c>
      <c r="L17" s="4" t="s">
        <v>31</v>
      </c>
      <c r="M17" s="4" t="s">
        <v>31</v>
      </c>
      <c r="V17" s="12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19.466666666666665</v>
      </c>
      <c r="G18" s="8">
        <f>AVERAGE(G2:G16)</f>
        <v>0.93333333333333335</v>
      </c>
      <c r="J18">
        <f>AVERAGE(J2:J16)</f>
        <v>0.57111333333333336</v>
      </c>
      <c r="L18" s="4">
        <f>AVERAGE(L2:L16)</f>
        <v>1.1333333333333333</v>
      </c>
      <c r="M18" s="4">
        <f>AVERAGE(M2:M16)</f>
        <v>0.96666666666666667</v>
      </c>
      <c r="V18" s="12">
        <f>AVERAGE(V2:V16)</f>
        <v>11.733333333333333</v>
      </c>
      <c r="AA18" s="2">
        <f>AVERAGE(AA2:AA16)</f>
        <v>0.55111111111111122</v>
      </c>
      <c r="AB18" s="2">
        <f>AVERAGE(AB2:AB16)</f>
        <v>0.55111111111111122</v>
      </c>
      <c r="AC18" s="2">
        <f t="shared" ref="AC18:AF18" si="2">AVERAGE(AC2:AC16)</f>
        <v>0.64222222222222236</v>
      </c>
      <c r="AD18" s="2">
        <f t="shared" si="2"/>
        <v>0.5622222222222224</v>
      </c>
      <c r="AE18" s="2">
        <f t="shared" si="2"/>
        <v>0.70444444444444454</v>
      </c>
      <c r="AF18" s="2">
        <f t="shared" si="2"/>
        <v>0.60222222222222221</v>
      </c>
    </row>
    <row r="19" spans="1:34">
      <c r="F19" s="8" t="s">
        <v>28</v>
      </c>
      <c r="G19" s="8" t="s">
        <v>28</v>
      </c>
      <c r="J19" t="s">
        <v>28</v>
      </c>
      <c r="M19" s="4" t="s">
        <v>28</v>
      </c>
      <c r="V19" s="12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21.256483604728587</v>
      </c>
      <c r="G20" s="8">
        <f>STDEV(G2:G16)</f>
        <v>0.17593288763724926</v>
      </c>
      <c r="J20">
        <f>STDEV(J2:J16)</f>
        <v>0.24164762972638679</v>
      </c>
      <c r="M20" s="4">
        <f>STDEV(M2:M16)</f>
        <v>0.12909944487358033</v>
      </c>
      <c r="V20" s="12">
        <f>STDEV(V2:V16)</f>
        <v>3.1728010758108791</v>
      </c>
      <c r="AA20">
        <f>STDEV(AA2:AA16)</f>
        <v>0.11809779823133859</v>
      </c>
      <c r="AB20">
        <f>STDEV(AB2:AB16)</f>
        <v>0.11809779823133859</v>
      </c>
      <c r="AC20">
        <f t="shared" ref="AC20:AF20" si="3">STDEV(AC2:AC16)</f>
        <v>0.17704212872623076</v>
      </c>
      <c r="AD20">
        <f t="shared" si="3"/>
        <v>0.12075599604992915</v>
      </c>
      <c r="AE20">
        <f t="shared" si="3"/>
        <v>0.20309770370114255</v>
      </c>
      <c r="AF20">
        <f t="shared" si="3"/>
        <v>0.22903062340007393</v>
      </c>
    </row>
    <row r="21" spans="1:34">
      <c r="G21" s="8" t="s">
        <v>39</v>
      </c>
    </row>
    <row r="22" spans="1:34">
      <c r="G22" s="8">
        <f>AVERAGEIF(Z2:Z16,0,G2:G16)</f>
        <v>1</v>
      </c>
    </row>
    <row r="23" spans="1:34">
      <c r="G23" s="8" t="s">
        <v>38</v>
      </c>
    </row>
    <row r="24" spans="1:34">
      <c r="G24" s="8">
        <f t="array" ref="G24">_xlfn.STDEV.S(IF(Z2:Z16=0,G2:G16))</f>
        <v>0</v>
      </c>
    </row>
    <row r="25" spans="1:34">
      <c r="G25" s="8" t="s">
        <v>40</v>
      </c>
    </row>
    <row r="26" spans="1:34">
      <c r="G26" s="8">
        <f>AVERAGEIF(Z2:Z16,1,G2:G16)</f>
        <v>0.66666666666666663</v>
      </c>
    </row>
    <row r="27" spans="1:34">
      <c r="G27" s="8" t="s">
        <v>41</v>
      </c>
    </row>
    <row r="28" spans="1:34">
      <c r="G28" s="8">
        <f t="array" ref="G28">_xlfn.STDEV.S(IF(Z2:Z16=1,G2:G16))</f>
        <v>0.28867513459481292</v>
      </c>
    </row>
    <row r="29" spans="1:34" s="2" customFormat="1">
      <c r="A29" s="2">
        <v>1</v>
      </c>
      <c r="B29" s="2">
        <v>2</v>
      </c>
      <c r="C29" s="2">
        <v>3</v>
      </c>
      <c r="D29" s="2" t="s">
        <v>17</v>
      </c>
      <c r="E29" s="2">
        <v>743</v>
      </c>
      <c r="F29" s="9">
        <v>34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1504532</v>
      </c>
      <c r="P29" s="13">
        <v>2</v>
      </c>
      <c r="Q29" s="13">
        <v>3</v>
      </c>
      <c r="R29" s="13">
        <v>3</v>
      </c>
      <c r="S29" s="13">
        <v>3</v>
      </c>
      <c r="T29" s="13">
        <v>3</v>
      </c>
      <c r="U29" s="13">
        <v>3</v>
      </c>
      <c r="V29" s="13">
        <v>10</v>
      </c>
      <c r="W29" s="2">
        <v>3</v>
      </c>
      <c r="X29" s="2">
        <v>1</v>
      </c>
      <c r="Y29" s="2">
        <v>12</v>
      </c>
      <c r="Z29" s="2">
        <v>0</v>
      </c>
      <c r="AA29" s="2">
        <f>1/P29*2/(1+1/P29)</f>
        <v>0.66666666666666663</v>
      </c>
      <c r="AB29" s="2">
        <f t="shared" ref="AB29:AF29" si="4">1/Q29*2/(1+1/Q29)</f>
        <v>0.5</v>
      </c>
      <c r="AC29" s="2">
        <f t="shared" si="4"/>
        <v>0.5</v>
      </c>
      <c r="AD29" s="2">
        <f t="shared" si="4"/>
        <v>0.5</v>
      </c>
      <c r="AE29" s="2">
        <f t="shared" si="4"/>
        <v>0.5</v>
      </c>
      <c r="AF29" s="2">
        <f t="shared" si="4"/>
        <v>0.5</v>
      </c>
      <c r="AG29" s="2">
        <v>0.5</v>
      </c>
      <c r="AH29" s="2">
        <v>0.5</v>
      </c>
    </row>
    <row r="30" spans="1:34" s="2" customFormat="1">
      <c r="A30" s="2">
        <v>1</v>
      </c>
      <c r="B30" s="2">
        <v>2</v>
      </c>
      <c r="C30" s="2">
        <v>4</v>
      </c>
      <c r="D30" s="2" t="s">
        <v>18</v>
      </c>
      <c r="E30" s="2">
        <v>743</v>
      </c>
      <c r="F30" s="9">
        <v>28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</v>
      </c>
      <c r="M30" s="5">
        <v>1</v>
      </c>
      <c r="N30" s="5">
        <v>1</v>
      </c>
      <c r="O30" s="2">
        <v>1504532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8</v>
      </c>
      <c r="W30" s="2">
        <v>3</v>
      </c>
      <c r="X30" s="2">
        <v>1</v>
      </c>
      <c r="Y30" s="2">
        <v>12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3</v>
      </c>
      <c r="D31" t="s">
        <v>17</v>
      </c>
      <c r="E31">
        <v>1</v>
      </c>
      <c r="F31" s="8">
        <v>1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1</v>
      </c>
      <c r="M31" s="4">
        <v>1</v>
      </c>
      <c r="N31" s="4">
        <v>1</v>
      </c>
      <c r="O31" s="2">
        <v>1504532</v>
      </c>
      <c r="P31" s="12">
        <v>3</v>
      </c>
      <c r="Q31" s="12">
        <v>3</v>
      </c>
      <c r="R31" s="12">
        <v>2</v>
      </c>
      <c r="S31" s="12">
        <v>3</v>
      </c>
      <c r="T31" s="12">
        <v>1</v>
      </c>
      <c r="U31" s="12">
        <v>1</v>
      </c>
      <c r="V31" s="13">
        <v>9</v>
      </c>
      <c r="W31" s="2">
        <v>3</v>
      </c>
      <c r="X31">
        <v>2</v>
      </c>
      <c r="Y31" s="2">
        <v>12</v>
      </c>
      <c r="Z31" s="1">
        <v>0</v>
      </c>
      <c r="AA31" s="2">
        <f t="shared" ref="AA31:AA37" si="5">1/P31*2/(1+1/P31)</f>
        <v>0.5</v>
      </c>
      <c r="AB31" s="2">
        <f t="shared" ref="AB31:AB37" si="6">1/Q31*2/(1+1/Q31)</f>
        <v>0.5</v>
      </c>
      <c r="AC31" s="2">
        <f t="shared" ref="AC31:AC37" si="7">1/R31*2/(1+1/R31)</f>
        <v>0.66666666666666663</v>
      </c>
      <c r="AD31" s="2">
        <f t="shared" ref="AD31:AD37" si="8">1/S31*2/(1+1/S31)</f>
        <v>0.5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4</v>
      </c>
      <c r="D32" t="s">
        <v>18</v>
      </c>
      <c r="E32">
        <v>1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3">
        <v>10</v>
      </c>
      <c r="W32" s="2">
        <v>3</v>
      </c>
      <c r="X32">
        <v>2</v>
      </c>
      <c r="Y32" s="2">
        <v>12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3</v>
      </c>
      <c r="D33" t="s">
        <v>17</v>
      </c>
      <c r="E33">
        <v>1080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1504532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2</v>
      </c>
      <c r="V33" s="13">
        <v>11</v>
      </c>
      <c r="W33">
        <v>3</v>
      </c>
      <c r="X33">
        <v>1</v>
      </c>
      <c r="Y33" s="2">
        <v>12</v>
      </c>
      <c r="Z33" s="1">
        <v>1</v>
      </c>
      <c r="AA33" s="2">
        <f t="shared" si="5"/>
        <v>0.4</v>
      </c>
      <c r="AB33" s="2">
        <f t="shared" si="6"/>
        <v>0.4</v>
      </c>
      <c r="AC33" s="2">
        <f t="shared" si="7"/>
        <v>0.4</v>
      </c>
      <c r="AD33" s="2">
        <f t="shared" si="8"/>
        <v>0.4</v>
      </c>
      <c r="AE33" s="2">
        <f t="shared" si="9"/>
        <v>0.4</v>
      </c>
      <c r="AF33" s="2">
        <f t="shared" si="10"/>
        <v>0.66666666666666663</v>
      </c>
      <c r="AG33" s="2">
        <v>0</v>
      </c>
      <c r="AH33" s="2">
        <v>0.4</v>
      </c>
    </row>
    <row r="34" spans="1:34">
      <c r="A34">
        <v>3</v>
      </c>
      <c r="B34">
        <v>2</v>
      </c>
      <c r="C34">
        <v>4</v>
      </c>
      <c r="D34" t="s">
        <v>18</v>
      </c>
      <c r="E34">
        <v>1080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3">
        <v>9</v>
      </c>
      <c r="W34">
        <v>3</v>
      </c>
      <c r="X34">
        <v>1</v>
      </c>
      <c r="Y34" s="2">
        <v>12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3</v>
      </c>
      <c r="D35" s="2" t="s">
        <v>17</v>
      </c>
      <c r="E35" s="2">
        <v>734</v>
      </c>
      <c r="F35" s="9">
        <v>54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1504532</v>
      </c>
      <c r="P35" s="13">
        <v>1</v>
      </c>
      <c r="Q35" s="13">
        <v>2</v>
      </c>
      <c r="R35" s="13">
        <v>1</v>
      </c>
      <c r="S35" s="13">
        <v>4</v>
      </c>
      <c r="T35" s="13">
        <v>1</v>
      </c>
      <c r="U35" s="13">
        <v>4</v>
      </c>
      <c r="V35" s="13">
        <v>14</v>
      </c>
      <c r="W35" s="2">
        <v>4</v>
      </c>
      <c r="X35" s="2">
        <v>3</v>
      </c>
      <c r="Y35" s="2">
        <v>12</v>
      </c>
      <c r="Z35" s="2">
        <v>0</v>
      </c>
      <c r="AA35" s="2">
        <f t="shared" si="5"/>
        <v>1</v>
      </c>
      <c r="AB35" s="2">
        <f t="shared" si="6"/>
        <v>0.66666666666666663</v>
      </c>
      <c r="AC35" s="2">
        <f t="shared" si="7"/>
        <v>1</v>
      </c>
      <c r="AD35" s="2">
        <f t="shared" si="8"/>
        <v>0.4</v>
      </c>
      <c r="AE35" s="2">
        <f t="shared" si="9"/>
        <v>1</v>
      </c>
      <c r="AF35" s="2">
        <f t="shared" si="10"/>
        <v>0.4</v>
      </c>
      <c r="AG35" s="2">
        <v>0</v>
      </c>
      <c r="AH35" s="2">
        <v>0.4</v>
      </c>
    </row>
    <row r="36" spans="1:34" s="3" customFormat="1">
      <c r="A36" s="3">
        <v>4</v>
      </c>
      <c r="B36" s="3">
        <v>2</v>
      </c>
      <c r="C36" s="3">
        <v>4</v>
      </c>
      <c r="D36" s="3" t="s">
        <v>18</v>
      </c>
      <c r="E36" s="3">
        <v>1601</v>
      </c>
      <c r="F36" s="11">
        <v>90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1504532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3">
        <v>11</v>
      </c>
      <c r="W36" s="3">
        <v>4</v>
      </c>
      <c r="X36" s="3">
        <v>3</v>
      </c>
      <c r="Y36" s="2">
        <v>12</v>
      </c>
      <c r="Z36" s="3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>
      <c r="A37">
        <v>5</v>
      </c>
      <c r="B37">
        <v>2</v>
      </c>
      <c r="C37">
        <v>3</v>
      </c>
      <c r="D37" t="s">
        <v>17</v>
      </c>
      <c r="E37">
        <v>1</v>
      </c>
      <c r="F37" s="8">
        <v>1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1504532</v>
      </c>
      <c r="P37" s="12">
        <v>4</v>
      </c>
      <c r="Q37" s="12">
        <v>4</v>
      </c>
      <c r="R37" s="12">
        <v>1</v>
      </c>
      <c r="S37" s="12">
        <v>4</v>
      </c>
      <c r="T37" s="12">
        <v>1</v>
      </c>
      <c r="U37" s="12">
        <v>1</v>
      </c>
      <c r="V37" s="13">
        <v>8</v>
      </c>
      <c r="W37">
        <v>4</v>
      </c>
      <c r="X37">
        <v>4</v>
      </c>
      <c r="Y37" s="2">
        <v>12</v>
      </c>
      <c r="Z37" s="1">
        <v>0</v>
      </c>
      <c r="AA37" s="2">
        <f t="shared" si="5"/>
        <v>0.4</v>
      </c>
      <c r="AB37" s="2">
        <f t="shared" si="6"/>
        <v>0.4</v>
      </c>
      <c r="AC37" s="2">
        <f t="shared" si="7"/>
        <v>1</v>
      </c>
      <c r="AD37" s="2">
        <f t="shared" si="8"/>
        <v>0.4</v>
      </c>
      <c r="AE37" s="2">
        <f t="shared" si="9"/>
        <v>1</v>
      </c>
      <c r="AF37" s="2">
        <f t="shared" si="10"/>
        <v>1</v>
      </c>
      <c r="AG37" s="2">
        <v>0</v>
      </c>
      <c r="AH37" s="2">
        <v>1</v>
      </c>
    </row>
    <row r="38" spans="1:34" s="1" customFormat="1">
      <c r="A38" s="1">
        <v>5</v>
      </c>
      <c r="B38" s="1">
        <v>2</v>
      </c>
      <c r="C38" s="1">
        <v>4</v>
      </c>
      <c r="D38" s="1" t="s">
        <v>18</v>
      </c>
      <c r="E38" s="1">
        <v>1</v>
      </c>
      <c r="F38" s="10">
        <v>1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1</v>
      </c>
      <c r="M38" s="6">
        <v>1</v>
      </c>
      <c r="N38" s="6">
        <v>1</v>
      </c>
      <c r="O38" s="2">
        <v>1504532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3">
        <v>7</v>
      </c>
      <c r="W38" s="1">
        <v>4</v>
      </c>
      <c r="X38" s="1">
        <v>4</v>
      </c>
      <c r="Y38" s="2">
        <v>12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</row>
    <row r="40" spans="1:34">
      <c r="G40" s="8">
        <f>AVERAGE(G29:G38)</f>
        <v>1</v>
      </c>
    </row>
    <row r="41" spans="1:34">
      <c r="G41" s="8" t="s">
        <v>28</v>
      </c>
    </row>
    <row r="42" spans="1:34">
      <c r="G42" s="8">
        <f>STDEV(G29:G38)</f>
        <v>0</v>
      </c>
    </row>
    <row r="43" spans="1:34">
      <c r="G43" s="8" t="s">
        <v>39</v>
      </c>
    </row>
    <row r="44" spans="1:34">
      <c r="G44" s="8">
        <f>AVERAGEIF(Z29:Z38,0,G29:G38)</f>
        <v>1</v>
      </c>
    </row>
    <row r="45" spans="1:34">
      <c r="G45" s="8" t="s">
        <v>38</v>
      </c>
    </row>
    <row r="46" spans="1:34">
      <c r="G46" s="8">
        <f t="array" ref="G46">_xlfn.STDEV.S(IF(Z29:Z38=0,G29:G38))</f>
        <v>0</v>
      </c>
    </row>
    <row r="47" spans="1:34">
      <c r="G47" s="8" t="s">
        <v>40</v>
      </c>
    </row>
    <row r="48" spans="1:34">
      <c r="G48" s="8">
        <f>AVERAGEIF(Z29:Z38,1,G29:G38)</f>
        <v>1</v>
      </c>
    </row>
    <row r="49" spans="1:34">
      <c r="G49" s="8" t="s">
        <v>41</v>
      </c>
    </row>
    <row r="50" spans="1:34">
      <c r="G50" s="8">
        <f t="array" ref="G50">_xlfn.STDEV.S(IF(Z29:Z38=1,G29:G38))</f>
        <v>0</v>
      </c>
    </row>
    <row r="51" spans="1:34" s="2" customFormat="1">
      <c r="A51" s="2">
        <v>1</v>
      </c>
      <c r="B51" s="2">
        <v>3</v>
      </c>
      <c r="C51" s="2">
        <v>5</v>
      </c>
      <c r="D51" s="2" t="s">
        <v>19</v>
      </c>
      <c r="E51" s="2">
        <v>3045</v>
      </c>
      <c r="F51" s="9">
        <v>97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2</v>
      </c>
      <c r="M51" s="5">
        <v>1</v>
      </c>
      <c r="N51" s="5">
        <v>1</v>
      </c>
      <c r="O51" s="2">
        <v>1504532</v>
      </c>
      <c r="P51" s="13" t="s">
        <v>21</v>
      </c>
      <c r="Q51" s="13" t="s">
        <v>20</v>
      </c>
      <c r="R51" s="13" t="s">
        <v>20</v>
      </c>
      <c r="S51" s="13" t="s">
        <v>52</v>
      </c>
      <c r="T51" s="13" t="s">
        <v>63</v>
      </c>
      <c r="U51" s="13" t="s">
        <v>63</v>
      </c>
      <c r="V51" s="13">
        <f>10*2</f>
        <v>20</v>
      </c>
      <c r="W51" s="2">
        <v>3</v>
      </c>
      <c r="X51" s="2">
        <v>1</v>
      </c>
      <c r="Y51" s="2">
        <v>12</v>
      </c>
      <c r="Z51" s="2">
        <v>0</v>
      </c>
      <c r="AA51" s="2">
        <f>(P56+P61+2)/(P56*P61+P56+P61+1)</f>
        <v>0.75</v>
      </c>
      <c r="AB51" s="2">
        <f t="shared" ref="AB51:AF51" si="11">(Q56+Q61+2)/(Q56*Q61+Q56+Q61+1)</f>
        <v>0.58333333333333337</v>
      </c>
      <c r="AC51" s="2">
        <f t="shared" si="11"/>
        <v>0.58333333333333337</v>
      </c>
      <c r="AD51" s="2">
        <f t="shared" si="11"/>
        <v>0.66666666666666663</v>
      </c>
      <c r="AE51" s="2">
        <f t="shared" si="11"/>
        <v>0.58333333333333337</v>
      </c>
      <c r="AF51" s="2">
        <f t="shared" si="11"/>
        <v>0.58333333333333337</v>
      </c>
      <c r="AG51" s="2">
        <v>0.58330000000000004</v>
      </c>
      <c r="AH51" s="2">
        <v>0.75</v>
      </c>
    </row>
    <row r="52" spans="1:34">
      <c r="A52">
        <v>2</v>
      </c>
      <c r="B52">
        <v>3</v>
      </c>
      <c r="C52" s="2">
        <v>5</v>
      </c>
      <c r="D52" t="s">
        <v>19</v>
      </c>
      <c r="E52">
        <v>2375</v>
      </c>
      <c r="F52" s="8">
        <v>31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2</v>
      </c>
      <c r="M52" s="4">
        <v>1</v>
      </c>
      <c r="N52" s="4">
        <v>1</v>
      </c>
      <c r="O52" s="2">
        <v>1504532</v>
      </c>
      <c r="P52" s="14" t="s">
        <v>20</v>
      </c>
      <c r="Q52" s="14" t="s">
        <v>20</v>
      </c>
      <c r="R52" s="14" t="s">
        <v>20</v>
      </c>
      <c r="S52" s="14" t="s">
        <v>20</v>
      </c>
      <c r="T52" s="14" t="s">
        <v>64</v>
      </c>
      <c r="U52" s="14" t="s">
        <v>63</v>
      </c>
      <c r="V52" s="13">
        <f>9*2</f>
        <v>18</v>
      </c>
      <c r="W52">
        <v>4</v>
      </c>
      <c r="X52">
        <v>2</v>
      </c>
      <c r="Y52" s="2">
        <v>12</v>
      </c>
      <c r="Z52" s="1">
        <v>0</v>
      </c>
      <c r="AA52" s="2">
        <f t="shared" ref="AA52:AA55" si="12">(P57+P62+2)/(P57*P62+P57+P62+1)</f>
        <v>0.58333333333333337</v>
      </c>
      <c r="AB52" s="2">
        <f t="shared" ref="AB52:AB55" si="13">(Q57+Q62+2)/(Q57*Q62+Q57+Q62+1)</f>
        <v>0.58333333333333337</v>
      </c>
      <c r="AC52" s="2">
        <f t="shared" ref="AC52:AC55" si="14">(R57+R62+2)/(R57*R62+R57+R62+1)</f>
        <v>0.58333333333333337</v>
      </c>
      <c r="AD52" s="2">
        <f t="shared" ref="AD52:AD55" si="15">(S57+S62+2)/(S57*S62+S57+S62+1)</f>
        <v>0.58333333333333337</v>
      </c>
      <c r="AE52" s="2">
        <f t="shared" ref="AE52:AE55" si="16">(T57+T62+2)/(T57*T62+T57+T62+1)</f>
        <v>0.75</v>
      </c>
      <c r="AF52" s="2">
        <f t="shared" ref="AF52:AF55" si="17">(U57+U62+2)/(U57*U62+U57+U62+1)</f>
        <v>0.58333333333333337</v>
      </c>
      <c r="AG52">
        <v>0</v>
      </c>
      <c r="AH52">
        <v>0.83333000000000002</v>
      </c>
    </row>
    <row r="53" spans="1:34">
      <c r="A53">
        <v>3</v>
      </c>
      <c r="B53">
        <v>3</v>
      </c>
      <c r="C53" s="2">
        <v>5</v>
      </c>
      <c r="D53" t="s">
        <v>19</v>
      </c>
      <c r="E53">
        <v>2398</v>
      </c>
      <c r="F53" s="8">
        <v>33</v>
      </c>
      <c r="G53" s="8">
        <v>0.8</v>
      </c>
      <c r="H53" s="8">
        <v>0.66669999999999996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1504532</v>
      </c>
      <c r="P53" s="14" t="s">
        <v>24</v>
      </c>
      <c r="Q53" s="14" t="s">
        <v>45</v>
      </c>
      <c r="R53" s="14" t="s">
        <v>24</v>
      </c>
      <c r="S53" s="14" t="s">
        <v>25</v>
      </c>
      <c r="T53" s="14" t="s">
        <v>20</v>
      </c>
      <c r="U53" s="14" t="s">
        <v>65</v>
      </c>
      <c r="V53" s="13">
        <f>13*2</f>
        <v>26</v>
      </c>
      <c r="W53">
        <v>3</v>
      </c>
      <c r="X53">
        <v>1</v>
      </c>
      <c r="Y53" s="2">
        <v>12</v>
      </c>
      <c r="Z53" s="1">
        <v>1</v>
      </c>
      <c r="AA53" s="2">
        <f t="shared" si="12"/>
        <v>0.45</v>
      </c>
      <c r="AB53" s="2">
        <f t="shared" si="13"/>
        <v>0.53333333333333333</v>
      </c>
      <c r="AC53" s="2">
        <f t="shared" si="14"/>
        <v>0.45</v>
      </c>
      <c r="AD53" s="2">
        <f t="shared" si="15"/>
        <v>0.83333333333333337</v>
      </c>
      <c r="AE53" s="2">
        <f t="shared" si="16"/>
        <v>0.58333333333333337</v>
      </c>
      <c r="AF53" s="2">
        <f t="shared" si="17"/>
        <v>0.45</v>
      </c>
      <c r="AG53">
        <v>0.7</v>
      </c>
      <c r="AH53">
        <v>0.58330000000000004</v>
      </c>
    </row>
    <row r="54" spans="1:34" s="2" customFormat="1">
      <c r="A54" s="2">
        <v>4</v>
      </c>
      <c r="B54" s="2">
        <v>3</v>
      </c>
      <c r="C54" s="2">
        <v>5</v>
      </c>
      <c r="D54" s="2" t="s">
        <v>19</v>
      </c>
      <c r="E54" s="2">
        <v>3911</v>
      </c>
      <c r="F54" s="9">
        <v>96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2</v>
      </c>
      <c r="M54" s="5">
        <v>1</v>
      </c>
      <c r="N54" s="5">
        <v>1</v>
      </c>
      <c r="O54" s="2">
        <v>1504532</v>
      </c>
      <c r="P54" s="13" t="s">
        <v>26</v>
      </c>
      <c r="Q54" s="13" t="s">
        <v>45</v>
      </c>
      <c r="R54" s="13" t="s">
        <v>26</v>
      </c>
      <c r="S54" s="13" t="s">
        <v>32</v>
      </c>
      <c r="T54" s="13" t="s">
        <v>64</v>
      </c>
      <c r="U54" s="13" t="s">
        <v>26</v>
      </c>
      <c r="V54" s="13">
        <f>14*2</f>
        <v>28</v>
      </c>
      <c r="W54" s="2">
        <v>4</v>
      </c>
      <c r="X54" s="2">
        <v>3</v>
      </c>
      <c r="Y54" s="2">
        <v>12</v>
      </c>
      <c r="Z54" s="2">
        <v>0</v>
      </c>
      <c r="AA54" s="2">
        <f t="shared" si="12"/>
        <v>0.7</v>
      </c>
      <c r="AB54" s="2">
        <f t="shared" si="13"/>
        <v>0.53333333333333333</v>
      </c>
      <c r="AC54" s="2">
        <f t="shared" si="14"/>
        <v>0.7</v>
      </c>
      <c r="AD54" s="2">
        <f t="shared" si="15"/>
        <v>0.5</v>
      </c>
      <c r="AE54" s="2">
        <f t="shared" si="16"/>
        <v>0.75</v>
      </c>
      <c r="AF54" s="2">
        <f t="shared" si="17"/>
        <v>0.7</v>
      </c>
      <c r="AG54" s="2">
        <v>0.5333</v>
      </c>
      <c r="AH54" s="2">
        <v>0.7</v>
      </c>
    </row>
    <row r="55" spans="1:34">
      <c r="A55">
        <v>5</v>
      </c>
      <c r="B55">
        <v>3</v>
      </c>
      <c r="C55" s="2">
        <v>5</v>
      </c>
      <c r="D55" t="s">
        <v>19</v>
      </c>
      <c r="E55">
        <v>59</v>
      </c>
      <c r="F55" s="8">
        <v>1</v>
      </c>
      <c r="G55" s="8">
        <v>1</v>
      </c>
      <c r="H55" s="8">
        <v>1</v>
      </c>
      <c r="I55">
        <v>2</v>
      </c>
      <c r="J55">
        <v>0.66669999999999996</v>
      </c>
      <c r="K55">
        <v>0.5</v>
      </c>
      <c r="L55" s="4">
        <v>1</v>
      </c>
      <c r="M55" s="4">
        <v>0.85699999999999998</v>
      </c>
      <c r="N55" s="4">
        <v>0.75</v>
      </c>
      <c r="O55" s="2">
        <v>1504532</v>
      </c>
      <c r="P55" s="12" t="s">
        <v>24</v>
      </c>
      <c r="Q55" s="12" t="s">
        <v>24</v>
      </c>
      <c r="R55" s="12" t="s">
        <v>45</v>
      </c>
      <c r="S55" s="12" t="s">
        <v>24</v>
      </c>
      <c r="T55" s="12" t="s">
        <v>66</v>
      </c>
      <c r="U55" s="12" t="s">
        <v>67</v>
      </c>
      <c r="V55" s="13">
        <f>7*2</f>
        <v>14</v>
      </c>
      <c r="W55">
        <v>4</v>
      </c>
      <c r="X55">
        <v>4</v>
      </c>
      <c r="Y55" s="2">
        <v>12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0.53333333333333333</v>
      </c>
      <c r="AD55" s="2">
        <f t="shared" si="15"/>
        <v>0.45</v>
      </c>
      <c r="AE55" s="2">
        <f t="shared" si="16"/>
        <v>0.7</v>
      </c>
      <c r="AF55" s="2">
        <f t="shared" si="17"/>
        <v>0.83333333333333337</v>
      </c>
      <c r="AG55">
        <v>0</v>
      </c>
      <c r="AH55">
        <v>0.7</v>
      </c>
    </row>
    <row r="56" spans="1:34">
      <c r="G56" s="8" t="s">
        <v>31</v>
      </c>
      <c r="P56" s="8" t="str">
        <f>LEFT(P51,FIND(",", P51)-1)</f>
        <v>1</v>
      </c>
      <c r="Q56" s="8" t="str">
        <f t="shared" ref="Q56:U56" si="18">LEFT(Q51,FIND(",", Q51)-1)</f>
        <v>2</v>
      </c>
      <c r="R56" s="8" t="str">
        <f t="shared" si="18"/>
        <v>2</v>
      </c>
      <c r="S56" s="8" t="str">
        <f t="shared" si="18"/>
        <v>2</v>
      </c>
      <c r="T56" s="8" t="str">
        <f t="shared" si="18"/>
        <v>3</v>
      </c>
      <c r="U56" s="8" t="str">
        <f t="shared" si="18"/>
        <v>3</v>
      </c>
    </row>
    <row r="57" spans="1:34">
      <c r="G57" s="8">
        <f>AVERAGE(G51:G55)</f>
        <v>0.96</v>
      </c>
      <c r="P57" s="8" t="str">
        <f t="shared" ref="P57:U57" si="19">LEFT(P52,FIND(",", P52)-1)</f>
        <v>2</v>
      </c>
      <c r="Q57" s="8" t="str">
        <f t="shared" si="19"/>
        <v>2</v>
      </c>
      <c r="R57" s="8" t="str">
        <f t="shared" si="19"/>
        <v>2</v>
      </c>
      <c r="S57" s="8" t="str">
        <f t="shared" si="19"/>
        <v>2</v>
      </c>
      <c r="T57" s="8" t="str">
        <f t="shared" si="19"/>
        <v>3</v>
      </c>
      <c r="U57" s="8" t="str">
        <f t="shared" si="19"/>
        <v>3</v>
      </c>
    </row>
    <row r="58" spans="1:34">
      <c r="G58" s="8" t="s">
        <v>28</v>
      </c>
      <c r="P58" s="8" t="str">
        <f t="shared" ref="P58:U58" si="20">LEFT(P53,FIND(",", P53)-1)</f>
        <v>3</v>
      </c>
      <c r="Q58" s="8" t="str">
        <f t="shared" si="20"/>
        <v>2</v>
      </c>
      <c r="R58" s="8" t="str">
        <f t="shared" si="20"/>
        <v>3</v>
      </c>
      <c r="S58" s="8" t="str">
        <f t="shared" si="20"/>
        <v>1</v>
      </c>
      <c r="T58" s="8" t="str">
        <f t="shared" si="20"/>
        <v>2</v>
      </c>
      <c r="U58" s="8" t="str">
        <f t="shared" si="20"/>
        <v xml:space="preserve"> 3</v>
      </c>
    </row>
    <row r="59" spans="1:34">
      <c r="G59" s="8">
        <f>STDEV(G51:G55)</f>
        <v>8.9442719099991574E-2</v>
      </c>
      <c r="P59" s="8" t="str">
        <f t="shared" ref="P59:U59" si="21">LEFT(P54,FIND(",", P54)-1)</f>
        <v>1</v>
      </c>
      <c r="Q59" s="8" t="str">
        <f t="shared" si="21"/>
        <v>2</v>
      </c>
      <c r="R59" s="8" t="str">
        <f t="shared" si="21"/>
        <v>1</v>
      </c>
      <c r="S59" s="8" t="str">
        <f t="shared" si="21"/>
        <v>3</v>
      </c>
      <c r="T59" s="8" t="str">
        <f t="shared" si="21"/>
        <v>3</v>
      </c>
      <c r="U59" s="8" t="str">
        <f t="shared" si="21"/>
        <v>1</v>
      </c>
    </row>
    <row r="60" spans="1:34">
      <c r="G60" s="8" t="s">
        <v>39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2</v>
      </c>
      <c r="S60" s="8" t="str">
        <f t="shared" si="22"/>
        <v>3</v>
      </c>
      <c r="T60" s="8" t="str">
        <f t="shared" si="22"/>
        <v>4</v>
      </c>
      <c r="U60" s="8" t="str">
        <f t="shared" si="22"/>
        <v>2</v>
      </c>
    </row>
    <row r="61" spans="1:34">
      <c r="G61" s="8">
        <f>AVERAGEIF(Z46:Z55,0,G46:G55)</f>
        <v>1</v>
      </c>
      <c r="P61" s="22" t="str">
        <f>RIGHT(P51,LEN(P51) -FIND(",", P51))</f>
        <v>3</v>
      </c>
      <c r="Q61" s="22" t="str">
        <f t="shared" ref="Q61:U61" si="23">RIGHT(Q51,LEN(Q51) -FIND(",", Q51))</f>
        <v>3</v>
      </c>
      <c r="R61" s="22" t="str">
        <f t="shared" si="23"/>
        <v>3</v>
      </c>
      <c r="S61" s="22" t="str">
        <f t="shared" si="23"/>
        <v>2</v>
      </c>
      <c r="T61" s="22" t="str">
        <f t="shared" si="23"/>
        <v>2</v>
      </c>
      <c r="U61" s="22" t="str">
        <f t="shared" si="23"/>
        <v>2</v>
      </c>
    </row>
    <row r="62" spans="1:34">
      <c r="A62" s="2" t="s">
        <v>34</v>
      </c>
      <c r="G62" s="8" t="s">
        <v>38</v>
      </c>
      <c r="P62" s="22" t="str">
        <f t="shared" ref="P62:U62" si="24">RIGHT(P52,LEN(P52) -FIND(",", P52))</f>
        <v>3</v>
      </c>
      <c r="Q62" s="22" t="str">
        <f t="shared" si="24"/>
        <v>3</v>
      </c>
      <c r="R62" s="22" t="str">
        <f t="shared" si="24"/>
        <v>3</v>
      </c>
      <c r="S62" s="22" t="str">
        <f t="shared" si="24"/>
        <v>3</v>
      </c>
      <c r="T62" s="22" t="str">
        <f t="shared" si="24"/>
        <v>1</v>
      </c>
      <c r="U62" s="22" t="str">
        <f t="shared" si="24"/>
        <v>2</v>
      </c>
    </row>
    <row r="63" spans="1:34">
      <c r="A63" s="2" t="s">
        <v>35</v>
      </c>
      <c r="G63" s="8">
        <f t="array" ref="G63">_xlfn.STDEV.S(IF(Z46:Z55=0,G46:G55))</f>
        <v>0.48795003647426655</v>
      </c>
      <c r="P63" s="22" t="str">
        <f t="shared" ref="P63:U63" si="25">RIGHT(P53,LEN(P53) -FIND(",", P53))</f>
        <v>4</v>
      </c>
      <c r="Q63" s="22" t="str">
        <f t="shared" si="25"/>
        <v>4</v>
      </c>
      <c r="R63" s="22" t="str">
        <f t="shared" si="25"/>
        <v>4</v>
      </c>
      <c r="S63" s="22" t="str">
        <f t="shared" si="25"/>
        <v>2</v>
      </c>
      <c r="T63" s="22" t="str">
        <f t="shared" si="25"/>
        <v>3</v>
      </c>
      <c r="U63" s="22" t="str">
        <f t="shared" si="25"/>
        <v>4</v>
      </c>
    </row>
    <row r="64" spans="1:34">
      <c r="G64" s="8" t="s">
        <v>40</v>
      </c>
      <c r="P64" s="22" t="str">
        <f t="shared" ref="P64:U64" si="26">RIGHT(P54,LEN(P54) -FIND(",", P54))</f>
        <v>4</v>
      </c>
      <c r="Q64" s="22" t="str">
        <f t="shared" si="26"/>
        <v>4</v>
      </c>
      <c r="R64" s="22" t="str">
        <f t="shared" si="26"/>
        <v>4</v>
      </c>
      <c r="S64" s="22" t="str">
        <f t="shared" si="26"/>
        <v>3</v>
      </c>
      <c r="T64" s="22" t="str">
        <f t="shared" si="26"/>
        <v>1</v>
      </c>
      <c r="U64" s="22" t="str">
        <f t="shared" si="26"/>
        <v>4</v>
      </c>
    </row>
    <row r="65" spans="7:21">
      <c r="G65" s="8">
        <f>AVERAGEIF(Z46:Z55,1,G46:G55)</f>
        <v>0.8</v>
      </c>
      <c r="P65" s="22" t="str">
        <f t="shared" ref="P65:U65" si="27">RIGHT(P55,LEN(P55) -FIND(",", P55))</f>
        <v>4</v>
      </c>
      <c r="Q65" s="22" t="str">
        <f t="shared" si="27"/>
        <v>4</v>
      </c>
      <c r="R65" s="22" t="str">
        <f t="shared" si="27"/>
        <v>4</v>
      </c>
      <c r="S65" s="22" t="str">
        <f t="shared" si="27"/>
        <v>4</v>
      </c>
      <c r="T65" s="22" t="str">
        <f t="shared" si="27"/>
        <v>1</v>
      </c>
      <c r="U65" s="22" t="str">
        <f t="shared" si="27"/>
        <v>1</v>
      </c>
    </row>
    <row r="66" spans="7:21">
      <c r="G66" s="8" t="s">
        <v>41</v>
      </c>
    </row>
    <row r="67" spans="7:21">
      <c r="G67" s="8" t="e">
        <f t="array" ref="G67">_xlfn.STDEV.S(IF(Z46:Z55=1,G46:G55))</f>
        <v>#DIV/0!</v>
      </c>
    </row>
    <row r="71" spans="7:21">
      <c r="R71" s="12">
        <f>(P56+P61+2)/(P56*P61+P56+P61+1)</f>
        <v>0.75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3"/>
  <sheetViews>
    <sheetView topLeftCell="Z1" workbookViewId="0">
      <selection activeCell="AH51" sqref="AH51:AH55"/>
    </sheetView>
  </sheetViews>
  <sheetFormatPr baseColWidth="10" defaultRowHeight="16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51</v>
      </c>
      <c r="T1" s="18" t="s">
        <v>57</v>
      </c>
      <c r="U1" s="18" t="s">
        <v>58</v>
      </c>
      <c r="V1" t="s">
        <v>14</v>
      </c>
      <c r="W1" t="s">
        <v>0</v>
      </c>
      <c r="X1" t="s">
        <v>1</v>
      </c>
      <c r="Y1" t="s">
        <v>2</v>
      </c>
      <c r="Z1" t="s">
        <v>37</v>
      </c>
      <c r="AA1" s="1" t="s">
        <v>43</v>
      </c>
      <c r="AB1" s="1" t="s">
        <v>42</v>
      </c>
      <c r="AC1" s="1" t="s">
        <v>68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77</v>
      </c>
    </row>
    <row r="2" spans="1:34">
      <c r="A2">
        <v>1</v>
      </c>
      <c r="B2">
        <v>1</v>
      </c>
      <c r="C2">
        <v>0</v>
      </c>
      <c r="D2" t="s">
        <v>15</v>
      </c>
      <c r="E2">
        <v>58</v>
      </c>
      <c r="F2" s="8">
        <v>1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 s="2">
        <v>1504532</v>
      </c>
      <c r="P2" s="18">
        <v>4</v>
      </c>
      <c r="Q2" s="18">
        <v>4</v>
      </c>
      <c r="R2" s="18">
        <v>3</v>
      </c>
      <c r="S2" s="18">
        <v>4</v>
      </c>
      <c r="T2" s="18">
        <v>4</v>
      </c>
      <c r="U2" s="18">
        <v>1</v>
      </c>
      <c r="V2">
        <v>10</v>
      </c>
      <c r="W2">
        <v>5</v>
      </c>
      <c r="X2">
        <v>2</v>
      </c>
      <c r="Y2">
        <v>12</v>
      </c>
      <c r="Z2">
        <v>0</v>
      </c>
      <c r="AA2" s="2">
        <f>(1/P2*2)/(1+1/P2)</f>
        <v>0.4</v>
      </c>
      <c r="AB2" s="2">
        <f t="shared" ref="AB2:AF16" si="0">(1/Q2*2)/(1+1/Q2)</f>
        <v>0.4</v>
      </c>
      <c r="AC2" s="2">
        <f t="shared" si="0"/>
        <v>0.5</v>
      </c>
      <c r="AD2" s="2">
        <f t="shared" si="0"/>
        <v>0.4</v>
      </c>
      <c r="AE2" s="2">
        <f t="shared" si="0"/>
        <v>0.4</v>
      </c>
      <c r="AF2" s="2">
        <f t="shared" si="0"/>
        <v>1</v>
      </c>
      <c r="AG2">
        <v>0</v>
      </c>
      <c r="AH2">
        <v>0.4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1</v>
      </c>
      <c r="M3" s="4">
        <v>1</v>
      </c>
      <c r="N3" s="4">
        <v>1</v>
      </c>
      <c r="O3" s="2">
        <v>1504532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10</v>
      </c>
      <c r="W3">
        <v>5</v>
      </c>
      <c r="X3">
        <v>2</v>
      </c>
      <c r="Y3">
        <v>12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>
      <c r="A4">
        <v>1</v>
      </c>
      <c r="B4">
        <v>1</v>
      </c>
      <c r="C4">
        <v>5</v>
      </c>
      <c r="D4" t="s">
        <v>22</v>
      </c>
      <c r="E4">
        <v>778</v>
      </c>
      <c r="F4" s="8">
        <v>13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 s="2">
        <v>1504532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12</v>
      </c>
      <c r="W4">
        <v>5</v>
      </c>
      <c r="X4">
        <v>2</v>
      </c>
      <c r="Y4">
        <v>12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>
        <v>0</v>
      </c>
      <c r="AH4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747</v>
      </c>
      <c r="F5" s="8">
        <v>13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 s="2">
        <v>1504532</v>
      </c>
      <c r="P5" s="18">
        <v>6</v>
      </c>
      <c r="Q5" s="18">
        <v>6</v>
      </c>
      <c r="R5" s="18">
        <v>6</v>
      </c>
      <c r="S5" s="18">
        <v>6</v>
      </c>
      <c r="T5" s="18">
        <v>6</v>
      </c>
      <c r="U5" s="18">
        <v>6</v>
      </c>
      <c r="V5">
        <v>17</v>
      </c>
      <c r="W5">
        <v>6</v>
      </c>
      <c r="X5">
        <v>1</v>
      </c>
      <c r="Y5">
        <v>12</v>
      </c>
      <c r="Z5">
        <v>0</v>
      </c>
      <c r="AA5" s="2">
        <f t="shared" si="1"/>
        <v>0.2857142857142857</v>
      </c>
      <c r="AB5" s="2">
        <f t="shared" si="0"/>
        <v>0.2857142857142857</v>
      </c>
      <c r="AC5" s="2">
        <f t="shared" si="0"/>
        <v>0.2857142857142857</v>
      </c>
      <c r="AD5" s="2">
        <f t="shared" si="0"/>
        <v>0.2857142857142857</v>
      </c>
      <c r="AE5" s="2">
        <f t="shared" si="0"/>
        <v>0.2857142857142857</v>
      </c>
      <c r="AF5" s="2">
        <f t="shared" si="0"/>
        <v>0.2857142857142857</v>
      </c>
      <c r="AG5">
        <v>0</v>
      </c>
      <c r="AH5">
        <v>0.28571400000000002</v>
      </c>
    </row>
    <row r="6" spans="1:34">
      <c r="A6">
        <v>2</v>
      </c>
      <c r="B6">
        <v>1</v>
      </c>
      <c r="C6">
        <v>1</v>
      </c>
      <c r="D6" t="s">
        <v>16</v>
      </c>
      <c r="E6">
        <v>747</v>
      </c>
      <c r="F6" s="8">
        <v>13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1</v>
      </c>
      <c r="M6" s="4">
        <v>1</v>
      </c>
      <c r="N6" s="4">
        <v>1</v>
      </c>
      <c r="O6" s="2">
        <v>1504532</v>
      </c>
      <c r="P6" s="18">
        <v>6</v>
      </c>
      <c r="Q6" s="18">
        <v>6</v>
      </c>
      <c r="R6" s="18">
        <v>6</v>
      </c>
      <c r="S6" s="18">
        <v>6</v>
      </c>
      <c r="T6" s="18">
        <v>6</v>
      </c>
      <c r="U6" s="18">
        <v>6</v>
      </c>
      <c r="V6">
        <v>18</v>
      </c>
      <c r="W6">
        <v>6</v>
      </c>
      <c r="X6">
        <v>1</v>
      </c>
      <c r="Y6">
        <v>12</v>
      </c>
      <c r="Z6">
        <v>0</v>
      </c>
      <c r="AA6" s="2">
        <f t="shared" si="1"/>
        <v>0.2857142857142857</v>
      </c>
      <c r="AB6" s="2">
        <f t="shared" si="0"/>
        <v>0.2857142857142857</v>
      </c>
      <c r="AC6" s="2">
        <f t="shared" si="0"/>
        <v>0.2857142857142857</v>
      </c>
      <c r="AD6" s="2">
        <f t="shared" si="0"/>
        <v>0.2857142857142857</v>
      </c>
      <c r="AE6" s="2">
        <f t="shared" si="0"/>
        <v>0.2857142857142857</v>
      </c>
      <c r="AF6" s="2">
        <f t="shared" si="0"/>
        <v>0.2857142857142857</v>
      </c>
      <c r="AG6">
        <v>0</v>
      </c>
      <c r="AH6">
        <v>0.28571400000000002</v>
      </c>
    </row>
    <row r="7" spans="1:34">
      <c r="A7">
        <v>2</v>
      </c>
      <c r="B7">
        <v>1</v>
      </c>
      <c r="C7">
        <v>5</v>
      </c>
      <c r="D7" t="s">
        <v>22</v>
      </c>
      <c r="E7">
        <v>1579</v>
      </c>
      <c r="F7" s="8">
        <v>48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2</v>
      </c>
      <c r="M7" s="4">
        <v>1</v>
      </c>
      <c r="N7" s="4">
        <v>1</v>
      </c>
      <c r="O7" s="2">
        <v>1504532</v>
      </c>
      <c r="P7" s="19">
        <v>3</v>
      </c>
      <c r="Q7" s="19">
        <v>3</v>
      </c>
      <c r="R7" s="19">
        <v>3</v>
      </c>
      <c r="S7" s="19">
        <v>3</v>
      </c>
      <c r="T7" s="19">
        <v>3</v>
      </c>
      <c r="U7" s="19">
        <v>7</v>
      </c>
      <c r="V7">
        <v>20</v>
      </c>
      <c r="W7">
        <v>6</v>
      </c>
      <c r="X7">
        <v>1</v>
      </c>
      <c r="Y7">
        <v>12</v>
      </c>
      <c r="Z7">
        <v>0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0.25</v>
      </c>
      <c r="AG7">
        <v>0</v>
      </c>
      <c r="AH7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1378</v>
      </c>
      <c r="F8" s="8">
        <v>22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2</v>
      </c>
      <c r="M8" s="4">
        <v>1</v>
      </c>
      <c r="N8" s="4">
        <v>1</v>
      </c>
      <c r="O8" s="2">
        <v>1504532</v>
      </c>
      <c r="P8" s="18">
        <v>5</v>
      </c>
      <c r="Q8" s="18">
        <v>5</v>
      </c>
      <c r="R8" s="18">
        <v>5</v>
      </c>
      <c r="S8" s="18">
        <v>4</v>
      </c>
      <c r="T8" s="18">
        <v>5</v>
      </c>
      <c r="U8" s="18">
        <v>5</v>
      </c>
      <c r="V8">
        <v>20</v>
      </c>
      <c r="W8">
        <v>6</v>
      </c>
      <c r="X8">
        <v>6</v>
      </c>
      <c r="Y8">
        <v>12</v>
      </c>
      <c r="Z8">
        <v>0</v>
      </c>
      <c r="AA8" s="2">
        <f t="shared" si="1"/>
        <v>0.33333333333333337</v>
      </c>
      <c r="AB8" s="2">
        <f t="shared" si="0"/>
        <v>0.33333333333333337</v>
      </c>
      <c r="AC8" s="2">
        <f t="shared" si="0"/>
        <v>0.33333333333333337</v>
      </c>
      <c r="AD8" s="2">
        <f t="shared" si="0"/>
        <v>0.4</v>
      </c>
      <c r="AE8" s="2">
        <f t="shared" si="0"/>
        <v>0.33333333333333337</v>
      </c>
      <c r="AF8" s="2">
        <f t="shared" si="0"/>
        <v>0.33333333333333337</v>
      </c>
      <c r="AG8">
        <v>0.66669999999999996</v>
      </c>
      <c r="AH8">
        <v>0.4</v>
      </c>
    </row>
    <row r="9" spans="1:34">
      <c r="A9">
        <v>3</v>
      </c>
      <c r="B9">
        <v>1</v>
      </c>
      <c r="C9">
        <v>1</v>
      </c>
      <c r="D9" t="s">
        <v>16</v>
      </c>
      <c r="E9">
        <v>1118</v>
      </c>
      <c r="F9" s="8">
        <v>18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1</v>
      </c>
      <c r="M9" s="4">
        <v>1</v>
      </c>
      <c r="N9" s="4">
        <v>1</v>
      </c>
      <c r="O9" s="2">
        <v>1504532</v>
      </c>
      <c r="P9" s="18">
        <v>4</v>
      </c>
      <c r="Q9" s="18">
        <v>4</v>
      </c>
      <c r="R9" s="18">
        <v>4</v>
      </c>
      <c r="S9" s="18">
        <v>2</v>
      </c>
      <c r="T9" s="18">
        <v>2</v>
      </c>
      <c r="U9" s="18">
        <v>3</v>
      </c>
      <c r="V9">
        <v>19</v>
      </c>
      <c r="W9">
        <v>6</v>
      </c>
      <c r="X9">
        <v>6</v>
      </c>
      <c r="Y9">
        <v>12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0.66666666666666663</v>
      </c>
      <c r="AE9" s="2">
        <f t="shared" si="0"/>
        <v>0.66666666666666663</v>
      </c>
      <c r="AF9" s="2">
        <f t="shared" si="0"/>
        <v>0.5</v>
      </c>
      <c r="AG9">
        <v>1</v>
      </c>
      <c r="AH9">
        <v>0.66666700000000001</v>
      </c>
    </row>
    <row r="10" spans="1:34">
      <c r="A10">
        <v>3</v>
      </c>
      <c r="B10">
        <v>1</v>
      </c>
      <c r="C10">
        <v>5</v>
      </c>
      <c r="D10" t="s">
        <v>22</v>
      </c>
      <c r="E10">
        <v>313</v>
      </c>
      <c r="F10" s="8">
        <v>5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1</v>
      </c>
      <c r="M10" s="4">
        <v>1</v>
      </c>
      <c r="N10" s="4">
        <v>1</v>
      </c>
      <c r="O10" s="2">
        <v>1504532</v>
      </c>
      <c r="P10" s="19">
        <v>6</v>
      </c>
      <c r="Q10" s="19">
        <v>5</v>
      </c>
      <c r="R10" s="19">
        <v>5</v>
      </c>
      <c r="S10" s="19">
        <v>5</v>
      </c>
      <c r="T10" s="19">
        <v>5</v>
      </c>
      <c r="U10" s="19">
        <v>5</v>
      </c>
      <c r="V10">
        <v>22</v>
      </c>
      <c r="W10">
        <v>6</v>
      </c>
      <c r="X10">
        <v>6</v>
      </c>
      <c r="Y10">
        <v>12</v>
      </c>
      <c r="Z10">
        <v>0</v>
      </c>
      <c r="AA10" s="2">
        <f t="shared" si="1"/>
        <v>0.2857142857142857</v>
      </c>
      <c r="AB10" s="2">
        <f t="shared" si="0"/>
        <v>0.33333333333333337</v>
      </c>
      <c r="AC10" s="2">
        <f t="shared" si="0"/>
        <v>0.33333333333333337</v>
      </c>
      <c r="AD10" s="2">
        <f t="shared" si="0"/>
        <v>0.33333333333333337</v>
      </c>
      <c r="AE10" s="2">
        <f t="shared" si="0"/>
        <v>0.33333333333333337</v>
      </c>
      <c r="AF10" s="2">
        <f t="shared" si="0"/>
        <v>0.33333333333333337</v>
      </c>
      <c r="AG10">
        <v>0.28570000000000001</v>
      </c>
      <c r="AH10">
        <v>0.33333299999999999</v>
      </c>
    </row>
    <row r="11" spans="1:34" s="2" customFormat="1">
      <c r="A11" s="2">
        <v>4</v>
      </c>
      <c r="B11" s="2">
        <v>1</v>
      </c>
      <c r="C11" s="2">
        <v>0</v>
      </c>
      <c r="D11" s="2" t="s">
        <v>15</v>
      </c>
      <c r="E11" s="2">
        <v>28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 s="2">
        <v>1504532</v>
      </c>
      <c r="P11" s="20">
        <v>6</v>
      </c>
      <c r="Q11" s="20">
        <v>6</v>
      </c>
      <c r="R11" s="20">
        <v>6</v>
      </c>
      <c r="S11" s="20">
        <v>6</v>
      </c>
      <c r="T11" s="20">
        <v>1</v>
      </c>
      <c r="U11" s="20">
        <v>2</v>
      </c>
      <c r="V11">
        <v>13</v>
      </c>
      <c r="W11" s="2">
        <v>7</v>
      </c>
      <c r="X11" s="2">
        <v>6</v>
      </c>
      <c r="Y11">
        <v>12</v>
      </c>
      <c r="Z11" s="2">
        <v>1</v>
      </c>
      <c r="AA11" s="2">
        <f t="shared" si="1"/>
        <v>0.2857142857142857</v>
      </c>
      <c r="AB11" s="2">
        <f t="shared" si="0"/>
        <v>0.2857142857142857</v>
      </c>
      <c r="AC11" s="2">
        <f t="shared" si="0"/>
        <v>0.2857142857142857</v>
      </c>
      <c r="AD11" s="2">
        <f t="shared" si="0"/>
        <v>0.2857142857142857</v>
      </c>
      <c r="AE11" s="2">
        <f t="shared" si="0"/>
        <v>1</v>
      </c>
      <c r="AF11" s="2">
        <f t="shared" si="0"/>
        <v>0.66666666666666663</v>
      </c>
      <c r="AG11" s="2">
        <v>0.33300000000000002</v>
      </c>
      <c r="AH11" s="2">
        <v>1</v>
      </c>
    </row>
    <row r="12" spans="1:34" s="2" customFormat="1">
      <c r="A12" s="2">
        <v>4</v>
      </c>
      <c r="B12" s="2">
        <v>1</v>
      </c>
      <c r="C12" s="2">
        <v>1</v>
      </c>
      <c r="D12" s="2" t="s">
        <v>16</v>
      </c>
      <c r="E12" s="2">
        <v>8</v>
      </c>
      <c r="F12" s="9">
        <v>24</v>
      </c>
      <c r="G12" s="9">
        <v>1</v>
      </c>
      <c r="H12" s="9">
        <v>1</v>
      </c>
      <c r="I12" s="2">
        <v>1</v>
      </c>
      <c r="J12" s="2">
        <v>0.25</v>
      </c>
      <c r="K12" s="2">
        <v>0.1429</v>
      </c>
      <c r="L12" s="5">
        <v>1</v>
      </c>
      <c r="M12" s="5">
        <v>1</v>
      </c>
      <c r="N12" s="5">
        <v>1</v>
      </c>
      <c r="O12" s="2">
        <v>1504532</v>
      </c>
      <c r="P12" s="20">
        <v>3</v>
      </c>
      <c r="Q12" s="20">
        <v>3</v>
      </c>
      <c r="R12" s="20">
        <v>3</v>
      </c>
      <c r="S12" s="20">
        <v>2</v>
      </c>
      <c r="T12" s="20">
        <v>2</v>
      </c>
      <c r="U12" s="20">
        <v>2</v>
      </c>
      <c r="V12">
        <v>12</v>
      </c>
      <c r="W12" s="2">
        <v>7</v>
      </c>
      <c r="X12" s="2">
        <v>6</v>
      </c>
      <c r="Y12">
        <v>12</v>
      </c>
      <c r="Z12" s="2">
        <v>1</v>
      </c>
      <c r="AA12" s="2">
        <f t="shared" si="1"/>
        <v>0.5</v>
      </c>
      <c r="AB12" s="2">
        <f t="shared" si="0"/>
        <v>0.5</v>
      </c>
      <c r="AC12" s="2">
        <f t="shared" si="0"/>
        <v>0.5</v>
      </c>
      <c r="AD12" s="2">
        <f t="shared" si="0"/>
        <v>0.66666666666666663</v>
      </c>
      <c r="AE12" s="2">
        <f t="shared" si="0"/>
        <v>0.66666666666666663</v>
      </c>
      <c r="AF12" s="2">
        <f t="shared" si="0"/>
        <v>0.66666666666666663</v>
      </c>
      <c r="AG12" s="2">
        <v>0.33300000000000002</v>
      </c>
      <c r="AH12" s="2">
        <v>0.66666700000000001</v>
      </c>
    </row>
    <row r="13" spans="1:34" s="2" customFormat="1">
      <c r="A13" s="2">
        <v>4</v>
      </c>
      <c r="B13" s="2">
        <v>1</v>
      </c>
      <c r="C13" s="2">
        <v>5</v>
      </c>
      <c r="D13" s="2" t="s">
        <v>22</v>
      </c>
      <c r="E13" s="2">
        <v>45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 s="2">
        <v>1504532</v>
      </c>
      <c r="P13" s="20">
        <v>3</v>
      </c>
      <c r="Q13" s="20">
        <v>3</v>
      </c>
      <c r="R13" s="20">
        <v>3</v>
      </c>
      <c r="S13" s="20">
        <v>3</v>
      </c>
      <c r="T13" s="20">
        <v>3</v>
      </c>
      <c r="U13" s="20">
        <v>3</v>
      </c>
      <c r="V13">
        <v>15</v>
      </c>
      <c r="W13" s="2">
        <v>7</v>
      </c>
      <c r="X13" s="2">
        <v>6</v>
      </c>
      <c r="Y13">
        <v>12</v>
      </c>
      <c r="Z13" s="2">
        <v>1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0.5</v>
      </c>
      <c r="AE13" s="2">
        <f t="shared" si="0"/>
        <v>0.5</v>
      </c>
      <c r="AF13" s="2">
        <f t="shared" si="0"/>
        <v>0.5</v>
      </c>
      <c r="AG13" s="2">
        <v>0</v>
      </c>
      <c r="AH13" s="2">
        <v>0.5</v>
      </c>
    </row>
    <row r="14" spans="1:34" s="2" customFormat="1">
      <c r="A14" s="2">
        <v>5</v>
      </c>
      <c r="B14" s="2">
        <v>1</v>
      </c>
      <c r="C14" s="2">
        <v>0</v>
      </c>
      <c r="D14" s="2" t="s">
        <v>15</v>
      </c>
      <c r="E14" s="2">
        <v>28</v>
      </c>
      <c r="F14" s="9">
        <v>1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 s="2">
        <v>1504532</v>
      </c>
      <c r="P14" s="20">
        <v>7</v>
      </c>
      <c r="Q14" s="20">
        <v>7</v>
      </c>
      <c r="R14" s="20">
        <v>6</v>
      </c>
      <c r="S14" s="20">
        <v>7</v>
      </c>
      <c r="T14" s="20">
        <v>1</v>
      </c>
      <c r="U14" s="20">
        <v>2</v>
      </c>
      <c r="V14">
        <v>13</v>
      </c>
      <c r="W14" s="2">
        <v>8</v>
      </c>
      <c r="X14" s="2">
        <v>5</v>
      </c>
      <c r="Y14">
        <v>12</v>
      </c>
      <c r="Z14" s="2">
        <v>1</v>
      </c>
      <c r="AA14" s="2">
        <f t="shared" si="1"/>
        <v>0.25</v>
      </c>
      <c r="AB14" s="2">
        <f t="shared" si="0"/>
        <v>0.25</v>
      </c>
      <c r="AC14" s="2">
        <f t="shared" si="0"/>
        <v>0.2857142857142857</v>
      </c>
      <c r="AD14" s="2">
        <f t="shared" si="0"/>
        <v>0.25</v>
      </c>
      <c r="AE14" s="2">
        <f t="shared" si="0"/>
        <v>1</v>
      </c>
      <c r="AF14" s="2">
        <f t="shared" si="0"/>
        <v>0.66666666666666663</v>
      </c>
      <c r="AG14" s="2">
        <v>0.28570000000000001</v>
      </c>
      <c r="AH14" s="2">
        <v>1</v>
      </c>
    </row>
    <row r="15" spans="1:34" s="2" customFormat="1">
      <c r="A15" s="2">
        <v>5</v>
      </c>
      <c r="B15" s="2">
        <v>1</v>
      </c>
      <c r="C15" s="2">
        <v>1</v>
      </c>
      <c r="D15" s="2" t="s">
        <v>16</v>
      </c>
      <c r="E15" s="2">
        <v>8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 s="2">
        <v>1504532</v>
      </c>
      <c r="P15" s="20">
        <v>3</v>
      </c>
      <c r="Q15" s="20">
        <v>3</v>
      </c>
      <c r="R15" s="20">
        <v>3</v>
      </c>
      <c r="S15" s="20">
        <v>2</v>
      </c>
      <c r="T15" s="20">
        <v>2</v>
      </c>
      <c r="U15" s="20">
        <v>2</v>
      </c>
      <c r="V15">
        <v>11</v>
      </c>
      <c r="W15" s="2">
        <v>8</v>
      </c>
      <c r="X15" s="2">
        <v>5</v>
      </c>
      <c r="Y15">
        <v>12</v>
      </c>
      <c r="Z15" s="2">
        <v>1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2">
        <v>0.28570000000000001</v>
      </c>
      <c r="AH15" s="2">
        <v>0.66666700000000001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45</v>
      </c>
      <c r="F16" s="9">
        <v>1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 s="2">
        <v>1504532</v>
      </c>
      <c r="P16" s="20">
        <v>3</v>
      </c>
      <c r="Q16" s="20">
        <v>3</v>
      </c>
      <c r="R16" s="20">
        <v>3</v>
      </c>
      <c r="S16" s="20">
        <v>3</v>
      </c>
      <c r="T16" s="20">
        <v>3</v>
      </c>
      <c r="U16" s="20">
        <v>3</v>
      </c>
      <c r="V16">
        <v>14</v>
      </c>
      <c r="W16" s="2">
        <v>8</v>
      </c>
      <c r="X16" s="2">
        <v>5</v>
      </c>
      <c r="Y16">
        <v>12</v>
      </c>
      <c r="Z16" s="2">
        <v>1</v>
      </c>
      <c r="AA16" s="2">
        <f t="shared" si="1"/>
        <v>0.5</v>
      </c>
      <c r="AB16" s="2">
        <f t="shared" si="0"/>
        <v>0.5</v>
      </c>
      <c r="AC16" s="2">
        <f t="shared" si="0"/>
        <v>0.5</v>
      </c>
      <c r="AD16" s="2">
        <f t="shared" si="0"/>
        <v>0.5</v>
      </c>
      <c r="AE16" s="2">
        <f t="shared" si="0"/>
        <v>0.5</v>
      </c>
      <c r="AF16" s="2">
        <f t="shared" si="0"/>
        <v>0.5</v>
      </c>
      <c r="AG16" s="2">
        <v>0</v>
      </c>
      <c r="AH16" s="2">
        <v>0.5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P17" s="19"/>
      <c r="Q17" s="19"/>
      <c r="R17" s="19"/>
      <c r="S17" s="19"/>
      <c r="T17" s="19"/>
      <c r="U17" s="19"/>
      <c r="V17" s="1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13.4</v>
      </c>
      <c r="G18" s="16">
        <f>AVERAGE(G2:G16)</f>
        <v>1</v>
      </c>
      <c r="H18" s="16"/>
      <c r="J18">
        <f>AVERAGE(J2:J16)</f>
        <v>0.47025999999999996</v>
      </c>
      <c r="M18" s="4">
        <f>AVERAGE(M2:M16)</f>
        <v>1</v>
      </c>
      <c r="P18" s="19"/>
      <c r="Q18" s="19"/>
      <c r="R18" s="19"/>
      <c r="S18" s="19"/>
      <c r="T18" s="19"/>
      <c r="U18" s="19"/>
      <c r="V18" s="1">
        <f>AVERAGE(V2:V16)</f>
        <v>15.066666666666666</v>
      </c>
      <c r="AA18" s="2">
        <f>AVERAGE(AA2:AA16)</f>
        <v>0.44619047619047614</v>
      </c>
      <c r="AB18" s="2">
        <f>AVERAGE(AB2:AB16)</f>
        <v>0.4493650793650793</v>
      </c>
      <c r="AC18" s="2">
        <f t="shared" ref="AC18:AF18" si="2">AVERAGE(AC2:AC16)</f>
        <v>0.45841269841269838</v>
      </c>
      <c r="AD18" s="2">
        <f t="shared" si="2"/>
        <v>0.49380952380952375</v>
      </c>
      <c r="AE18" s="2">
        <f t="shared" si="2"/>
        <v>0.58698412698412694</v>
      </c>
      <c r="AF18" s="2">
        <f t="shared" si="2"/>
        <v>0.5547619047619049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P19" s="19"/>
      <c r="Q19" s="19"/>
      <c r="R19" s="19"/>
      <c r="S19" s="19"/>
      <c r="T19" s="19"/>
      <c r="U19" s="19"/>
      <c r="V19" s="1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13.447251445130764</v>
      </c>
      <c r="G20" s="16">
        <f>STDEV(G2:G16)</f>
        <v>0</v>
      </c>
      <c r="H20" s="16"/>
      <c r="J20">
        <f>STDEV(J2:J16)</f>
        <v>0.2985160340273677</v>
      </c>
      <c r="M20" s="4">
        <f>STDEV(M2:M16)</f>
        <v>0</v>
      </c>
      <c r="P20" s="19"/>
      <c r="Q20" s="19"/>
      <c r="R20" s="19"/>
      <c r="S20" s="19"/>
      <c r="T20" s="19"/>
      <c r="U20" s="19"/>
      <c r="V20" s="1">
        <f>STDEV(V2:V16)</f>
        <v>3.9725246860091863</v>
      </c>
      <c r="AA20">
        <f>STDEV(AA2:AA16)</f>
        <v>0.19425628361857367</v>
      </c>
      <c r="AB20">
        <f>STDEV(AB2:AB16)</f>
        <v>0.19182022974623569</v>
      </c>
      <c r="AC20">
        <f t="shared" ref="AC20:AF20" si="3">STDEV(AC2:AC16)</f>
        <v>0.18918325354786716</v>
      </c>
      <c r="AD20">
        <f t="shared" si="3"/>
        <v>0.20849274756104208</v>
      </c>
      <c r="AE20">
        <f t="shared" si="3"/>
        <v>0.25425097642075262</v>
      </c>
      <c r="AF20">
        <f t="shared" si="3"/>
        <v>0.23961251248348009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 s="2">
        <v>1504532</v>
      </c>
      <c r="P29" s="18">
        <v>5</v>
      </c>
      <c r="Q29" s="18">
        <v>5</v>
      </c>
      <c r="R29" s="18">
        <v>0</v>
      </c>
      <c r="S29" s="18">
        <v>5</v>
      </c>
      <c r="T29" s="18">
        <v>1</v>
      </c>
      <c r="U29" s="18">
        <v>1</v>
      </c>
      <c r="V29">
        <v>11</v>
      </c>
      <c r="W29">
        <v>5</v>
      </c>
      <c r="X29">
        <v>2</v>
      </c>
      <c r="Y29">
        <v>12</v>
      </c>
      <c r="Z29">
        <v>0</v>
      </c>
      <c r="AA29" s="2">
        <f>(1/P29*2)/(1+1/P29)</f>
        <v>0.33333333333333337</v>
      </c>
      <c r="AB29" s="2">
        <f t="shared" ref="AB29:AF29" si="4">(1/Q29*2)/(1+1/Q29)</f>
        <v>0.33333333333333337</v>
      </c>
      <c r="AC29" s="2">
        <v>0</v>
      </c>
      <c r="AD29" s="2">
        <f t="shared" si="4"/>
        <v>0.33333333333333337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1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 s="2">
        <v>1504532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12</v>
      </c>
      <c r="W30">
        <v>5</v>
      </c>
      <c r="X30">
        <v>2</v>
      </c>
      <c r="Y30">
        <v>12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2327</v>
      </c>
      <c r="F31" s="8">
        <v>318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4</v>
      </c>
      <c r="M31" s="4">
        <v>1</v>
      </c>
      <c r="N31" s="4">
        <v>1</v>
      </c>
      <c r="O31" s="2">
        <v>1504532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1</v>
      </c>
      <c r="V31">
        <v>23</v>
      </c>
      <c r="W31">
        <v>6</v>
      </c>
      <c r="X31">
        <v>1</v>
      </c>
      <c r="Y31">
        <v>12</v>
      </c>
      <c r="Z31">
        <v>0</v>
      </c>
      <c r="AA31" s="2">
        <f t="shared" ref="AA31:AA37" si="5">1/P31*2/(1+1/P31)</f>
        <v>1</v>
      </c>
      <c r="AB31" s="2">
        <f t="shared" ref="AB31:AB37" si="6">1/Q31*2/(1+1/Q31)</f>
        <v>1</v>
      </c>
      <c r="AC31" s="2">
        <f t="shared" ref="AC31:AC37" si="7">1/R31*2/(1+1/R31)</f>
        <v>1</v>
      </c>
      <c r="AD31" s="2">
        <f t="shared" ref="AD31:AD37" si="8">1/S31*2/(1+1/S31)</f>
        <v>1</v>
      </c>
      <c r="AE31" s="2">
        <f t="shared" ref="AE31:AE37" si="9">1/T31*2/(1+1/T31)</f>
        <v>1</v>
      </c>
      <c r="AF31" s="2">
        <f t="shared" ref="AF31:AF37" si="10">1/U31*2/(1+1/U31)</f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75</v>
      </c>
      <c r="F32" s="8">
        <v>7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1504532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15</v>
      </c>
      <c r="W32">
        <v>6</v>
      </c>
      <c r="X32">
        <v>1</v>
      </c>
      <c r="Y32">
        <v>12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45</v>
      </c>
      <c r="F33" s="8">
        <v>2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 s="2">
        <v>1504532</v>
      </c>
      <c r="P33" s="18">
        <v>6</v>
      </c>
      <c r="Q33" s="18">
        <v>6</v>
      </c>
      <c r="R33" s="18">
        <v>6</v>
      </c>
      <c r="S33" s="18">
        <v>5</v>
      </c>
      <c r="T33" s="18">
        <v>6</v>
      </c>
      <c r="U33" s="18">
        <v>3</v>
      </c>
      <c r="V33">
        <v>19</v>
      </c>
      <c r="W33">
        <v>6</v>
      </c>
      <c r="X33">
        <v>6</v>
      </c>
      <c r="Y33">
        <v>12</v>
      </c>
      <c r="Z33">
        <v>0</v>
      </c>
      <c r="AA33" s="2">
        <f t="shared" si="5"/>
        <v>0.2857142857142857</v>
      </c>
      <c r="AB33" s="2">
        <f t="shared" si="6"/>
        <v>0.2857142857142857</v>
      </c>
      <c r="AC33" s="2">
        <f t="shared" si="7"/>
        <v>0.2857142857142857</v>
      </c>
      <c r="AD33" s="2">
        <f t="shared" si="8"/>
        <v>0.33333333333333337</v>
      </c>
      <c r="AE33" s="2">
        <f t="shared" si="9"/>
        <v>0.2857142857142857</v>
      </c>
      <c r="AF33" s="2">
        <f t="shared" si="10"/>
        <v>0.5</v>
      </c>
      <c r="AG33">
        <v>0.66700000000000004</v>
      </c>
      <c r="AH33">
        <v>0</v>
      </c>
    </row>
    <row r="34" spans="1:34">
      <c r="A34">
        <v>3</v>
      </c>
      <c r="B34">
        <v>2</v>
      </c>
      <c r="C34">
        <v>3</v>
      </c>
      <c r="D34" t="s">
        <v>18</v>
      </c>
      <c r="E34">
        <v>45</v>
      </c>
      <c r="F34" s="8">
        <v>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1504532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16</v>
      </c>
      <c r="W34">
        <v>6</v>
      </c>
      <c r="X34">
        <v>6</v>
      </c>
      <c r="Y34">
        <v>12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>
      <c r="A35" s="2">
        <v>4</v>
      </c>
      <c r="B35" s="2">
        <v>2</v>
      </c>
      <c r="C35" s="2">
        <v>2</v>
      </c>
      <c r="D35" s="2" t="s">
        <v>17</v>
      </c>
      <c r="E35" s="2">
        <v>690</v>
      </c>
      <c r="F35" s="9">
        <v>8</v>
      </c>
      <c r="G35" s="9">
        <v>1</v>
      </c>
      <c r="H35" s="9">
        <v>1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 s="2">
        <v>1504532</v>
      </c>
      <c r="P35" s="20">
        <v>5</v>
      </c>
      <c r="Q35" s="20">
        <v>5</v>
      </c>
      <c r="R35" s="20">
        <v>5</v>
      </c>
      <c r="S35" s="20">
        <v>3</v>
      </c>
      <c r="T35" s="20">
        <v>5</v>
      </c>
      <c r="U35" s="20">
        <v>4</v>
      </c>
      <c r="V35">
        <v>13</v>
      </c>
      <c r="W35" s="2">
        <v>7</v>
      </c>
      <c r="X35" s="2">
        <v>6</v>
      </c>
      <c r="Y35">
        <v>12</v>
      </c>
      <c r="Z35" s="2">
        <v>1</v>
      </c>
      <c r="AA35" s="2">
        <f t="shared" si="5"/>
        <v>0.33333333333333337</v>
      </c>
      <c r="AB35" s="2">
        <f t="shared" si="6"/>
        <v>0.33333333333333337</v>
      </c>
      <c r="AC35" s="2">
        <f t="shared" si="7"/>
        <v>0.33333333333333337</v>
      </c>
      <c r="AD35" s="2">
        <f t="shared" si="8"/>
        <v>0.5</v>
      </c>
      <c r="AE35" s="2">
        <f t="shared" si="9"/>
        <v>0.33333333333333337</v>
      </c>
      <c r="AF35" s="2">
        <f t="shared" si="10"/>
        <v>0.4</v>
      </c>
      <c r="AG35" s="2">
        <v>0.66669999999999996</v>
      </c>
      <c r="AH35" s="2">
        <v>0.5</v>
      </c>
    </row>
    <row r="36" spans="1:34" s="2" customFormat="1">
      <c r="A36" s="2">
        <v>4</v>
      </c>
      <c r="B36" s="2">
        <v>2</v>
      </c>
      <c r="C36" s="2">
        <v>3</v>
      </c>
      <c r="D36" s="2" t="s">
        <v>18</v>
      </c>
      <c r="E36" s="2">
        <v>28</v>
      </c>
      <c r="F36" s="9">
        <v>1</v>
      </c>
      <c r="G36" s="9">
        <v>1</v>
      </c>
      <c r="H36" s="9">
        <v>1</v>
      </c>
      <c r="I36" s="2">
        <v>1</v>
      </c>
      <c r="J36" s="2">
        <v>0</v>
      </c>
      <c r="K36" s="2">
        <v>0</v>
      </c>
      <c r="L36" s="5">
        <v>1</v>
      </c>
      <c r="M36" s="5">
        <v>1</v>
      </c>
      <c r="N36" s="5">
        <v>1</v>
      </c>
      <c r="O36" s="2">
        <v>1504532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9</v>
      </c>
      <c r="W36" s="2">
        <v>7</v>
      </c>
      <c r="X36" s="2">
        <v>6</v>
      </c>
      <c r="Y36">
        <v>12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>
      <c r="A37" s="2">
        <v>5</v>
      </c>
      <c r="B37" s="2">
        <v>2</v>
      </c>
      <c r="C37" s="2">
        <v>2</v>
      </c>
      <c r="D37" s="2" t="s">
        <v>17</v>
      </c>
      <c r="E37" s="2">
        <v>690</v>
      </c>
      <c r="F37" s="9">
        <v>10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 s="2">
        <v>1504532</v>
      </c>
      <c r="P37" s="20">
        <v>5</v>
      </c>
      <c r="Q37" s="20">
        <v>5</v>
      </c>
      <c r="R37" s="20">
        <v>5</v>
      </c>
      <c r="S37" s="20">
        <v>3</v>
      </c>
      <c r="T37" s="20">
        <v>5</v>
      </c>
      <c r="U37" s="20">
        <v>4</v>
      </c>
      <c r="V37">
        <v>11</v>
      </c>
      <c r="W37" s="2">
        <v>8</v>
      </c>
      <c r="X37" s="2">
        <v>5</v>
      </c>
      <c r="Y37">
        <v>12</v>
      </c>
      <c r="Z37" s="2">
        <v>1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0.5</v>
      </c>
      <c r="AE37" s="2">
        <f t="shared" si="9"/>
        <v>0.33333333333333337</v>
      </c>
      <c r="AF37" s="2">
        <f t="shared" si="10"/>
        <v>0.4</v>
      </c>
      <c r="AG37" s="2">
        <v>0.4</v>
      </c>
      <c r="AH37" s="2">
        <v>0.5</v>
      </c>
    </row>
    <row r="38" spans="1:34" s="2" customFormat="1">
      <c r="A38" s="2">
        <v>5</v>
      </c>
      <c r="B38" s="2">
        <v>2</v>
      </c>
      <c r="C38" s="2">
        <v>3</v>
      </c>
      <c r="D38" s="2" t="s">
        <v>18</v>
      </c>
      <c r="E38" s="2">
        <v>28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 s="2">
        <v>1504532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9</v>
      </c>
      <c r="W38" s="2">
        <v>8</v>
      </c>
      <c r="X38" s="2">
        <v>5</v>
      </c>
      <c r="Y38">
        <v>12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16" t="s">
        <v>31</v>
      </c>
      <c r="H39" s="16"/>
      <c r="P39" s="19"/>
      <c r="Q39" s="19"/>
      <c r="R39" s="19"/>
      <c r="S39" s="19"/>
      <c r="T39" s="19"/>
      <c r="U39" s="19"/>
      <c r="V39" s="1"/>
    </row>
    <row r="40" spans="1:34">
      <c r="G40" s="16">
        <f>AVERAGE(G29:G38)</f>
        <v>1</v>
      </c>
      <c r="H40" s="16"/>
      <c r="P40" s="19"/>
      <c r="Q40" s="19"/>
      <c r="R40" s="19"/>
      <c r="S40" s="19"/>
      <c r="T40" s="19"/>
      <c r="U40" s="19"/>
      <c r="V40" s="1"/>
    </row>
    <row r="41" spans="1:34">
      <c r="G41" s="16" t="s">
        <v>28</v>
      </c>
      <c r="H41" s="16"/>
      <c r="P41" s="19"/>
      <c r="Q41" s="19"/>
      <c r="R41" s="19"/>
      <c r="S41" s="19"/>
      <c r="T41" s="19"/>
      <c r="U41" s="19"/>
      <c r="V41" s="1"/>
    </row>
    <row r="42" spans="1:34">
      <c r="G42" s="16">
        <f>STDEV(G29:G38)</f>
        <v>0</v>
      </c>
      <c r="H42" s="16"/>
      <c r="P42" s="19"/>
      <c r="Q42" s="19"/>
      <c r="R42" s="19"/>
      <c r="S42" s="19"/>
      <c r="T42" s="19"/>
      <c r="U42" s="19"/>
      <c r="V42" s="1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>
      <c r="A51">
        <v>1</v>
      </c>
      <c r="B51">
        <v>3</v>
      </c>
      <c r="C51">
        <v>4</v>
      </c>
      <c r="D51" t="s">
        <v>19</v>
      </c>
      <c r="E51">
        <v>59</v>
      </c>
      <c r="F51" s="8">
        <v>1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1</v>
      </c>
      <c r="M51" s="4">
        <v>1</v>
      </c>
      <c r="N51" s="4">
        <v>1</v>
      </c>
      <c r="O51" s="2">
        <v>1504532</v>
      </c>
      <c r="P51" s="19" t="s">
        <v>53</v>
      </c>
      <c r="Q51" s="19" t="s">
        <v>53</v>
      </c>
      <c r="R51" s="19" t="s">
        <v>54</v>
      </c>
      <c r="S51" s="19" t="s">
        <v>53</v>
      </c>
      <c r="T51" s="19" t="s">
        <v>70</v>
      </c>
      <c r="U51" s="19" t="s">
        <v>67</v>
      </c>
      <c r="V51" s="1">
        <f>12*2</f>
        <v>24</v>
      </c>
      <c r="W51">
        <v>5</v>
      </c>
      <c r="X51">
        <v>2</v>
      </c>
      <c r="Y51">
        <v>12</v>
      </c>
      <c r="Z51">
        <v>0</v>
      </c>
      <c r="AA51" s="2">
        <f>1/(P56+1)+1/(P59+1)</f>
        <v>0.3666666666666667</v>
      </c>
      <c r="AB51" s="2">
        <f t="shared" ref="AB51:AF51" si="11">1/(Q56+1)+1/(Q59+1)</f>
        <v>0.3666666666666667</v>
      </c>
      <c r="AC51" s="2">
        <f t="shared" si="11"/>
        <v>0.41666666666666663</v>
      </c>
      <c r="AD51" s="2">
        <f t="shared" si="11"/>
        <v>0.3666666666666667</v>
      </c>
      <c r="AE51" s="2">
        <f t="shared" si="11"/>
        <v>0.66666666666666663</v>
      </c>
      <c r="AF51" s="2">
        <f t="shared" si="11"/>
        <v>0.83333333333333326</v>
      </c>
      <c r="AG51">
        <v>0</v>
      </c>
      <c r="AH51">
        <v>0.66669999999999996</v>
      </c>
    </row>
    <row r="52" spans="1:34">
      <c r="A52">
        <v>2</v>
      </c>
      <c r="B52">
        <v>3</v>
      </c>
      <c r="C52">
        <v>4</v>
      </c>
      <c r="D52" t="s">
        <v>19</v>
      </c>
      <c r="E52">
        <v>74</v>
      </c>
      <c r="F52" s="8">
        <v>2</v>
      </c>
      <c r="G52" s="16">
        <v>1</v>
      </c>
      <c r="H52" s="16">
        <v>1</v>
      </c>
      <c r="I52">
        <v>2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 s="2">
        <v>1504532</v>
      </c>
      <c r="P52" s="19" t="s">
        <v>26</v>
      </c>
      <c r="Q52" s="19" t="s">
        <v>24</v>
      </c>
      <c r="R52" s="19" t="s">
        <v>24</v>
      </c>
      <c r="S52" s="19" t="s">
        <v>55</v>
      </c>
      <c r="T52" s="19" t="s">
        <v>24</v>
      </c>
      <c r="U52" s="19" t="s">
        <v>71</v>
      </c>
      <c r="V52" s="1">
        <f>17*2</f>
        <v>34</v>
      </c>
      <c r="W52">
        <v>6</v>
      </c>
      <c r="X52">
        <v>1</v>
      </c>
      <c r="Y52">
        <v>12</v>
      </c>
      <c r="Z52">
        <v>0</v>
      </c>
      <c r="AA52" s="2">
        <f>1/(P57+1)+1/(P60+1)</f>
        <v>0.7</v>
      </c>
      <c r="AB52" s="2">
        <f t="shared" ref="AB52:AF52" si="12">1/(Q57+1)+1/(Q60+1)</f>
        <v>0.45</v>
      </c>
      <c r="AC52" s="2">
        <f t="shared" si="12"/>
        <v>0.45</v>
      </c>
      <c r="AD52" s="2">
        <f t="shared" si="12"/>
        <v>0.39285714285714285</v>
      </c>
      <c r="AE52" s="2">
        <f t="shared" si="12"/>
        <v>0.45</v>
      </c>
      <c r="AF52" s="2">
        <f t="shared" si="12"/>
        <v>0.39285714285714285</v>
      </c>
      <c r="AG52">
        <v>0.39279999999999998</v>
      </c>
      <c r="AH52">
        <v>0.4</v>
      </c>
    </row>
    <row r="53" spans="1:34">
      <c r="A53">
        <v>3</v>
      </c>
      <c r="B53">
        <v>3</v>
      </c>
      <c r="C53">
        <v>4</v>
      </c>
      <c r="D53" t="s">
        <v>19</v>
      </c>
      <c r="E53">
        <v>1163</v>
      </c>
      <c r="F53" s="8">
        <v>21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1</v>
      </c>
      <c r="M53" s="4">
        <v>1</v>
      </c>
      <c r="N53" s="4">
        <v>1</v>
      </c>
      <c r="O53" s="2">
        <v>1504532</v>
      </c>
      <c r="P53" s="19" t="s">
        <v>36</v>
      </c>
      <c r="Q53" s="19" t="s">
        <v>55</v>
      </c>
      <c r="R53" s="19" t="s">
        <v>36</v>
      </c>
      <c r="S53" s="19" t="s">
        <v>25</v>
      </c>
      <c r="T53" s="19" t="s">
        <v>72</v>
      </c>
      <c r="U53" s="19" t="s">
        <v>54</v>
      </c>
      <c r="V53" s="1">
        <f>19*2</f>
        <v>38</v>
      </c>
      <c r="W53">
        <v>6</v>
      </c>
      <c r="X53">
        <v>6</v>
      </c>
      <c r="Y53">
        <v>12</v>
      </c>
      <c r="Z53">
        <v>0</v>
      </c>
      <c r="AA53" s="2">
        <f>1/(P58+1)+1/(P61+1)</f>
        <v>0.30952380952380953</v>
      </c>
      <c r="AB53" s="2">
        <f t="shared" ref="AB53" si="13">1/(Q58+1)+1/(Q61+1)</f>
        <v>0.39285714285714285</v>
      </c>
      <c r="AC53" s="2">
        <f t="shared" ref="AC53" si="14">1/(R58+1)+1/(R61+1)</f>
        <v>0.30952380952380953</v>
      </c>
      <c r="AD53" s="2">
        <f t="shared" ref="AD53" si="15">1/(S58+1)+1/(S61+1)</f>
        <v>0.83333333333333326</v>
      </c>
      <c r="AE53" s="2">
        <f t="shared" ref="AE53" si="16">1/(T58+1)+1/(T61+1)</f>
        <v>0.47619047619047616</v>
      </c>
      <c r="AF53" s="2">
        <f t="shared" ref="AF53" si="17">1/(U58+1)+1/(U61+1)</f>
        <v>0.41666666666666663</v>
      </c>
      <c r="AG53">
        <v>0.66669999999999996</v>
      </c>
      <c r="AH53">
        <v>0</v>
      </c>
    </row>
    <row r="54" spans="1:34" s="2" customFormat="1">
      <c r="A54" s="2">
        <v>4</v>
      </c>
      <c r="B54" s="2">
        <v>3</v>
      </c>
      <c r="C54" s="2">
        <v>4</v>
      </c>
      <c r="D54" s="2" t="s">
        <v>19</v>
      </c>
      <c r="E54" s="2">
        <v>718</v>
      </c>
      <c r="F54" s="9">
        <v>10</v>
      </c>
      <c r="G54" s="17">
        <v>1</v>
      </c>
      <c r="H54" s="17">
        <v>1</v>
      </c>
      <c r="I54" s="2">
        <v>1</v>
      </c>
      <c r="J54" s="2">
        <v>0.44440000000000002</v>
      </c>
      <c r="K54" s="2">
        <v>0.28570000000000001</v>
      </c>
      <c r="L54" s="5">
        <v>1</v>
      </c>
      <c r="M54" s="5">
        <v>1</v>
      </c>
      <c r="N54" s="5">
        <v>1</v>
      </c>
      <c r="O54" s="2">
        <v>1504532</v>
      </c>
      <c r="P54" s="20">
        <v>3</v>
      </c>
      <c r="Q54" s="20">
        <v>2</v>
      </c>
      <c r="R54" s="20">
        <v>2</v>
      </c>
      <c r="S54" s="20">
        <v>3</v>
      </c>
      <c r="T54" s="20">
        <v>2</v>
      </c>
      <c r="U54" s="20">
        <v>9</v>
      </c>
      <c r="V54" s="1">
        <f>10*2</f>
        <v>20</v>
      </c>
      <c r="W54" s="2">
        <v>7</v>
      </c>
      <c r="X54" s="2">
        <v>6</v>
      </c>
      <c r="Y54">
        <v>12</v>
      </c>
      <c r="Z54" s="2">
        <v>1</v>
      </c>
      <c r="AA54" s="2">
        <f>1/P54*2/(1+1/P54)/2</f>
        <v>0.25</v>
      </c>
      <c r="AB54" s="2">
        <f t="shared" ref="AB54:AF54" si="18">1/Q54*2/(1+1/Q54)/2</f>
        <v>0.33333333333333331</v>
      </c>
      <c r="AC54" s="2">
        <f t="shared" si="18"/>
        <v>0.33333333333333331</v>
      </c>
      <c r="AD54" s="2">
        <f t="shared" si="18"/>
        <v>0.25</v>
      </c>
      <c r="AE54" s="2">
        <f t="shared" si="18"/>
        <v>0.33333333333333331</v>
      </c>
      <c r="AF54" s="2">
        <f t="shared" si="18"/>
        <v>9.9999999999999992E-2</v>
      </c>
      <c r="AG54" s="2">
        <v>0.16669999999999999</v>
      </c>
      <c r="AH54" s="2">
        <v>0.16669999999999999</v>
      </c>
    </row>
    <row r="55" spans="1:34" s="2" customFormat="1">
      <c r="A55" s="2">
        <v>5</v>
      </c>
      <c r="B55" s="2">
        <v>3</v>
      </c>
      <c r="C55" s="2">
        <v>4</v>
      </c>
      <c r="D55" s="2" t="s">
        <v>19</v>
      </c>
      <c r="E55" s="2">
        <v>718</v>
      </c>
      <c r="F55" s="9">
        <v>11</v>
      </c>
      <c r="G55" s="17">
        <v>1</v>
      </c>
      <c r="H55" s="17">
        <v>1</v>
      </c>
      <c r="I55" s="2">
        <v>9</v>
      </c>
      <c r="J55" s="2">
        <v>0.66669999999999996</v>
      </c>
      <c r="K55" s="2">
        <v>0.5</v>
      </c>
      <c r="L55" s="5">
        <v>1</v>
      </c>
      <c r="M55" s="5">
        <v>1</v>
      </c>
      <c r="N55" s="5">
        <v>1</v>
      </c>
      <c r="O55" s="2">
        <v>1504532</v>
      </c>
      <c r="P55" s="20">
        <v>3</v>
      </c>
      <c r="Q55" s="20">
        <v>3</v>
      </c>
      <c r="R55" s="20">
        <v>2</v>
      </c>
      <c r="S55" s="20">
        <v>2</v>
      </c>
      <c r="T55" s="20">
        <v>2</v>
      </c>
      <c r="U55" s="20">
        <v>9</v>
      </c>
      <c r="V55" s="1">
        <f>9*2</f>
        <v>18</v>
      </c>
      <c r="W55" s="2">
        <v>8</v>
      </c>
      <c r="X55" s="2">
        <v>5</v>
      </c>
      <c r="Y55">
        <v>12</v>
      </c>
      <c r="Z55" s="2">
        <v>1</v>
      </c>
      <c r="AA55" s="2">
        <f>1/P55*2/(1+1/P55)/2</f>
        <v>0.25</v>
      </c>
      <c r="AB55" s="2">
        <f t="shared" ref="AB55" si="19">1/Q55*2/(1+1/Q55)/2</f>
        <v>0.25</v>
      </c>
      <c r="AC55" s="2">
        <f t="shared" ref="AC55" si="20">1/R55*2/(1+1/R55)/2</f>
        <v>0.33333333333333331</v>
      </c>
      <c r="AD55" s="2">
        <f t="shared" ref="AD55" si="21">1/S55*2/(1+1/S55)/2</f>
        <v>0.33333333333333331</v>
      </c>
      <c r="AE55" s="2">
        <f t="shared" ref="AE55" si="22">1/T55*2/(1+1/T55)/2</f>
        <v>0.33333333333333331</v>
      </c>
      <c r="AF55" s="2">
        <f t="shared" ref="AF55" si="23">1/U55*2/(1+1/U55)/2</f>
        <v>9.9999999999999992E-2</v>
      </c>
      <c r="AG55" s="2">
        <v>0.14280000000000001</v>
      </c>
      <c r="AH55" s="2">
        <v>0.14285700000000001</v>
      </c>
    </row>
    <row r="56" spans="1:34">
      <c r="G56" s="8" t="s">
        <v>31</v>
      </c>
      <c r="P56" s="8" t="str">
        <f>LEFT(P51,FIND(",", P51)-1)</f>
        <v>4</v>
      </c>
      <c r="Q56" s="8" t="str">
        <f t="shared" ref="Q56:U56" si="24">LEFT(Q51,FIND(",", Q51)-1)</f>
        <v>4</v>
      </c>
      <c r="R56" s="8" t="str">
        <f t="shared" si="24"/>
        <v>3</v>
      </c>
      <c r="S56" s="8" t="str">
        <f t="shared" si="24"/>
        <v>4</v>
      </c>
      <c r="T56" s="8" t="str">
        <f t="shared" si="24"/>
        <v>5</v>
      </c>
      <c r="U56" s="8" t="str">
        <f t="shared" si="24"/>
        <v>2</v>
      </c>
    </row>
    <row r="57" spans="1:34">
      <c r="G57" s="8">
        <f>AVERAGE(G51:G55)</f>
        <v>1</v>
      </c>
      <c r="P57" s="8" t="str">
        <f t="shared" ref="P57:U57" si="25">LEFT(P52,FIND(",", P52)-1)</f>
        <v>1</v>
      </c>
      <c r="Q57" s="8" t="str">
        <f t="shared" si="25"/>
        <v>3</v>
      </c>
      <c r="R57" s="8" t="str">
        <f t="shared" si="25"/>
        <v>3</v>
      </c>
      <c r="S57" s="8" t="str">
        <f t="shared" si="25"/>
        <v>3</v>
      </c>
      <c r="T57" s="8" t="str">
        <f t="shared" si="25"/>
        <v>3</v>
      </c>
      <c r="U57" s="8" t="str">
        <f t="shared" si="25"/>
        <v>6</v>
      </c>
    </row>
    <row r="58" spans="1:34">
      <c r="G58" s="8" t="s">
        <v>28</v>
      </c>
      <c r="P58" s="8" t="str">
        <f t="shared" ref="P58:U58" si="26">LEFT(P53,FIND(",", P53)-1)</f>
        <v>5</v>
      </c>
      <c r="Q58" s="8" t="str">
        <f t="shared" si="26"/>
        <v>3</v>
      </c>
      <c r="R58" s="8" t="str">
        <f t="shared" si="26"/>
        <v>5</v>
      </c>
      <c r="S58" s="8" t="str">
        <f t="shared" si="26"/>
        <v>1</v>
      </c>
      <c r="T58" s="8" t="str">
        <f t="shared" si="26"/>
        <v>2</v>
      </c>
      <c r="U58" s="8" t="str">
        <f t="shared" si="26"/>
        <v>3</v>
      </c>
    </row>
    <row r="59" spans="1:34">
      <c r="G59" s="8">
        <f>STDEV(G51:G55)</f>
        <v>0</v>
      </c>
      <c r="P59" s="22" t="str">
        <f>RIGHT(P51,LEN(P51) -FIND(",", P51))</f>
        <v>5</v>
      </c>
      <c r="Q59" s="22" t="str">
        <f t="shared" ref="Q59:U59" si="27">RIGHT(Q51,LEN(Q51) -FIND(",", Q51))</f>
        <v>5</v>
      </c>
      <c r="R59" s="22" t="str">
        <f t="shared" si="27"/>
        <v>5</v>
      </c>
      <c r="S59" s="22" t="str">
        <f t="shared" si="27"/>
        <v>5</v>
      </c>
      <c r="T59" s="22" t="str">
        <f t="shared" si="27"/>
        <v>1</v>
      </c>
      <c r="U59" s="22" t="str">
        <f t="shared" si="27"/>
        <v>1</v>
      </c>
    </row>
    <row r="60" spans="1:34">
      <c r="P60" s="22" t="str">
        <f t="shared" ref="P60:U60" si="28">RIGHT(P52,LEN(P52) -FIND(",", P52))</f>
        <v>4</v>
      </c>
      <c r="Q60" s="22" t="str">
        <f t="shared" si="28"/>
        <v>4</v>
      </c>
      <c r="R60" s="22" t="str">
        <f t="shared" si="28"/>
        <v>4</v>
      </c>
      <c r="S60" s="22" t="str">
        <f t="shared" si="28"/>
        <v>6</v>
      </c>
      <c r="T60" s="22" t="str">
        <f t="shared" si="28"/>
        <v>4</v>
      </c>
      <c r="U60" s="22" t="str">
        <f t="shared" si="28"/>
        <v>3</v>
      </c>
    </row>
    <row r="61" spans="1:34">
      <c r="P61" s="22" t="str">
        <f t="shared" ref="P61:U61" si="29">RIGHT(P53,LEN(P53) -FIND(",", P53))</f>
        <v>6</v>
      </c>
      <c r="Q61" s="22" t="str">
        <f t="shared" si="29"/>
        <v>6</v>
      </c>
      <c r="R61" s="22" t="str">
        <f t="shared" si="29"/>
        <v>6</v>
      </c>
      <c r="S61" s="22" t="str">
        <f t="shared" si="29"/>
        <v>2</v>
      </c>
      <c r="T61" s="22" t="str">
        <f t="shared" si="29"/>
        <v>6</v>
      </c>
      <c r="U61" s="22" t="str">
        <f t="shared" si="29"/>
        <v>5</v>
      </c>
    </row>
    <row r="62" spans="1:34">
      <c r="A62" s="2" t="s">
        <v>34</v>
      </c>
    </row>
    <row r="63" spans="1:34">
      <c r="A6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9"/>
  <sheetViews>
    <sheetView topLeftCell="Z1" workbookViewId="0">
      <selection activeCell="AH51" sqref="AH51:AH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>
      <c r="A1" t="s">
        <v>29</v>
      </c>
      <c r="B1" t="s">
        <v>27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46</v>
      </c>
      <c r="M1" s="4" t="s">
        <v>47</v>
      </c>
      <c r="N1" s="4" t="s">
        <v>48</v>
      </c>
      <c r="O1" t="s">
        <v>11</v>
      </c>
      <c r="P1" s="18" t="s">
        <v>13</v>
      </c>
      <c r="Q1" s="18" t="s">
        <v>12</v>
      </c>
      <c r="R1" s="18" t="s">
        <v>49</v>
      </c>
      <c r="S1" s="18" t="s">
        <v>50</v>
      </c>
      <c r="T1" s="18" t="s">
        <v>57</v>
      </c>
      <c r="U1" s="18" t="s">
        <v>58</v>
      </c>
      <c r="V1" t="s">
        <v>14</v>
      </c>
      <c r="W1" t="s">
        <v>0</v>
      </c>
      <c r="X1" t="s">
        <v>30</v>
      </c>
      <c r="Y1" t="s">
        <v>2</v>
      </c>
      <c r="Z1" t="s">
        <v>37</v>
      </c>
      <c r="AA1" s="1" t="s">
        <v>43</v>
      </c>
      <c r="AB1" s="1" t="s">
        <v>42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74</v>
      </c>
      <c r="AH1" s="1" t="s">
        <v>76</v>
      </c>
    </row>
    <row r="2" spans="1:34">
      <c r="A2">
        <v>1</v>
      </c>
      <c r="B2">
        <v>1</v>
      </c>
      <c r="C2">
        <v>0</v>
      </c>
      <c r="D2" t="s">
        <v>15</v>
      </c>
      <c r="E2">
        <v>107</v>
      </c>
      <c r="F2" s="8">
        <v>1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1473176</v>
      </c>
      <c r="P2" s="18">
        <v>5</v>
      </c>
      <c r="Q2" s="18">
        <v>5</v>
      </c>
      <c r="R2" s="18">
        <v>3</v>
      </c>
      <c r="S2" s="18">
        <v>5</v>
      </c>
      <c r="T2" s="18">
        <v>5</v>
      </c>
      <c r="U2" s="18">
        <v>1</v>
      </c>
      <c r="V2">
        <v>14</v>
      </c>
      <c r="W2">
        <v>9</v>
      </c>
      <c r="X2">
        <v>1</v>
      </c>
      <c r="Y2">
        <v>28</v>
      </c>
      <c r="Z2">
        <v>0</v>
      </c>
      <c r="AA2" s="2">
        <f>(1/P2*2)/(1+1/P2)</f>
        <v>0.33333333333333337</v>
      </c>
      <c r="AB2" s="2">
        <f t="shared" ref="AB2:AF16" si="0">(1/Q2*2)/(1+1/Q2)</f>
        <v>0.33333333333333337</v>
      </c>
      <c r="AC2" s="2">
        <f t="shared" si="0"/>
        <v>0.5</v>
      </c>
      <c r="AD2" s="2">
        <f t="shared" si="0"/>
        <v>0.33333333333333337</v>
      </c>
      <c r="AE2" s="2">
        <f t="shared" si="0"/>
        <v>0.33333333333333337</v>
      </c>
      <c r="AF2" s="2">
        <f t="shared" si="0"/>
        <v>1</v>
      </c>
      <c r="AG2">
        <v>0</v>
      </c>
      <c r="AH2">
        <v>0.33333299999999999</v>
      </c>
    </row>
    <row r="3" spans="1:34">
      <c r="A3">
        <v>1</v>
      </c>
      <c r="B3">
        <v>1</v>
      </c>
      <c r="C3">
        <v>1</v>
      </c>
      <c r="D3" t="s">
        <v>16</v>
      </c>
      <c r="E3">
        <v>1</v>
      </c>
      <c r="F3" s="8">
        <v>1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1473176</v>
      </c>
      <c r="P3" s="18">
        <v>8</v>
      </c>
      <c r="Q3" s="18">
        <v>8</v>
      </c>
      <c r="R3" s="18">
        <v>1</v>
      </c>
      <c r="S3" s="18">
        <v>8</v>
      </c>
      <c r="T3" s="18">
        <v>1</v>
      </c>
      <c r="U3" s="18">
        <v>1</v>
      </c>
      <c r="V3">
        <v>14</v>
      </c>
      <c r="W3">
        <v>9</v>
      </c>
      <c r="X3">
        <v>1</v>
      </c>
      <c r="Y3">
        <v>28</v>
      </c>
      <c r="Z3">
        <v>0</v>
      </c>
      <c r="AA3" s="2">
        <f t="shared" ref="AA3:AA16" si="1">(1/P3*2)/(1+1/P3)</f>
        <v>0.22222222222222221</v>
      </c>
      <c r="AB3" s="2">
        <f t="shared" si="0"/>
        <v>0.22222222222222221</v>
      </c>
      <c r="AC3" s="2">
        <f t="shared" si="0"/>
        <v>1</v>
      </c>
      <c r="AD3" s="2">
        <f t="shared" si="0"/>
        <v>0.22222222222222221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778</v>
      </c>
      <c r="F4" s="10">
        <v>15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1473176</v>
      </c>
      <c r="P4" s="19">
        <v>2</v>
      </c>
      <c r="Q4" s="19">
        <v>2</v>
      </c>
      <c r="R4" s="19">
        <v>2</v>
      </c>
      <c r="S4" s="19">
        <v>2</v>
      </c>
      <c r="T4" s="19">
        <v>2</v>
      </c>
      <c r="U4" s="19">
        <v>2</v>
      </c>
      <c r="V4">
        <v>17</v>
      </c>
      <c r="W4">
        <v>9</v>
      </c>
      <c r="X4">
        <v>1</v>
      </c>
      <c r="Y4">
        <v>28</v>
      </c>
      <c r="Z4">
        <v>0</v>
      </c>
      <c r="AA4" s="2">
        <f t="shared" si="1"/>
        <v>0.66666666666666663</v>
      </c>
      <c r="AB4" s="2">
        <f t="shared" si="0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0.66666666666666663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232</v>
      </c>
      <c r="F5" s="8">
        <v>4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1473176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6</v>
      </c>
      <c r="V5">
        <v>21</v>
      </c>
      <c r="W5">
        <v>10</v>
      </c>
      <c r="X5">
        <v>2</v>
      </c>
      <c r="Y5">
        <v>28</v>
      </c>
      <c r="Z5">
        <v>0</v>
      </c>
      <c r="AA5" s="2">
        <f t="shared" si="1"/>
        <v>0.5</v>
      </c>
      <c r="AB5" s="2">
        <f t="shared" si="0"/>
        <v>0.5</v>
      </c>
      <c r="AC5" s="2">
        <f t="shared" si="0"/>
        <v>0.5</v>
      </c>
      <c r="AD5" s="2">
        <f t="shared" si="0"/>
        <v>0.5</v>
      </c>
      <c r="AE5" s="2">
        <f t="shared" si="0"/>
        <v>0.5</v>
      </c>
      <c r="AF5" s="2">
        <f t="shared" si="0"/>
        <v>0.2857142857142857</v>
      </c>
      <c r="AG5" s="1">
        <v>0</v>
      </c>
      <c r="AH5" s="1">
        <v>0.5</v>
      </c>
    </row>
    <row r="6" spans="1:34">
      <c r="A6">
        <v>2</v>
      </c>
      <c r="B6">
        <v>1</v>
      </c>
      <c r="C6">
        <v>1</v>
      </c>
      <c r="D6" t="s">
        <v>16</v>
      </c>
      <c r="E6">
        <v>28</v>
      </c>
      <c r="F6" s="8">
        <v>1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1473176</v>
      </c>
      <c r="P6" s="18">
        <v>4</v>
      </c>
      <c r="Q6" s="18">
        <v>4</v>
      </c>
      <c r="R6" s="18">
        <v>4</v>
      </c>
      <c r="S6" s="18">
        <v>4</v>
      </c>
      <c r="T6" s="18">
        <v>4</v>
      </c>
      <c r="U6" s="18">
        <v>4</v>
      </c>
      <c r="V6">
        <v>21</v>
      </c>
      <c r="W6">
        <v>10</v>
      </c>
      <c r="X6">
        <v>2</v>
      </c>
      <c r="Y6">
        <v>28</v>
      </c>
      <c r="Z6">
        <v>0</v>
      </c>
      <c r="AA6" s="2">
        <f t="shared" si="1"/>
        <v>0.4</v>
      </c>
      <c r="AB6" s="2">
        <f t="shared" si="0"/>
        <v>0.4</v>
      </c>
      <c r="AC6" s="2">
        <f t="shared" si="0"/>
        <v>0.4</v>
      </c>
      <c r="AD6" s="2">
        <f t="shared" si="0"/>
        <v>0.4</v>
      </c>
      <c r="AE6" s="2">
        <f t="shared" si="0"/>
        <v>0.4</v>
      </c>
      <c r="AF6" s="2">
        <f t="shared" si="0"/>
        <v>0.4</v>
      </c>
      <c r="AG6" s="1">
        <v>0</v>
      </c>
      <c r="AH6" s="1">
        <v>0.4</v>
      </c>
    </row>
    <row r="7" spans="1:34" s="2" customFormat="1">
      <c r="A7" s="2">
        <v>2</v>
      </c>
      <c r="B7" s="2">
        <v>1</v>
      </c>
      <c r="C7" s="2">
        <v>5</v>
      </c>
      <c r="D7" s="2" t="s">
        <v>22</v>
      </c>
      <c r="E7" s="2">
        <v>1559</v>
      </c>
      <c r="F7" s="9">
        <v>29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1473176</v>
      </c>
      <c r="P7" s="20">
        <v>7</v>
      </c>
      <c r="Q7" s="20">
        <v>3</v>
      </c>
      <c r="R7" s="20">
        <v>3</v>
      </c>
      <c r="S7" s="20">
        <v>3</v>
      </c>
      <c r="T7" s="20">
        <v>3</v>
      </c>
      <c r="U7" s="20">
        <v>8</v>
      </c>
      <c r="V7">
        <v>23</v>
      </c>
      <c r="W7" s="2">
        <v>10</v>
      </c>
      <c r="X7" s="2">
        <v>2</v>
      </c>
      <c r="Y7">
        <v>28</v>
      </c>
      <c r="Z7">
        <v>1</v>
      </c>
      <c r="AA7" s="2">
        <f t="shared" si="1"/>
        <v>0.25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0"/>
        <v>0.22222222222222221</v>
      </c>
      <c r="AG7" s="2">
        <v>0.28571400000000002</v>
      </c>
      <c r="AH7" s="2">
        <v>0.5</v>
      </c>
    </row>
    <row r="8" spans="1:34">
      <c r="A8">
        <v>3</v>
      </c>
      <c r="B8">
        <v>1</v>
      </c>
      <c r="C8">
        <v>0</v>
      </c>
      <c r="D8" t="s">
        <v>15</v>
      </c>
      <c r="E8">
        <v>22</v>
      </c>
      <c r="F8" s="8">
        <v>1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1473176</v>
      </c>
      <c r="P8" s="18">
        <v>3</v>
      </c>
      <c r="Q8" s="18">
        <v>2</v>
      </c>
      <c r="R8" s="18">
        <v>2</v>
      </c>
      <c r="S8" s="18">
        <v>2</v>
      </c>
      <c r="T8" s="18">
        <v>2</v>
      </c>
      <c r="U8" s="18">
        <v>10</v>
      </c>
      <c r="V8">
        <v>27</v>
      </c>
      <c r="W8">
        <v>10</v>
      </c>
      <c r="X8">
        <v>3</v>
      </c>
      <c r="Y8">
        <v>28</v>
      </c>
      <c r="Z8">
        <v>0</v>
      </c>
      <c r="AA8" s="2">
        <f t="shared" si="1"/>
        <v>0.5</v>
      </c>
      <c r="AB8" s="2">
        <f t="shared" si="0"/>
        <v>0.66666666666666663</v>
      </c>
      <c r="AC8" s="2">
        <f t="shared" si="0"/>
        <v>0.66666666666666663</v>
      </c>
      <c r="AD8" s="2">
        <f t="shared" si="0"/>
        <v>0.66666666666666663</v>
      </c>
      <c r="AE8" s="2">
        <f t="shared" si="0"/>
        <v>0.66666666666666663</v>
      </c>
      <c r="AF8" s="2">
        <f t="shared" si="0"/>
        <v>0.18181818181818182</v>
      </c>
      <c r="AG8" s="1">
        <v>0.33300000000000002</v>
      </c>
      <c r="AH8" s="1">
        <v>0.66666700000000001</v>
      </c>
    </row>
    <row r="9" spans="1:34">
      <c r="A9">
        <v>3</v>
      </c>
      <c r="B9">
        <v>1</v>
      </c>
      <c r="C9">
        <v>1</v>
      </c>
      <c r="D9" t="s">
        <v>16</v>
      </c>
      <c r="E9">
        <v>1612</v>
      </c>
      <c r="F9" s="8">
        <v>30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3</v>
      </c>
      <c r="M9" s="4">
        <v>1</v>
      </c>
      <c r="N9" s="4">
        <v>1</v>
      </c>
      <c r="O9">
        <v>1473176</v>
      </c>
      <c r="P9" s="18">
        <v>10</v>
      </c>
      <c r="Q9" s="18">
        <v>10</v>
      </c>
      <c r="R9" s="18">
        <v>10</v>
      </c>
      <c r="S9" s="18">
        <v>7</v>
      </c>
      <c r="T9" s="18">
        <v>10</v>
      </c>
      <c r="U9" s="18">
        <v>6</v>
      </c>
      <c r="V9">
        <v>28</v>
      </c>
      <c r="W9">
        <v>10</v>
      </c>
      <c r="X9">
        <v>3</v>
      </c>
      <c r="Y9">
        <v>28</v>
      </c>
      <c r="Z9">
        <v>0</v>
      </c>
      <c r="AA9" s="2">
        <f t="shared" si="1"/>
        <v>0.18181818181818182</v>
      </c>
      <c r="AB9" s="2">
        <f t="shared" si="0"/>
        <v>0.18181818181818182</v>
      </c>
      <c r="AC9" s="2">
        <f t="shared" si="0"/>
        <v>0.18181818181818182</v>
      </c>
      <c r="AD9" s="2">
        <f t="shared" si="0"/>
        <v>0.25</v>
      </c>
      <c r="AE9" s="2">
        <f t="shared" si="0"/>
        <v>0.18181818181818182</v>
      </c>
      <c r="AF9" s="2">
        <f t="shared" si="0"/>
        <v>0.2857142857142857</v>
      </c>
      <c r="AG9" s="1">
        <v>0.33300000000000002</v>
      </c>
      <c r="AH9" s="1">
        <v>0.25</v>
      </c>
    </row>
    <row r="10" spans="1:34">
      <c r="A10">
        <v>3</v>
      </c>
      <c r="B10">
        <v>1</v>
      </c>
      <c r="C10">
        <v>5</v>
      </c>
      <c r="D10" t="s">
        <v>22</v>
      </c>
      <c r="E10">
        <v>1096</v>
      </c>
      <c r="F10" s="8">
        <v>30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3</v>
      </c>
      <c r="M10" s="4">
        <v>1</v>
      </c>
      <c r="N10" s="4">
        <v>1</v>
      </c>
      <c r="O10">
        <v>1473176</v>
      </c>
      <c r="P10" s="19">
        <v>8</v>
      </c>
      <c r="Q10" s="19">
        <v>6</v>
      </c>
      <c r="R10" s="19">
        <v>6</v>
      </c>
      <c r="S10" s="19">
        <v>4</v>
      </c>
      <c r="T10" s="19">
        <v>5</v>
      </c>
      <c r="U10" s="19">
        <v>11</v>
      </c>
      <c r="V10">
        <v>29</v>
      </c>
      <c r="W10">
        <v>10</v>
      </c>
      <c r="X10">
        <v>3</v>
      </c>
      <c r="Y10">
        <v>28</v>
      </c>
      <c r="Z10">
        <v>0</v>
      </c>
      <c r="AA10" s="2">
        <f t="shared" si="1"/>
        <v>0.22222222222222221</v>
      </c>
      <c r="AB10" s="2">
        <f t="shared" si="0"/>
        <v>0.2857142857142857</v>
      </c>
      <c r="AC10" s="2">
        <f t="shared" si="0"/>
        <v>0.2857142857142857</v>
      </c>
      <c r="AD10" s="2">
        <f t="shared" si="0"/>
        <v>0.4</v>
      </c>
      <c r="AE10" s="2">
        <f t="shared" si="0"/>
        <v>0.33333333333333337</v>
      </c>
      <c r="AF10" s="2">
        <f t="shared" si="0"/>
        <v>0.16666666666666669</v>
      </c>
      <c r="AG10" s="1">
        <v>0.25</v>
      </c>
      <c r="AH10" s="1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313</v>
      </c>
      <c r="F11" s="8">
        <v>6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1</v>
      </c>
      <c r="M11" s="4">
        <v>1</v>
      </c>
      <c r="N11" s="4">
        <v>1</v>
      </c>
      <c r="O11">
        <v>1473176</v>
      </c>
      <c r="P11" s="18">
        <v>8</v>
      </c>
      <c r="Q11" s="18">
        <v>8</v>
      </c>
      <c r="R11" s="18">
        <v>8</v>
      </c>
      <c r="S11" s="18">
        <v>5</v>
      </c>
      <c r="T11" s="18">
        <v>8</v>
      </c>
      <c r="U11" s="18">
        <v>5</v>
      </c>
      <c r="V11">
        <v>23</v>
      </c>
      <c r="W11">
        <v>12</v>
      </c>
      <c r="X11">
        <v>6</v>
      </c>
      <c r="Y11">
        <v>28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0.33333333333333337</v>
      </c>
      <c r="AE11" s="2">
        <f t="shared" si="0"/>
        <v>0.22222222222222221</v>
      </c>
      <c r="AF11" s="2">
        <f t="shared" si="0"/>
        <v>0.33333333333333337</v>
      </c>
      <c r="AG11" s="1">
        <v>0.5</v>
      </c>
      <c r="AH11" s="1">
        <v>0.33329999999999999</v>
      </c>
    </row>
    <row r="12" spans="1:34">
      <c r="A12">
        <v>4</v>
      </c>
      <c r="B12">
        <v>1</v>
      </c>
      <c r="C12">
        <v>1</v>
      </c>
      <c r="D12" t="s">
        <v>16</v>
      </c>
      <c r="E12">
        <v>4161</v>
      </c>
      <c r="F12" s="8">
        <v>231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7</v>
      </c>
      <c r="M12" s="4">
        <v>1</v>
      </c>
      <c r="N12" s="4">
        <v>1</v>
      </c>
      <c r="O12">
        <v>1473176</v>
      </c>
      <c r="P12" s="18">
        <v>1</v>
      </c>
      <c r="Q12" s="18">
        <v>2</v>
      </c>
      <c r="R12" s="18">
        <v>2</v>
      </c>
      <c r="S12" s="18">
        <v>8</v>
      </c>
      <c r="T12" s="18">
        <v>4</v>
      </c>
      <c r="U12" s="18">
        <v>7</v>
      </c>
      <c r="V12">
        <v>26</v>
      </c>
      <c r="W12">
        <v>12</v>
      </c>
      <c r="X12">
        <v>6</v>
      </c>
      <c r="Y12">
        <v>28</v>
      </c>
      <c r="Z12">
        <v>0</v>
      </c>
      <c r="AA12" s="2">
        <f t="shared" si="1"/>
        <v>1</v>
      </c>
      <c r="AB12" s="2">
        <f t="shared" si="0"/>
        <v>0.66666666666666663</v>
      </c>
      <c r="AC12" s="2">
        <f t="shared" si="0"/>
        <v>0.66666666666666663</v>
      </c>
      <c r="AD12" s="2">
        <f t="shared" si="0"/>
        <v>0.22222222222222221</v>
      </c>
      <c r="AE12" s="2">
        <f t="shared" si="0"/>
        <v>0.4</v>
      </c>
      <c r="AF12" s="2">
        <f t="shared" si="0"/>
        <v>0.25</v>
      </c>
      <c r="AG12" s="1">
        <v>0.2</v>
      </c>
      <c r="AH12" s="1">
        <v>0.22220000000000001</v>
      </c>
    </row>
    <row r="13" spans="1:34" ht="25" customHeight="1">
      <c r="A13">
        <v>4</v>
      </c>
      <c r="B13">
        <v>1</v>
      </c>
      <c r="C13">
        <v>5</v>
      </c>
      <c r="D13" t="s">
        <v>22</v>
      </c>
      <c r="E13">
        <v>1968</v>
      </c>
      <c r="F13" s="8">
        <v>45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5</v>
      </c>
      <c r="M13" s="4">
        <v>1</v>
      </c>
      <c r="N13" s="4">
        <v>1</v>
      </c>
      <c r="O13">
        <v>1473176</v>
      </c>
      <c r="P13" s="19">
        <v>3</v>
      </c>
      <c r="Q13" s="19">
        <v>3</v>
      </c>
      <c r="R13" s="19">
        <v>3</v>
      </c>
      <c r="S13" s="19">
        <v>2</v>
      </c>
      <c r="T13" s="19">
        <v>2</v>
      </c>
      <c r="U13" s="19">
        <v>7</v>
      </c>
      <c r="V13">
        <v>27</v>
      </c>
      <c r="W13">
        <v>12</v>
      </c>
      <c r="X13">
        <v>6</v>
      </c>
      <c r="Y13">
        <v>28</v>
      </c>
      <c r="Z13">
        <v>0</v>
      </c>
      <c r="AA13" s="2">
        <f t="shared" si="1"/>
        <v>0.5</v>
      </c>
      <c r="AB13" s="2">
        <f t="shared" si="0"/>
        <v>0.5</v>
      </c>
      <c r="AC13" s="2">
        <f t="shared" si="0"/>
        <v>0.5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0.25</v>
      </c>
      <c r="AG13" s="1">
        <v>0.22</v>
      </c>
      <c r="AH13" s="1">
        <v>0.66669999999999996</v>
      </c>
    </row>
    <row r="14" spans="1:34">
      <c r="A14">
        <v>5</v>
      </c>
      <c r="B14">
        <v>1</v>
      </c>
      <c r="C14">
        <v>0</v>
      </c>
      <c r="D14" t="s">
        <v>15</v>
      </c>
      <c r="E14">
        <v>2855</v>
      </c>
      <c r="F14" s="8">
        <v>58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4</v>
      </c>
      <c r="M14" s="4">
        <v>1</v>
      </c>
      <c r="N14" s="4">
        <v>1</v>
      </c>
      <c r="O14">
        <v>1473176</v>
      </c>
      <c r="P14" s="18">
        <v>10</v>
      </c>
      <c r="Q14" s="18">
        <v>10</v>
      </c>
      <c r="R14" s="18">
        <v>10</v>
      </c>
      <c r="S14" s="18">
        <v>10</v>
      </c>
      <c r="T14" s="18">
        <v>1</v>
      </c>
      <c r="U14" s="18">
        <v>10</v>
      </c>
      <c r="V14">
        <v>28</v>
      </c>
      <c r="W14">
        <v>12</v>
      </c>
      <c r="X14">
        <v>12</v>
      </c>
      <c r="Y14">
        <v>28</v>
      </c>
      <c r="Z14">
        <v>0</v>
      </c>
      <c r="AA14" s="2">
        <f t="shared" si="1"/>
        <v>0.18181818181818182</v>
      </c>
      <c r="AB14" s="2">
        <f t="shared" si="0"/>
        <v>0.18181818181818182</v>
      </c>
      <c r="AC14" s="2">
        <f t="shared" si="0"/>
        <v>0.18181818181818182</v>
      </c>
      <c r="AD14" s="2">
        <f t="shared" si="0"/>
        <v>0.18181818181818182</v>
      </c>
      <c r="AE14" s="2">
        <f t="shared" si="0"/>
        <v>1</v>
      </c>
      <c r="AF14" s="2">
        <f t="shared" si="0"/>
        <v>0.18181818181818182</v>
      </c>
      <c r="AG14" s="1">
        <v>0</v>
      </c>
      <c r="AH14" s="1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654</v>
      </c>
      <c r="F15" s="8">
        <v>12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1473176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>
        <v>7</v>
      </c>
      <c r="V15">
        <v>27</v>
      </c>
      <c r="W15">
        <v>12</v>
      </c>
      <c r="X15">
        <v>12</v>
      </c>
      <c r="Y15">
        <v>28</v>
      </c>
      <c r="Z15">
        <v>0</v>
      </c>
      <c r="AA15" s="2">
        <f t="shared" si="1"/>
        <v>0.25</v>
      </c>
      <c r="AB15" s="2">
        <f t="shared" si="0"/>
        <v>0.25</v>
      </c>
      <c r="AC15" s="2">
        <f t="shared" si="0"/>
        <v>0.25</v>
      </c>
      <c r="AD15" s="2">
        <f t="shared" si="0"/>
        <v>0.25</v>
      </c>
      <c r="AE15" s="2">
        <f t="shared" si="0"/>
        <v>0.25</v>
      </c>
      <c r="AF15" s="2">
        <f t="shared" si="0"/>
        <v>0.25</v>
      </c>
      <c r="AG15" s="1">
        <v>0</v>
      </c>
      <c r="AH15" s="1">
        <v>0.25</v>
      </c>
    </row>
    <row r="16" spans="1:34">
      <c r="A16">
        <v>5</v>
      </c>
      <c r="B16">
        <v>1</v>
      </c>
      <c r="C16">
        <v>5</v>
      </c>
      <c r="D16" t="s">
        <v>22</v>
      </c>
      <c r="E16">
        <v>1329</v>
      </c>
      <c r="F16" s="8">
        <v>48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2</v>
      </c>
      <c r="M16" s="4">
        <v>1</v>
      </c>
      <c r="N16" s="4">
        <v>1</v>
      </c>
      <c r="O16">
        <v>1473176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11</v>
      </c>
      <c r="V16">
        <v>27</v>
      </c>
      <c r="W16">
        <v>12</v>
      </c>
      <c r="X16">
        <v>12</v>
      </c>
      <c r="Y16">
        <v>28</v>
      </c>
      <c r="Z16">
        <v>0</v>
      </c>
      <c r="AA16" s="2">
        <f t="shared" si="1"/>
        <v>1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0.16666666666666669</v>
      </c>
      <c r="AG16" s="1">
        <v>0</v>
      </c>
      <c r="AH16" s="1">
        <v>1</v>
      </c>
    </row>
    <row r="17" spans="1:34">
      <c r="F17" s="8" t="s">
        <v>31</v>
      </c>
      <c r="G17" s="16" t="s">
        <v>31</v>
      </c>
      <c r="H17" s="16"/>
      <c r="J17" t="s">
        <v>31</v>
      </c>
      <c r="M17" s="4" t="s">
        <v>31</v>
      </c>
      <c r="V17" t="s">
        <v>31</v>
      </c>
      <c r="AA17" t="s">
        <v>31</v>
      </c>
      <c r="AB17" t="s">
        <v>31</v>
      </c>
      <c r="AC17" t="s">
        <v>69</v>
      </c>
      <c r="AD17" t="s">
        <v>69</v>
      </c>
      <c r="AE17" t="s">
        <v>69</v>
      </c>
      <c r="AF17" t="s">
        <v>69</v>
      </c>
    </row>
    <row r="18" spans="1:34">
      <c r="F18" s="8">
        <f>AVERAGE(F2:F16)</f>
        <v>34.133333333333333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23.466666666666665</v>
      </c>
      <c r="AA18" s="2">
        <f>AVERAGE(AA2:AA16)</f>
        <v>0.42868686868686867</v>
      </c>
      <c r="AB18" s="2">
        <f>AVERAGE(AB2:AB16)</f>
        <v>0.43847522847522846</v>
      </c>
      <c r="AC18" s="2">
        <f t="shared" ref="AC18:AF18" si="2">AVERAGE(AC2:AC16)</f>
        <v>0.50143819143819146</v>
      </c>
      <c r="AD18" s="2">
        <f t="shared" si="2"/>
        <v>0.43952861952861955</v>
      </c>
      <c r="AE18" s="2">
        <f t="shared" si="2"/>
        <v>0.5413804713804713</v>
      </c>
      <c r="AF18" s="2">
        <f t="shared" si="2"/>
        <v>0.37604136604136601</v>
      </c>
    </row>
    <row r="19" spans="1:34">
      <c r="F19" s="8" t="s">
        <v>28</v>
      </c>
      <c r="G19" s="16" t="s">
        <v>28</v>
      </c>
      <c r="H19" s="16"/>
      <c r="J19" t="s">
        <v>28</v>
      </c>
      <c r="M19" s="4" t="s">
        <v>28</v>
      </c>
      <c r="V19" t="s">
        <v>28</v>
      </c>
      <c r="AA19" t="s">
        <v>28</v>
      </c>
      <c r="AB19" t="s">
        <v>28</v>
      </c>
      <c r="AC19" t="s">
        <v>44</v>
      </c>
      <c r="AD19" t="s">
        <v>44</v>
      </c>
      <c r="AE19" t="s">
        <v>44</v>
      </c>
      <c r="AF19" t="s">
        <v>44</v>
      </c>
    </row>
    <row r="20" spans="1:34">
      <c r="F20" s="8">
        <f>STDEV(F2:F16)</f>
        <v>57.720838854743256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5.0831186527657657</v>
      </c>
      <c r="AA20">
        <f>STDEV(AA2:AA16)</f>
        <v>0.27363073858953391</v>
      </c>
      <c r="AB20">
        <f>STDEV(AB2:AB16)</f>
        <v>0.23597069162560305</v>
      </c>
      <c r="AC20">
        <f t="shared" ref="AC20:AF20" si="3">STDEV(AC2:AC16)</f>
        <v>0.26475871865196354</v>
      </c>
      <c r="AD20">
        <f t="shared" si="3"/>
        <v>0.22906607408016283</v>
      </c>
      <c r="AE20">
        <f t="shared" si="3"/>
        <v>0.28336043439943204</v>
      </c>
      <c r="AF20">
        <f t="shared" si="3"/>
        <v>0.28237110854188635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1</v>
      </c>
      <c r="F29" s="8">
        <v>1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1</v>
      </c>
      <c r="M29" s="4">
        <v>1</v>
      </c>
      <c r="N29" s="4">
        <v>1</v>
      </c>
      <c r="O29">
        <v>1473176</v>
      </c>
      <c r="P29" s="18">
        <v>8</v>
      </c>
      <c r="Q29" s="18">
        <v>8</v>
      </c>
      <c r="R29" s="18">
        <v>0</v>
      </c>
      <c r="S29" s="18">
        <v>8</v>
      </c>
      <c r="T29" s="18">
        <v>1</v>
      </c>
      <c r="U29" s="18">
        <v>1</v>
      </c>
      <c r="V29">
        <v>15</v>
      </c>
      <c r="W29">
        <v>9</v>
      </c>
      <c r="X29">
        <v>1</v>
      </c>
      <c r="Y29">
        <v>28</v>
      </c>
      <c r="Z29">
        <v>0</v>
      </c>
      <c r="AA29" s="2">
        <f>(1/P29*2)/(1+1/P29)</f>
        <v>0.22222222222222221</v>
      </c>
      <c r="AB29" s="2">
        <f t="shared" ref="AB29:AF29" si="4">(1/Q29*2)/(1+1/Q29)</f>
        <v>0.22222222222222221</v>
      </c>
      <c r="AC29" s="2">
        <v>0</v>
      </c>
      <c r="AD29" s="2">
        <f t="shared" si="4"/>
        <v>0.22222222222222221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>
      <c r="A30">
        <v>1</v>
      </c>
      <c r="B30">
        <v>2</v>
      </c>
      <c r="C30">
        <v>3</v>
      </c>
      <c r="D30" t="s">
        <v>18</v>
      </c>
      <c r="E30">
        <v>3884</v>
      </c>
      <c r="F30" s="8">
        <v>721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11</v>
      </c>
      <c r="M30" s="4">
        <v>1</v>
      </c>
      <c r="N30" s="4">
        <v>1</v>
      </c>
      <c r="O30">
        <v>1473176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13</v>
      </c>
      <c r="W30">
        <v>9</v>
      </c>
      <c r="X30">
        <v>1</v>
      </c>
      <c r="Y30">
        <v>28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315</v>
      </c>
      <c r="F31" s="8">
        <v>19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1</v>
      </c>
      <c r="M31" s="4">
        <v>1</v>
      </c>
      <c r="N31" s="4">
        <v>1</v>
      </c>
      <c r="O31">
        <v>1473176</v>
      </c>
      <c r="P31" s="18">
        <v>9</v>
      </c>
      <c r="Q31" s="18">
        <v>9</v>
      </c>
      <c r="R31" s="18">
        <v>9</v>
      </c>
      <c r="S31" s="18">
        <v>8</v>
      </c>
      <c r="T31" s="18">
        <v>1</v>
      </c>
      <c r="U31" s="18">
        <v>5</v>
      </c>
      <c r="V31">
        <v>22</v>
      </c>
      <c r="W31">
        <v>10</v>
      </c>
      <c r="X31">
        <v>2</v>
      </c>
      <c r="Y31">
        <v>28</v>
      </c>
      <c r="Z31">
        <v>0</v>
      </c>
      <c r="AA31" s="2">
        <f t="shared" ref="AA31:AA37" si="5">(1/P31*2)/(1+1/P31)</f>
        <v>0.19999999999999998</v>
      </c>
      <c r="AB31" s="2">
        <f t="shared" ref="AB31:AB37" si="6">(1/Q31*2)/(1+1/Q31)</f>
        <v>0.19999999999999998</v>
      </c>
      <c r="AC31" s="2">
        <f t="shared" ref="AC31:AC37" si="7">(1/R31*2)/(1+1/R31)</f>
        <v>0.19999999999999998</v>
      </c>
      <c r="AD31" s="2">
        <f t="shared" ref="AD31:AD37" si="8">(1/S31*2)/(1+1/S31)</f>
        <v>0.22222222222222221</v>
      </c>
      <c r="AE31" s="2">
        <f t="shared" ref="AE31:AE37" si="9">(1/T31*2)/(1+1/T31)</f>
        <v>1</v>
      </c>
      <c r="AF31" s="2">
        <f t="shared" ref="AF31:AF37" si="10">(1/U31*2)/(1+1/U31)</f>
        <v>0.33333333333333337</v>
      </c>
      <c r="AG31">
        <v>0.5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315</v>
      </c>
      <c r="F32" s="8">
        <v>15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1473176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19</v>
      </c>
      <c r="W32">
        <v>10</v>
      </c>
      <c r="X32">
        <v>2</v>
      </c>
      <c r="Y32">
        <v>28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>
      <c r="A33">
        <v>3</v>
      </c>
      <c r="B33">
        <v>2</v>
      </c>
      <c r="C33">
        <v>2</v>
      </c>
      <c r="D33" t="s">
        <v>17</v>
      </c>
      <c r="E33">
        <v>1628</v>
      </c>
      <c r="F33" s="8">
        <v>189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1473176</v>
      </c>
      <c r="P33" s="18">
        <v>6</v>
      </c>
      <c r="Q33" s="18">
        <v>4</v>
      </c>
      <c r="R33" s="18">
        <v>4</v>
      </c>
      <c r="S33" s="18">
        <v>3</v>
      </c>
      <c r="T33" s="18">
        <v>4</v>
      </c>
      <c r="U33" s="18">
        <v>2</v>
      </c>
      <c r="V33">
        <v>27</v>
      </c>
      <c r="W33">
        <v>10</v>
      </c>
      <c r="X33">
        <v>3</v>
      </c>
      <c r="Y33">
        <v>28</v>
      </c>
      <c r="Z33">
        <v>0</v>
      </c>
      <c r="AA33" s="2">
        <f t="shared" si="5"/>
        <v>0.2857142857142857</v>
      </c>
      <c r="AB33" s="2">
        <f t="shared" si="6"/>
        <v>0.4</v>
      </c>
      <c r="AC33" s="2">
        <f t="shared" si="7"/>
        <v>0.4</v>
      </c>
      <c r="AD33" s="2">
        <f t="shared" si="8"/>
        <v>0.5</v>
      </c>
      <c r="AE33" s="2">
        <f t="shared" si="9"/>
        <v>0.4</v>
      </c>
      <c r="AF33" s="2">
        <f t="shared" si="10"/>
        <v>0.66666666666666663</v>
      </c>
      <c r="AG33">
        <v>0.5</v>
      </c>
      <c r="AH33">
        <v>0.5</v>
      </c>
    </row>
    <row r="34" spans="1:34">
      <c r="A34">
        <v>3</v>
      </c>
      <c r="B34">
        <v>2</v>
      </c>
      <c r="C34">
        <v>3</v>
      </c>
      <c r="D34" t="s">
        <v>18</v>
      </c>
      <c r="E34">
        <v>702</v>
      </c>
      <c r="F34" s="8">
        <v>66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1473176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24</v>
      </c>
      <c r="W34">
        <v>10</v>
      </c>
      <c r="X34">
        <v>3</v>
      </c>
      <c r="Y34">
        <v>28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1460</v>
      </c>
      <c r="F35" s="8">
        <v>141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2</v>
      </c>
      <c r="M35" s="4">
        <v>1</v>
      </c>
      <c r="N35" s="4">
        <v>1</v>
      </c>
      <c r="O35">
        <v>1473176</v>
      </c>
      <c r="P35" s="18">
        <v>7</v>
      </c>
      <c r="Q35" s="18">
        <v>7</v>
      </c>
      <c r="R35" s="18">
        <v>7</v>
      </c>
      <c r="S35" s="18">
        <v>7</v>
      </c>
      <c r="T35" s="18">
        <v>7</v>
      </c>
      <c r="U35" s="18">
        <v>6</v>
      </c>
      <c r="V35">
        <v>25</v>
      </c>
      <c r="W35">
        <v>12</v>
      </c>
      <c r="X35">
        <v>6</v>
      </c>
      <c r="Y35">
        <v>28</v>
      </c>
      <c r="Z35">
        <v>0</v>
      </c>
      <c r="AA35" s="2">
        <f t="shared" si="5"/>
        <v>0.25</v>
      </c>
      <c r="AB35" s="2">
        <f t="shared" si="6"/>
        <v>0.25</v>
      </c>
      <c r="AC35" s="2">
        <f t="shared" si="7"/>
        <v>0.25</v>
      </c>
      <c r="AD35" s="2">
        <f t="shared" si="8"/>
        <v>0.25</v>
      </c>
      <c r="AE35" s="2">
        <f t="shared" si="9"/>
        <v>0.25</v>
      </c>
      <c r="AF35" s="2">
        <f t="shared" si="10"/>
        <v>0.2857142857142857</v>
      </c>
      <c r="AG35">
        <v>0</v>
      </c>
      <c r="AH35">
        <v>0.25</v>
      </c>
    </row>
    <row r="36" spans="1:34">
      <c r="A36">
        <v>4</v>
      </c>
      <c r="B36">
        <v>2</v>
      </c>
      <c r="C36">
        <v>3</v>
      </c>
      <c r="D36" t="s">
        <v>18</v>
      </c>
      <c r="E36">
        <v>1079</v>
      </c>
      <c r="F36" s="8">
        <v>62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1</v>
      </c>
      <c r="M36" s="4">
        <v>1</v>
      </c>
      <c r="N36" s="4">
        <v>1</v>
      </c>
      <c r="O36">
        <v>1473176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22</v>
      </c>
      <c r="W36">
        <v>12</v>
      </c>
      <c r="X36">
        <v>6</v>
      </c>
      <c r="Y36">
        <v>28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2855</v>
      </c>
      <c r="F37" s="8">
        <v>3336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7</v>
      </c>
      <c r="M37" s="4">
        <v>1</v>
      </c>
      <c r="N37" s="4">
        <v>1</v>
      </c>
      <c r="O37">
        <v>1473176</v>
      </c>
      <c r="P37" s="18">
        <v>5</v>
      </c>
      <c r="Q37" s="18">
        <v>5</v>
      </c>
      <c r="R37" s="18">
        <v>5</v>
      </c>
      <c r="S37" s="18">
        <v>5</v>
      </c>
      <c r="T37" s="18">
        <v>5</v>
      </c>
      <c r="U37" s="18">
        <v>5</v>
      </c>
      <c r="V37">
        <v>26</v>
      </c>
      <c r="W37">
        <v>12</v>
      </c>
      <c r="X37">
        <v>12</v>
      </c>
      <c r="Y37">
        <v>28</v>
      </c>
      <c r="Z37">
        <v>0</v>
      </c>
      <c r="AA37" s="2">
        <f t="shared" si="5"/>
        <v>0.33333333333333337</v>
      </c>
      <c r="AB37" s="2">
        <f t="shared" si="6"/>
        <v>0.33333333333333337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0.33333333333333337</v>
      </c>
      <c r="AF37" s="2">
        <f t="shared" si="10"/>
        <v>0.33333333333333337</v>
      </c>
      <c r="AG37">
        <v>0</v>
      </c>
      <c r="AH37">
        <v>0.33329999999999999</v>
      </c>
    </row>
    <row r="38" spans="1:34">
      <c r="A38">
        <v>5</v>
      </c>
      <c r="B38">
        <v>2</v>
      </c>
      <c r="C38">
        <v>3</v>
      </c>
      <c r="D38" t="s">
        <v>18</v>
      </c>
      <c r="E38">
        <v>615</v>
      </c>
      <c r="F38" s="8">
        <v>373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1473176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27</v>
      </c>
      <c r="W38">
        <v>12</v>
      </c>
      <c r="X38">
        <v>12</v>
      </c>
      <c r="Y38">
        <v>28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8" t="s">
        <v>31</v>
      </c>
      <c r="J39" t="s">
        <v>31</v>
      </c>
      <c r="M39" s="4" t="s">
        <v>31</v>
      </c>
    </row>
    <row r="40" spans="1:34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>
      <c r="G41" s="8" t="s">
        <v>28</v>
      </c>
      <c r="J41" t="s">
        <v>28</v>
      </c>
      <c r="M41" s="4" t="s">
        <v>28</v>
      </c>
    </row>
    <row r="42" spans="1:34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3992</v>
      </c>
      <c r="F51" s="10">
        <v>887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10</v>
      </c>
      <c r="M51" s="6">
        <v>1</v>
      </c>
      <c r="N51" s="6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56</v>
      </c>
      <c r="T51" s="19" t="s">
        <v>70</v>
      </c>
      <c r="U51" s="19" t="s">
        <v>67</v>
      </c>
      <c r="V51" s="1">
        <f>14*2</f>
        <v>28</v>
      </c>
      <c r="W51">
        <v>9</v>
      </c>
      <c r="X51">
        <v>1</v>
      </c>
      <c r="Y51">
        <v>20</v>
      </c>
      <c r="Z51" s="1">
        <v>0</v>
      </c>
      <c r="AA51" s="2">
        <v>0.22</v>
      </c>
      <c r="AB51" s="2">
        <v>0.22</v>
      </c>
      <c r="AC51" s="2">
        <v>0.22</v>
      </c>
      <c r="AD51" s="2">
        <v>0.22</v>
      </c>
      <c r="AE51" s="2">
        <v>0.66</v>
      </c>
      <c r="AF51" s="2">
        <v>0.83</v>
      </c>
      <c r="AG51" s="2">
        <v>0.16669999999999999</v>
      </c>
      <c r="AH51" s="2">
        <v>0.44444400000000001</v>
      </c>
    </row>
    <row r="52" spans="1:34">
      <c r="A52">
        <v>2</v>
      </c>
      <c r="B52">
        <v>3</v>
      </c>
      <c r="C52">
        <v>4</v>
      </c>
      <c r="D52" t="s">
        <v>19</v>
      </c>
      <c r="E52">
        <v>2283</v>
      </c>
      <c r="F52" s="8">
        <v>51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6</v>
      </c>
      <c r="M52" s="4">
        <v>1</v>
      </c>
      <c r="N52" s="4">
        <v>1</v>
      </c>
      <c r="O52">
        <v>55106</v>
      </c>
      <c r="P52" s="19">
        <v>5</v>
      </c>
      <c r="Q52" s="19">
        <v>4</v>
      </c>
      <c r="R52" s="19">
        <v>4</v>
      </c>
      <c r="S52" s="19">
        <v>1</v>
      </c>
      <c r="T52" s="19">
        <v>3</v>
      </c>
      <c r="U52" s="19">
        <v>7</v>
      </c>
      <c r="V52" s="1">
        <f>21*2</f>
        <v>42</v>
      </c>
      <c r="W52">
        <v>10</v>
      </c>
      <c r="X52">
        <v>2</v>
      </c>
      <c r="Y52">
        <v>20</v>
      </c>
      <c r="Z52" s="1">
        <v>0</v>
      </c>
      <c r="AA52">
        <f>(1/P52*2)/(1+1/P52)/3</f>
        <v>0.11111111111111112</v>
      </c>
      <c r="AB52">
        <f t="shared" ref="AB52:AF52" si="11">(1/Q52*2)/(1+1/Q52)/3</f>
        <v>0.13333333333333333</v>
      </c>
      <c r="AC52">
        <f t="shared" si="11"/>
        <v>0.13333333333333333</v>
      </c>
      <c r="AD52">
        <f t="shared" si="11"/>
        <v>0.33333333333333331</v>
      </c>
      <c r="AE52">
        <f t="shared" si="11"/>
        <v>0.16666666666666666</v>
      </c>
      <c r="AF52">
        <f t="shared" si="11"/>
        <v>8.3333333333333329E-2</v>
      </c>
      <c r="AG52">
        <v>0.1</v>
      </c>
      <c r="AH52">
        <v>0.5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2314</v>
      </c>
      <c r="F53" s="9">
        <v>105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4</v>
      </c>
      <c r="M53" s="5">
        <v>1</v>
      </c>
      <c r="N53" s="5">
        <v>1</v>
      </c>
      <c r="O53">
        <v>55106</v>
      </c>
      <c r="P53" s="20">
        <v>8</v>
      </c>
      <c r="Q53" s="20">
        <v>9</v>
      </c>
      <c r="R53" s="20">
        <v>9</v>
      </c>
      <c r="S53" s="20">
        <v>2</v>
      </c>
      <c r="T53" s="20">
        <v>9</v>
      </c>
      <c r="U53" s="20">
        <v>6</v>
      </c>
      <c r="V53" s="1">
        <f>25*2</f>
        <v>50</v>
      </c>
      <c r="W53" s="2">
        <v>10</v>
      </c>
      <c r="X53" s="2">
        <v>3</v>
      </c>
      <c r="Y53" s="2">
        <v>20</v>
      </c>
      <c r="Z53" s="2">
        <v>0</v>
      </c>
      <c r="AA53">
        <f t="shared" ref="AA53:AA55" si="12">(1/P53*2)/(1+1/P53)/3</f>
        <v>7.407407407407407E-2</v>
      </c>
      <c r="AB53">
        <f t="shared" ref="AB53:AB55" si="13">(1/Q53*2)/(1+1/Q53)/3</f>
        <v>6.6666666666666666E-2</v>
      </c>
      <c r="AC53">
        <f t="shared" ref="AC53:AC55" si="14">(1/R53*2)/(1+1/R53)/3</f>
        <v>6.6666666666666666E-2</v>
      </c>
      <c r="AD53">
        <f t="shared" ref="AD53:AD55" si="15">(1/S53*2)/(1+1/S53)/3</f>
        <v>0.22222222222222221</v>
      </c>
      <c r="AE53">
        <f t="shared" ref="AE53:AE55" si="16">(1/T53*2)/(1+1/T53)/3</f>
        <v>6.6666666666666666E-2</v>
      </c>
      <c r="AF53">
        <f t="shared" ref="AF53:AF55" si="17">(1/U53*2)/(1+1/U53)/3</f>
        <v>9.5238095238095233E-2</v>
      </c>
      <c r="AG53" s="2">
        <v>0.25</v>
      </c>
      <c r="AH53" s="2">
        <v>0.2</v>
      </c>
    </row>
    <row r="54" spans="1:34" s="2" customFormat="1" ht="25" customHeight="1">
      <c r="A54" s="2">
        <v>4</v>
      </c>
      <c r="B54" s="2">
        <v>3</v>
      </c>
      <c r="C54" s="2">
        <v>4</v>
      </c>
      <c r="D54" s="2" t="s">
        <v>19</v>
      </c>
      <c r="E54" s="2">
        <v>1392</v>
      </c>
      <c r="F54" s="9">
        <v>70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9</v>
      </c>
      <c r="Q54" s="20">
        <v>9</v>
      </c>
      <c r="R54" s="20">
        <v>9</v>
      </c>
      <c r="S54" s="20">
        <v>3</v>
      </c>
      <c r="T54" s="20">
        <v>8</v>
      </c>
      <c r="U54" s="20">
        <v>8</v>
      </c>
      <c r="V54" s="1">
        <f>21*2</f>
        <v>42</v>
      </c>
      <c r="W54" s="2">
        <v>12</v>
      </c>
      <c r="X54" s="2">
        <v>6</v>
      </c>
      <c r="Y54" s="2">
        <v>20</v>
      </c>
      <c r="Z54" s="1">
        <v>0</v>
      </c>
      <c r="AA54">
        <f t="shared" si="12"/>
        <v>6.6666666666666666E-2</v>
      </c>
      <c r="AB54">
        <f t="shared" si="13"/>
        <v>6.6666666666666666E-2</v>
      </c>
      <c r="AC54">
        <f t="shared" si="14"/>
        <v>6.6666666666666666E-2</v>
      </c>
      <c r="AD54">
        <f t="shared" si="15"/>
        <v>0.16666666666666666</v>
      </c>
      <c r="AE54">
        <f t="shared" si="16"/>
        <v>7.407407407407407E-2</v>
      </c>
      <c r="AF54">
        <f t="shared" si="17"/>
        <v>7.407407407407407E-2</v>
      </c>
      <c r="AG54" s="2">
        <v>0</v>
      </c>
      <c r="AH54" s="2">
        <v>0.25</v>
      </c>
    </row>
    <row r="55" spans="1:34" ht="25" customHeight="1">
      <c r="A55">
        <v>5</v>
      </c>
      <c r="B55">
        <v>3</v>
      </c>
      <c r="C55">
        <v>4</v>
      </c>
      <c r="D55" t="s">
        <v>19</v>
      </c>
      <c r="E55">
        <v>1277</v>
      </c>
      <c r="F55" s="8">
        <v>402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2</v>
      </c>
      <c r="M55" s="4">
        <v>1</v>
      </c>
      <c r="N55" s="4">
        <v>1</v>
      </c>
      <c r="O55">
        <v>55106</v>
      </c>
      <c r="P55" s="18">
        <v>6</v>
      </c>
      <c r="Q55" s="18">
        <v>6</v>
      </c>
      <c r="R55" s="18">
        <v>6</v>
      </c>
      <c r="S55" s="18">
        <v>6</v>
      </c>
      <c r="T55" s="18">
        <v>6</v>
      </c>
      <c r="U55" s="18">
        <v>6</v>
      </c>
      <c r="V55" s="1">
        <f>28*2</f>
        <v>56</v>
      </c>
      <c r="W55">
        <v>12</v>
      </c>
      <c r="X55">
        <v>12</v>
      </c>
      <c r="Y55">
        <v>20</v>
      </c>
      <c r="Z55" s="1">
        <v>0</v>
      </c>
      <c r="AA55">
        <f t="shared" si="12"/>
        <v>9.5238095238095233E-2</v>
      </c>
      <c r="AB55">
        <f t="shared" si="13"/>
        <v>9.5238095238095233E-2</v>
      </c>
      <c r="AC55">
        <f t="shared" si="14"/>
        <v>9.5238095238095233E-2</v>
      </c>
      <c r="AD55">
        <f t="shared" si="15"/>
        <v>9.5238095238095233E-2</v>
      </c>
      <c r="AE55">
        <f t="shared" si="16"/>
        <v>9.5238095238095233E-2</v>
      </c>
      <c r="AF55">
        <f t="shared" si="17"/>
        <v>9.5238095238095233E-2</v>
      </c>
      <c r="AG55" s="2">
        <v>0</v>
      </c>
      <c r="AH55" s="2">
        <v>0.14285700000000001</v>
      </c>
    </row>
    <row r="56" spans="1:34">
      <c r="G56" s="8" t="s">
        <v>31</v>
      </c>
      <c r="J56" t="s">
        <v>31</v>
      </c>
      <c r="M56" s="4" t="s">
        <v>31</v>
      </c>
    </row>
    <row r="57" spans="1:34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>
      <c r="G58" s="8" t="s">
        <v>28</v>
      </c>
      <c r="J58" t="s">
        <v>28</v>
      </c>
      <c r="M58" s="4" t="s">
        <v>28</v>
      </c>
    </row>
    <row r="59" spans="1:34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51" workbookViewId="0">
      <selection activeCell="I2" sqref="I2:I91"/>
    </sheetView>
  </sheetViews>
  <sheetFormatPr baseColWidth="10" defaultRowHeight="16"/>
  <sheetData>
    <row r="1" spans="1:9">
      <c r="A1" s="1" t="s">
        <v>43</v>
      </c>
      <c r="B1" s="1" t="s">
        <v>42</v>
      </c>
      <c r="C1" t="s">
        <v>59</v>
      </c>
      <c r="D1" t="s">
        <v>60</v>
      </c>
      <c r="E1" t="s">
        <v>61</v>
      </c>
      <c r="F1" t="s">
        <v>62</v>
      </c>
      <c r="H1" t="s">
        <v>75</v>
      </c>
    </row>
    <row r="2" spans="1:9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 s="5">
        <v>1</v>
      </c>
      <c r="H3" s="2">
        <v>0</v>
      </c>
      <c r="I3" s="2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5">
        <v>1</v>
      </c>
      <c r="H4" s="2">
        <v>0</v>
      </c>
      <c r="I4" s="2">
        <v>0.66666700000000001</v>
      </c>
    </row>
    <row r="5" spans="1:9">
      <c r="A5">
        <v>0.66666666666666663</v>
      </c>
      <c r="B5">
        <v>0.66666666666666663</v>
      </c>
      <c r="C5">
        <v>0.66666666666666663</v>
      </c>
      <c r="D5">
        <v>0.66666666666666663</v>
      </c>
      <c r="E5">
        <v>0.66666666666666663</v>
      </c>
      <c r="F5">
        <v>0.66666666666666663</v>
      </c>
      <c r="G5" s="4">
        <v>1</v>
      </c>
      <c r="H5" s="2">
        <v>0</v>
      </c>
      <c r="I5" s="2">
        <v>0.66666700000000001</v>
      </c>
    </row>
    <row r="6" spans="1:9">
      <c r="A6">
        <v>0.5</v>
      </c>
      <c r="B6">
        <v>0.5</v>
      </c>
      <c r="C6">
        <v>0.66666666666666663</v>
      </c>
      <c r="D6">
        <v>0.5</v>
      </c>
      <c r="E6">
        <v>1</v>
      </c>
      <c r="F6">
        <v>1</v>
      </c>
      <c r="G6" s="4">
        <v>1</v>
      </c>
      <c r="H6" s="2">
        <v>0</v>
      </c>
      <c r="I6" s="2">
        <v>1</v>
      </c>
    </row>
    <row r="7" spans="1:9">
      <c r="A7">
        <v>0.66666666666666663</v>
      </c>
      <c r="B7">
        <v>0.66666666666666663</v>
      </c>
      <c r="C7">
        <v>0.66666666666666663</v>
      </c>
      <c r="D7">
        <v>0.66666666666666663</v>
      </c>
      <c r="E7">
        <v>0.66666666666666663</v>
      </c>
      <c r="F7">
        <v>0.5</v>
      </c>
      <c r="G7" s="5">
        <v>0.5</v>
      </c>
      <c r="H7" s="2">
        <v>0</v>
      </c>
      <c r="I7" s="2">
        <v>0.66666700000000001</v>
      </c>
    </row>
    <row r="8" spans="1:9">
      <c r="A8">
        <v>0.5</v>
      </c>
      <c r="B8">
        <v>0.5</v>
      </c>
      <c r="C8">
        <v>0.5</v>
      </c>
      <c r="D8">
        <v>0.66666666666666663</v>
      </c>
      <c r="E8">
        <v>0.5</v>
      </c>
      <c r="F8">
        <v>0.5</v>
      </c>
      <c r="G8" s="6">
        <v>1</v>
      </c>
      <c r="H8" s="2">
        <v>0.66669999999999996</v>
      </c>
      <c r="I8" s="2">
        <v>0.66669999999999996</v>
      </c>
    </row>
    <row r="9" spans="1:9">
      <c r="A9">
        <v>0.66666666666666663</v>
      </c>
      <c r="B9">
        <v>0.66666666666666663</v>
      </c>
      <c r="C9">
        <v>0.66666666666666663</v>
      </c>
      <c r="D9">
        <v>0.66666666666666663</v>
      </c>
      <c r="E9">
        <v>0.66666666666666663</v>
      </c>
      <c r="F9">
        <v>0.66666666666666663</v>
      </c>
      <c r="G9" s="6">
        <v>1</v>
      </c>
      <c r="H9" s="2">
        <v>0</v>
      </c>
      <c r="I9" s="2">
        <v>0.66666700000000001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0.5</v>
      </c>
      <c r="G10" s="5">
        <v>1</v>
      </c>
      <c r="H10" s="2">
        <v>0</v>
      </c>
      <c r="I10" s="2">
        <v>0.66669999999999996</v>
      </c>
    </row>
    <row r="11" spans="1:9">
      <c r="A11">
        <v>0.4</v>
      </c>
      <c r="B11">
        <v>0.4</v>
      </c>
      <c r="C11">
        <v>0.4</v>
      </c>
      <c r="D11">
        <v>0.4</v>
      </c>
      <c r="E11">
        <v>0.4</v>
      </c>
      <c r="F11">
        <v>0.4</v>
      </c>
      <c r="G11" s="5">
        <v>1</v>
      </c>
      <c r="H11" s="2">
        <v>0</v>
      </c>
      <c r="I11" s="2">
        <v>0.4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0.4</v>
      </c>
      <c r="G12" s="5">
        <v>1</v>
      </c>
      <c r="H12" s="2">
        <v>0</v>
      </c>
      <c r="I12" s="2">
        <v>1</v>
      </c>
    </row>
    <row r="13" spans="1:9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0.33333333333333337</v>
      </c>
      <c r="G13" s="5">
        <v>1</v>
      </c>
      <c r="H13" s="2">
        <v>0</v>
      </c>
      <c r="I13" s="2">
        <v>0.66666700000000001</v>
      </c>
    </row>
    <row r="14" spans="1:9">
      <c r="A14">
        <v>0.4</v>
      </c>
      <c r="B14">
        <v>0.4</v>
      </c>
      <c r="C14">
        <v>1</v>
      </c>
      <c r="D14">
        <v>0.4</v>
      </c>
      <c r="E14">
        <v>1</v>
      </c>
      <c r="F14">
        <v>1</v>
      </c>
      <c r="G14" s="4">
        <v>1</v>
      </c>
      <c r="H14" s="2">
        <v>0</v>
      </c>
      <c r="I14" s="2">
        <v>1</v>
      </c>
    </row>
    <row r="15" spans="1:9">
      <c r="A15">
        <v>0.4</v>
      </c>
      <c r="B15">
        <v>0.4</v>
      </c>
      <c r="C15">
        <v>1</v>
      </c>
      <c r="D15">
        <v>0.4</v>
      </c>
      <c r="E15">
        <v>1</v>
      </c>
      <c r="F15">
        <v>1</v>
      </c>
      <c r="G15" s="4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4">
        <v>1</v>
      </c>
      <c r="H16" s="2">
        <v>0</v>
      </c>
      <c r="I16" s="2">
        <v>0.66666700000000001</v>
      </c>
    </row>
    <row r="17" spans="1:9">
      <c r="A17" s="2">
        <v>0.66666666699999999</v>
      </c>
      <c r="B17" s="2">
        <v>0.5</v>
      </c>
      <c r="C17" s="2">
        <v>0.5</v>
      </c>
      <c r="D17" s="2">
        <v>0.5</v>
      </c>
      <c r="E17" s="2">
        <v>0.5</v>
      </c>
      <c r="F17" s="2">
        <v>0.5</v>
      </c>
      <c r="G17" s="5">
        <v>1</v>
      </c>
      <c r="H17" s="2">
        <v>0.5</v>
      </c>
      <c r="I17" s="2">
        <v>0.5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5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0.66666666699999999</v>
      </c>
      <c r="D19" s="2">
        <v>0.5</v>
      </c>
      <c r="E19" s="2">
        <v>1</v>
      </c>
      <c r="F19" s="2">
        <v>1</v>
      </c>
      <c r="G19" s="4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4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0.4</v>
      </c>
      <c r="F21" s="2">
        <v>0.66666666699999999</v>
      </c>
      <c r="G21" s="4">
        <v>1</v>
      </c>
      <c r="H21" s="2">
        <v>0</v>
      </c>
      <c r="I21" s="2">
        <v>0.4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4">
        <v>1</v>
      </c>
      <c r="H22" s="2">
        <v>0</v>
      </c>
      <c r="I22" s="2">
        <v>0</v>
      </c>
    </row>
    <row r="23" spans="1:9">
      <c r="A23" s="2">
        <v>1</v>
      </c>
      <c r="B23" s="2">
        <v>0.66666666699999999</v>
      </c>
      <c r="C23" s="2">
        <v>1</v>
      </c>
      <c r="D23" s="2">
        <v>0.4</v>
      </c>
      <c r="E23" s="2">
        <v>1</v>
      </c>
      <c r="F23" s="2">
        <v>0.4</v>
      </c>
      <c r="G23" s="5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7">
        <v>1</v>
      </c>
      <c r="H24" s="3">
        <v>0</v>
      </c>
      <c r="I24" s="3">
        <v>0</v>
      </c>
    </row>
    <row r="25" spans="1:9">
      <c r="A25" s="2">
        <v>0.4</v>
      </c>
      <c r="B25" s="2">
        <v>0.4</v>
      </c>
      <c r="C25" s="2">
        <v>1</v>
      </c>
      <c r="D25" s="2">
        <v>0.4</v>
      </c>
      <c r="E25" s="2">
        <v>1</v>
      </c>
      <c r="F25" s="2">
        <v>1</v>
      </c>
      <c r="G25" s="4">
        <v>1</v>
      </c>
      <c r="H25" s="2">
        <v>0</v>
      </c>
      <c r="I25" s="2">
        <v>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6">
        <v>1</v>
      </c>
      <c r="H26" s="2">
        <v>0</v>
      </c>
      <c r="I26" s="2">
        <v>0</v>
      </c>
    </row>
    <row r="27" spans="1:9">
      <c r="A27" s="2">
        <v>0.75</v>
      </c>
      <c r="B27" s="2">
        <v>0.58333333300000001</v>
      </c>
      <c r="C27" s="2">
        <v>0.58333333300000001</v>
      </c>
      <c r="D27" s="2">
        <v>0.66666666699999999</v>
      </c>
      <c r="E27" s="2">
        <v>0.58333333300000001</v>
      </c>
      <c r="F27" s="2">
        <v>0.58333333300000001</v>
      </c>
      <c r="G27" s="5">
        <v>1</v>
      </c>
      <c r="H27" s="2">
        <v>0.58330000000000004</v>
      </c>
      <c r="I27" s="2">
        <v>0.75</v>
      </c>
    </row>
    <row r="28" spans="1:9">
      <c r="A28" s="2">
        <v>0.58333333300000001</v>
      </c>
      <c r="B28" s="2">
        <v>0.58333333300000001</v>
      </c>
      <c r="C28" s="2">
        <v>0.58333333300000001</v>
      </c>
      <c r="D28" s="2">
        <v>0.58333333300000001</v>
      </c>
      <c r="E28" s="2">
        <v>0.75</v>
      </c>
      <c r="F28" s="2">
        <v>0.58333333300000001</v>
      </c>
      <c r="G28" s="4">
        <v>1</v>
      </c>
      <c r="H28">
        <v>0</v>
      </c>
      <c r="I28">
        <v>0.83333000000000002</v>
      </c>
    </row>
    <row r="29" spans="1:9">
      <c r="A29" s="2">
        <v>0.45</v>
      </c>
      <c r="B29" s="2">
        <v>0.53333333299999997</v>
      </c>
      <c r="C29" s="2">
        <v>0.45</v>
      </c>
      <c r="D29" s="2">
        <v>0.83333333300000001</v>
      </c>
      <c r="E29" s="2">
        <v>0.58333333300000001</v>
      </c>
      <c r="F29" s="2">
        <v>0.45</v>
      </c>
      <c r="G29" s="4">
        <v>1</v>
      </c>
      <c r="H29">
        <v>0.7</v>
      </c>
      <c r="I29">
        <v>0.58330000000000004</v>
      </c>
    </row>
    <row r="30" spans="1:9">
      <c r="A30" s="2">
        <v>0.7</v>
      </c>
      <c r="B30" s="2">
        <v>0.53333333299999997</v>
      </c>
      <c r="C30" s="2">
        <v>0.7</v>
      </c>
      <c r="D30" s="2">
        <v>0.5</v>
      </c>
      <c r="E30" s="2">
        <v>0.75</v>
      </c>
      <c r="F30" s="2">
        <v>0.7</v>
      </c>
      <c r="G30" s="5">
        <v>1</v>
      </c>
      <c r="H30" s="2">
        <v>0.5333</v>
      </c>
      <c r="I30" s="2">
        <v>0.7</v>
      </c>
    </row>
    <row r="31" spans="1:9">
      <c r="A31" s="2">
        <v>0.45</v>
      </c>
      <c r="B31" s="2">
        <v>0.45</v>
      </c>
      <c r="C31" s="2">
        <v>0.53333333299999997</v>
      </c>
      <c r="D31" s="2">
        <v>0.45</v>
      </c>
      <c r="E31" s="2">
        <v>0.7</v>
      </c>
      <c r="F31" s="2">
        <v>0.83333333300000001</v>
      </c>
      <c r="G31" s="4">
        <v>0.85699999999999998</v>
      </c>
      <c r="H31" s="26">
        <v>0</v>
      </c>
      <c r="I31">
        <v>0.7</v>
      </c>
    </row>
    <row r="32" spans="1:9">
      <c r="A32" s="2">
        <v>0.4</v>
      </c>
      <c r="B32" s="2">
        <v>0.4</v>
      </c>
      <c r="C32" s="2">
        <v>0.5</v>
      </c>
      <c r="D32" s="2">
        <v>0.4</v>
      </c>
      <c r="E32" s="2">
        <v>0.4</v>
      </c>
      <c r="F32" s="2">
        <v>1</v>
      </c>
      <c r="G32" s="4">
        <v>1</v>
      </c>
      <c r="H32">
        <v>0</v>
      </c>
      <c r="I32">
        <v>0.4</v>
      </c>
    </row>
    <row r="33" spans="1:9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4">
        <v>1</v>
      </c>
      <c r="H33">
        <v>0</v>
      </c>
      <c r="I33">
        <v>1</v>
      </c>
    </row>
    <row r="34" spans="1:9">
      <c r="A34" s="2">
        <v>0.66666666699999999</v>
      </c>
      <c r="B34" s="2">
        <v>0.66666666699999999</v>
      </c>
      <c r="C34" s="2">
        <v>0.66666666699999999</v>
      </c>
      <c r="D34" s="2">
        <v>0.66666666699999999</v>
      </c>
      <c r="E34" s="2">
        <v>0.66666666699999999</v>
      </c>
      <c r="F34" s="2">
        <v>0.66666666699999999</v>
      </c>
      <c r="G34" s="4">
        <v>1</v>
      </c>
      <c r="H34">
        <v>0</v>
      </c>
      <c r="I34">
        <v>0.66666700000000001</v>
      </c>
    </row>
    <row r="35" spans="1:9">
      <c r="A35" s="2">
        <v>0.28571428599999998</v>
      </c>
      <c r="B35" s="2">
        <v>0.28571428599999998</v>
      </c>
      <c r="C35" s="2">
        <v>0.28571428599999998</v>
      </c>
      <c r="D35" s="2">
        <v>0.28571428599999998</v>
      </c>
      <c r="E35" s="2">
        <v>0.28571428599999998</v>
      </c>
      <c r="F35" s="2">
        <v>0.28571428599999998</v>
      </c>
      <c r="G35" s="4">
        <v>1</v>
      </c>
      <c r="H35">
        <v>0</v>
      </c>
      <c r="I35">
        <v>0.28571400000000002</v>
      </c>
    </row>
    <row r="36" spans="1:9">
      <c r="A36" s="2">
        <v>0.28571428599999998</v>
      </c>
      <c r="B36" s="2">
        <v>0.28571428599999998</v>
      </c>
      <c r="C36" s="2">
        <v>0.28571428599999998</v>
      </c>
      <c r="D36" s="2">
        <v>0.28571428599999998</v>
      </c>
      <c r="E36" s="2">
        <v>0.28571428599999998</v>
      </c>
      <c r="F36" s="2">
        <v>0.28571428599999998</v>
      </c>
      <c r="G36" s="4">
        <v>1</v>
      </c>
      <c r="H36">
        <v>0</v>
      </c>
      <c r="I36">
        <v>0.28571400000000002</v>
      </c>
    </row>
    <row r="37" spans="1:9">
      <c r="A37" s="2">
        <v>0.5</v>
      </c>
      <c r="B37" s="2">
        <v>0.5</v>
      </c>
      <c r="C37" s="2">
        <v>0.5</v>
      </c>
      <c r="D37" s="2">
        <v>0.5</v>
      </c>
      <c r="E37" s="2">
        <v>0.5</v>
      </c>
      <c r="F37" s="2">
        <v>0.25</v>
      </c>
      <c r="G37" s="4">
        <v>1</v>
      </c>
      <c r="H37">
        <v>0</v>
      </c>
      <c r="I37">
        <v>0.5</v>
      </c>
    </row>
    <row r="38" spans="1:9">
      <c r="A38" s="2">
        <v>0.33333333300000001</v>
      </c>
      <c r="B38" s="2">
        <v>0.33333333300000001</v>
      </c>
      <c r="C38" s="2">
        <v>0.33333333300000001</v>
      </c>
      <c r="D38" s="2">
        <v>0.4</v>
      </c>
      <c r="E38" s="2">
        <v>0.33333333300000001</v>
      </c>
      <c r="F38" s="2">
        <v>0.33333333300000001</v>
      </c>
      <c r="G38" s="4">
        <v>1</v>
      </c>
      <c r="H38">
        <v>0.66669999999999996</v>
      </c>
      <c r="I38">
        <v>0.4</v>
      </c>
    </row>
    <row r="39" spans="1:9">
      <c r="A39" s="2">
        <v>0.4</v>
      </c>
      <c r="B39" s="2">
        <v>0.4</v>
      </c>
      <c r="C39" s="2">
        <v>0.4</v>
      </c>
      <c r="D39" s="2">
        <v>0.66666666699999999</v>
      </c>
      <c r="E39" s="2">
        <v>0.66666666699999999</v>
      </c>
      <c r="F39" s="2">
        <v>0.5</v>
      </c>
      <c r="G39" s="4">
        <v>1</v>
      </c>
      <c r="H39">
        <v>1</v>
      </c>
      <c r="I39">
        <v>0.66666700000000001</v>
      </c>
    </row>
    <row r="40" spans="1:9">
      <c r="A40" s="2">
        <v>0.28571428599999998</v>
      </c>
      <c r="B40" s="2">
        <v>0.33333333300000001</v>
      </c>
      <c r="C40" s="2">
        <v>0.33333333300000001</v>
      </c>
      <c r="D40" s="2">
        <v>0.33333333300000001</v>
      </c>
      <c r="E40" s="2">
        <v>0.33333333300000001</v>
      </c>
      <c r="F40" s="2">
        <v>0.33333333300000001</v>
      </c>
      <c r="G40" s="4">
        <v>1</v>
      </c>
      <c r="H40">
        <v>0.28570000000000001</v>
      </c>
      <c r="I40">
        <v>0.33333299999999999</v>
      </c>
    </row>
    <row r="41" spans="1:9">
      <c r="A41" s="2">
        <v>0.28571428599999998</v>
      </c>
      <c r="B41" s="2">
        <v>0.28571428599999998</v>
      </c>
      <c r="C41" s="2">
        <v>0.28571428599999998</v>
      </c>
      <c r="D41" s="2">
        <v>0.28571428599999998</v>
      </c>
      <c r="E41" s="2">
        <v>1</v>
      </c>
      <c r="F41" s="2">
        <v>0.66666666699999999</v>
      </c>
      <c r="G41" s="5">
        <v>1</v>
      </c>
      <c r="H41" s="2">
        <v>0.33300000000000002</v>
      </c>
      <c r="I41" s="2">
        <v>1</v>
      </c>
    </row>
    <row r="42" spans="1:9">
      <c r="A42" s="2">
        <v>0.5</v>
      </c>
      <c r="B42" s="2">
        <v>0.5</v>
      </c>
      <c r="C42" s="2">
        <v>0.5</v>
      </c>
      <c r="D42" s="2">
        <v>0.66666666699999999</v>
      </c>
      <c r="E42" s="2">
        <v>0.66666666699999999</v>
      </c>
      <c r="F42" s="2">
        <v>0.66666666699999999</v>
      </c>
      <c r="G42" s="5">
        <v>1</v>
      </c>
      <c r="H42" s="2">
        <v>0.33300000000000002</v>
      </c>
      <c r="I42" s="2">
        <v>0.66666700000000001</v>
      </c>
    </row>
    <row r="43" spans="1:9">
      <c r="A43" s="2">
        <v>0.5</v>
      </c>
      <c r="B43" s="2">
        <v>0.5</v>
      </c>
      <c r="C43" s="2">
        <v>0.5</v>
      </c>
      <c r="D43" s="2">
        <v>0.5</v>
      </c>
      <c r="E43" s="2">
        <v>0.5</v>
      </c>
      <c r="F43" s="2">
        <v>0.5</v>
      </c>
      <c r="G43" s="5">
        <v>1</v>
      </c>
      <c r="H43" s="2">
        <v>0</v>
      </c>
      <c r="I43" s="2">
        <v>0.5</v>
      </c>
    </row>
    <row r="44" spans="1:9">
      <c r="A44" s="2">
        <v>0.25</v>
      </c>
      <c r="B44" s="2">
        <v>0.25</v>
      </c>
      <c r="C44" s="2">
        <v>0.28571428599999998</v>
      </c>
      <c r="D44" s="2">
        <v>0.25</v>
      </c>
      <c r="E44" s="2">
        <v>1</v>
      </c>
      <c r="F44" s="2">
        <v>0.66666666699999999</v>
      </c>
      <c r="G44" s="5">
        <v>1</v>
      </c>
      <c r="H44" s="2">
        <v>0.28570000000000001</v>
      </c>
      <c r="I44" s="2">
        <v>1</v>
      </c>
    </row>
    <row r="45" spans="1:9">
      <c r="A45" s="2">
        <v>0.5</v>
      </c>
      <c r="B45" s="2">
        <v>0.5</v>
      </c>
      <c r="C45" s="2">
        <v>0.5</v>
      </c>
      <c r="D45" s="2">
        <v>0.66666666699999999</v>
      </c>
      <c r="E45" s="2">
        <v>0.66666666699999999</v>
      </c>
      <c r="F45" s="2">
        <v>0.66666666699999999</v>
      </c>
      <c r="G45" s="5">
        <v>1</v>
      </c>
      <c r="H45" s="2">
        <v>0.28570000000000001</v>
      </c>
      <c r="I45" s="2">
        <v>0.66666700000000001</v>
      </c>
    </row>
    <row r="46" spans="1:9">
      <c r="A46" s="2">
        <v>0.5</v>
      </c>
      <c r="B46" s="2">
        <v>0.5</v>
      </c>
      <c r="C46" s="2">
        <v>0.5</v>
      </c>
      <c r="D46" s="2">
        <v>0.5</v>
      </c>
      <c r="E46" s="2">
        <v>0.5</v>
      </c>
      <c r="F46" s="2">
        <v>0.5</v>
      </c>
      <c r="G46" s="5">
        <v>1</v>
      </c>
      <c r="H46" s="2">
        <v>0</v>
      </c>
      <c r="I46" s="2">
        <v>0.5</v>
      </c>
    </row>
    <row r="47" spans="1:9">
      <c r="A47">
        <v>0.33333333333333337</v>
      </c>
      <c r="B47">
        <v>0.33333333333333337</v>
      </c>
      <c r="C47">
        <v>0</v>
      </c>
      <c r="D47">
        <v>0.33333333333333337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4">
        <v>1</v>
      </c>
      <c r="H49">
        <v>0</v>
      </c>
      <c r="I49">
        <v>1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0.2857142857142857</v>
      </c>
      <c r="D51">
        <v>0.33333333333333337</v>
      </c>
      <c r="E51">
        <v>0.2857142857142857</v>
      </c>
      <c r="F51">
        <v>0.5</v>
      </c>
      <c r="G51" s="4">
        <v>1</v>
      </c>
      <c r="H51">
        <v>0.66700000000000004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>
      <c r="A53">
        <v>0.33333333333333337</v>
      </c>
      <c r="B53">
        <v>0.33333333333333337</v>
      </c>
      <c r="C53">
        <v>0.33333333333333337</v>
      </c>
      <c r="D53">
        <v>0.5</v>
      </c>
      <c r="E53">
        <v>0.33333333333333337</v>
      </c>
      <c r="F53">
        <v>0.4</v>
      </c>
      <c r="G53" s="5">
        <v>1</v>
      </c>
      <c r="H53" s="2">
        <v>0.66669999999999996</v>
      </c>
      <c r="I53" s="2">
        <v>0.5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1</v>
      </c>
      <c r="H54" s="2">
        <v>0</v>
      </c>
      <c r="I54" s="2">
        <v>0</v>
      </c>
    </row>
    <row r="55" spans="1:9">
      <c r="A55">
        <v>0.33333333333333337</v>
      </c>
      <c r="B55">
        <v>0.33333333333333337</v>
      </c>
      <c r="C55">
        <v>0.33333333333333337</v>
      </c>
      <c r="D55">
        <v>0.5</v>
      </c>
      <c r="E55">
        <v>0.33333333333333337</v>
      </c>
      <c r="F55">
        <v>0.4</v>
      </c>
      <c r="G55" s="5">
        <v>1</v>
      </c>
      <c r="H55" s="2">
        <v>0.4</v>
      </c>
      <c r="I55" s="2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>
      <c r="A57" s="2">
        <v>0.366666667</v>
      </c>
      <c r="B57" s="2">
        <v>0.366666667</v>
      </c>
      <c r="C57" s="2">
        <v>0.41666666699999999</v>
      </c>
      <c r="D57" s="2">
        <v>0.366666667</v>
      </c>
      <c r="E57" s="2">
        <v>0.66666666699999999</v>
      </c>
      <c r="F57" s="2">
        <v>0.83333333300000001</v>
      </c>
      <c r="G57" s="24">
        <v>1</v>
      </c>
      <c r="H57">
        <v>0</v>
      </c>
      <c r="I57">
        <v>0.66669999999999996</v>
      </c>
    </row>
    <row r="58" spans="1:9">
      <c r="A58" s="2">
        <v>0.7</v>
      </c>
      <c r="B58" s="2">
        <v>0.45</v>
      </c>
      <c r="C58" s="2">
        <v>0.45</v>
      </c>
      <c r="D58" s="2">
        <v>0.39285714300000002</v>
      </c>
      <c r="E58" s="2">
        <v>0.45</v>
      </c>
      <c r="F58" s="2">
        <v>0.39285714300000002</v>
      </c>
      <c r="G58" s="24">
        <v>1</v>
      </c>
      <c r="H58">
        <v>0.39279999999999998</v>
      </c>
      <c r="I58">
        <v>0.4</v>
      </c>
    </row>
    <row r="59" spans="1:9">
      <c r="A59" s="2">
        <v>0.30952381000000001</v>
      </c>
      <c r="B59" s="2">
        <v>0.39285714300000002</v>
      </c>
      <c r="C59" s="2">
        <v>0.30952381000000001</v>
      </c>
      <c r="D59" s="2">
        <v>0.83333333300000001</v>
      </c>
      <c r="E59" s="2">
        <v>0.47619047599999997</v>
      </c>
      <c r="F59" s="2">
        <v>0.41666666699999999</v>
      </c>
      <c r="G59" s="24">
        <v>1</v>
      </c>
      <c r="H59">
        <v>0.66669999999999996</v>
      </c>
      <c r="I59">
        <v>0</v>
      </c>
    </row>
    <row r="60" spans="1:9">
      <c r="A60" s="2">
        <v>0.25</v>
      </c>
      <c r="B60" s="2">
        <v>0.33333333300000001</v>
      </c>
      <c r="C60" s="2">
        <v>0.33333333300000001</v>
      </c>
      <c r="D60" s="2">
        <v>0.25</v>
      </c>
      <c r="E60" s="2">
        <v>0.33333333300000001</v>
      </c>
      <c r="F60" s="2">
        <v>0.1</v>
      </c>
      <c r="G60" s="25">
        <v>1</v>
      </c>
      <c r="H60" s="2">
        <v>0.16669999999999999</v>
      </c>
      <c r="I60" s="2">
        <v>0.16669999999999999</v>
      </c>
    </row>
    <row r="61" spans="1:9">
      <c r="A61" s="2">
        <v>0.25</v>
      </c>
      <c r="B61" s="2">
        <v>0.25</v>
      </c>
      <c r="C61" s="2">
        <v>0.33333333300000001</v>
      </c>
      <c r="D61" s="2">
        <v>0.33333333300000001</v>
      </c>
      <c r="E61" s="2">
        <v>0.33333333300000001</v>
      </c>
      <c r="F61" s="2">
        <v>0.1</v>
      </c>
      <c r="G61" s="25">
        <v>1</v>
      </c>
      <c r="H61" s="27">
        <v>0.14280000000000001</v>
      </c>
      <c r="I61" s="2">
        <v>0.14285700000000001</v>
      </c>
    </row>
    <row r="62" spans="1:9">
      <c r="A62" s="2">
        <v>0.33333333300000001</v>
      </c>
      <c r="B62" s="2">
        <v>0.33333333300000001</v>
      </c>
      <c r="C62" s="2">
        <v>0.5</v>
      </c>
      <c r="D62" s="2">
        <v>0.33333333300000001</v>
      </c>
      <c r="E62" s="2">
        <v>0.33333333300000001</v>
      </c>
      <c r="F62" s="2">
        <v>1</v>
      </c>
      <c r="G62" s="4">
        <v>1</v>
      </c>
      <c r="H62">
        <v>0</v>
      </c>
      <c r="I62">
        <v>0.33333299999999999</v>
      </c>
    </row>
    <row r="63" spans="1:9">
      <c r="A63" s="2">
        <v>0.222222222</v>
      </c>
      <c r="B63" s="2">
        <v>0.222222222</v>
      </c>
      <c r="C63" s="2">
        <v>0</v>
      </c>
      <c r="D63" s="2">
        <v>0.222222222</v>
      </c>
      <c r="E63" s="2">
        <v>1</v>
      </c>
      <c r="F63" s="2">
        <v>1</v>
      </c>
      <c r="G63" s="4">
        <v>1</v>
      </c>
      <c r="H63">
        <v>0</v>
      </c>
      <c r="I63">
        <v>1</v>
      </c>
    </row>
    <row r="64" spans="1:9">
      <c r="A64" s="2">
        <v>0.66666666699999999</v>
      </c>
      <c r="B64" s="2">
        <v>0.66666666699999999</v>
      </c>
      <c r="C64" s="2">
        <v>0.66666666699999999</v>
      </c>
      <c r="D64" s="2">
        <v>0.66666666699999999</v>
      </c>
      <c r="E64" s="2">
        <v>0.66666666699999999</v>
      </c>
      <c r="F64" s="2">
        <v>0.66666666699999999</v>
      </c>
      <c r="G64" s="6">
        <v>1</v>
      </c>
      <c r="H64" s="1">
        <v>0</v>
      </c>
      <c r="I64" s="1">
        <v>0.66666700000000001</v>
      </c>
    </row>
    <row r="65" spans="1:9">
      <c r="A65" s="2">
        <v>0.5</v>
      </c>
      <c r="B65" s="2">
        <v>0.5</v>
      </c>
      <c r="C65" s="2">
        <v>0.5</v>
      </c>
      <c r="D65" s="2">
        <v>0.5</v>
      </c>
      <c r="E65" s="2">
        <v>0.5</v>
      </c>
      <c r="F65" s="2">
        <v>0.28571428599999998</v>
      </c>
      <c r="G65" s="4">
        <v>1</v>
      </c>
      <c r="H65" s="1">
        <v>0</v>
      </c>
      <c r="I65" s="1">
        <v>0.5</v>
      </c>
    </row>
    <row r="66" spans="1:9">
      <c r="A66" s="2">
        <v>0.4</v>
      </c>
      <c r="B66" s="2">
        <v>0.4</v>
      </c>
      <c r="C66" s="2">
        <v>0.4</v>
      </c>
      <c r="D66" s="2">
        <v>0.4</v>
      </c>
      <c r="E66" s="2">
        <v>0.4</v>
      </c>
      <c r="F66" s="2">
        <v>0.4</v>
      </c>
      <c r="G66" s="4">
        <v>1</v>
      </c>
      <c r="H66" s="1">
        <v>0</v>
      </c>
      <c r="I66" s="1">
        <v>0.4</v>
      </c>
    </row>
    <row r="67" spans="1:9">
      <c r="A67" s="2">
        <v>0.25</v>
      </c>
      <c r="B67" s="2">
        <v>0.5</v>
      </c>
      <c r="C67" s="2">
        <v>0.5</v>
      </c>
      <c r="D67" s="2">
        <v>0.5</v>
      </c>
      <c r="E67" s="2">
        <v>0.5</v>
      </c>
      <c r="F67" s="2">
        <v>0.222222222</v>
      </c>
      <c r="G67" s="5">
        <v>1</v>
      </c>
      <c r="H67" s="2">
        <v>0.28571400000000002</v>
      </c>
      <c r="I67" s="2">
        <v>0.5</v>
      </c>
    </row>
    <row r="68" spans="1:9">
      <c r="A68" s="2">
        <v>0.5</v>
      </c>
      <c r="B68" s="2">
        <v>0.66666666699999999</v>
      </c>
      <c r="C68" s="2">
        <v>0.66666666699999999</v>
      </c>
      <c r="D68" s="2">
        <v>0.66666666699999999</v>
      </c>
      <c r="E68" s="2">
        <v>0.66666666699999999</v>
      </c>
      <c r="F68" s="2">
        <v>0.18181818199999999</v>
      </c>
      <c r="G68" s="4">
        <v>1</v>
      </c>
      <c r="H68" s="1">
        <v>0.33300000000000002</v>
      </c>
      <c r="I68" s="1">
        <v>0.66666700000000001</v>
      </c>
    </row>
    <row r="69" spans="1:9">
      <c r="A69" s="2">
        <v>0.18181818199999999</v>
      </c>
      <c r="B69" s="2">
        <v>0.18181818199999999</v>
      </c>
      <c r="C69" s="2">
        <v>0.18181818199999999</v>
      </c>
      <c r="D69" s="2">
        <v>0.25</v>
      </c>
      <c r="E69" s="2">
        <v>0.18181818199999999</v>
      </c>
      <c r="F69" s="2">
        <v>0.28571428599999998</v>
      </c>
      <c r="G69" s="4">
        <v>1</v>
      </c>
      <c r="H69" s="1">
        <v>0.33300000000000002</v>
      </c>
      <c r="I69" s="1">
        <v>0.25</v>
      </c>
    </row>
    <row r="70" spans="1:9">
      <c r="A70" s="2">
        <v>0.222222222</v>
      </c>
      <c r="B70" s="2">
        <v>0.28571428599999998</v>
      </c>
      <c r="C70" s="2">
        <v>0.28571428599999998</v>
      </c>
      <c r="D70" s="2">
        <v>0.4</v>
      </c>
      <c r="E70" s="2">
        <v>0.33333333300000001</v>
      </c>
      <c r="F70" s="2">
        <v>0.16666666699999999</v>
      </c>
      <c r="G70" s="4">
        <v>1</v>
      </c>
      <c r="H70" s="1">
        <v>0.25</v>
      </c>
      <c r="I70" s="1">
        <v>0.4</v>
      </c>
    </row>
    <row r="71" spans="1:9">
      <c r="A71" s="2">
        <v>0.222222222</v>
      </c>
      <c r="B71" s="2">
        <v>0.222222222</v>
      </c>
      <c r="C71" s="2">
        <v>0.222222222</v>
      </c>
      <c r="D71" s="2">
        <v>0.33333333300000001</v>
      </c>
      <c r="E71" s="2">
        <v>0.222222222</v>
      </c>
      <c r="F71" s="2">
        <v>0.33333333300000001</v>
      </c>
      <c r="G71" s="4">
        <v>1</v>
      </c>
      <c r="H71" s="1">
        <v>0.5</v>
      </c>
      <c r="I71" s="1">
        <v>0.33329999999999999</v>
      </c>
    </row>
    <row r="72" spans="1:9">
      <c r="A72" s="2">
        <v>1</v>
      </c>
      <c r="B72" s="2">
        <v>0.66666666699999999</v>
      </c>
      <c r="C72" s="2">
        <v>0.66666666699999999</v>
      </c>
      <c r="D72" s="2">
        <v>0.222222222</v>
      </c>
      <c r="E72" s="2">
        <v>0.4</v>
      </c>
      <c r="F72" s="2">
        <v>0.25</v>
      </c>
      <c r="G72" s="4">
        <v>1</v>
      </c>
      <c r="H72" s="1">
        <v>0.2</v>
      </c>
      <c r="I72" s="1">
        <v>0.22220000000000001</v>
      </c>
    </row>
    <row r="73" spans="1:9">
      <c r="A73" s="2">
        <v>0.5</v>
      </c>
      <c r="B73" s="2">
        <v>0.5</v>
      </c>
      <c r="C73" s="2">
        <v>0.5</v>
      </c>
      <c r="D73" s="2">
        <v>0.66666666699999999</v>
      </c>
      <c r="E73" s="2">
        <v>0.66666666699999999</v>
      </c>
      <c r="F73" s="2">
        <v>0.25</v>
      </c>
      <c r="G73" s="4">
        <v>1</v>
      </c>
      <c r="H73" s="1">
        <v>0.22</v>
      </c>
      <c r="I73" s="1">
        <v>0.66669999999999996</v>
      </c>
    </row>
    <row r="74" spans="1:9">
      <c r="A74" s="2">
        <v>0.18181818199999999</v>
      </c>
      <c r="B74" s="2">
        <v>0.18181818199999999</v>
      </c>
      <c r="C74" s="2">
        <v>0.18181818199999999</v>
      </c>
      <c r="D74" s="2">
        <v>0.18181818199999999</v>
      </c>
      <c r="E74" s="2">
        <v>1</v>
      </c>
      <c r="F74" s="2">
        <v>0.18181818199999999</v>
      </c>
      <c r="G74" s="4">
        <v>1</v>
      </c>
      <c r="H74" s="1">
        <v>0</v>
      </c>
      <c r="I74" s="1">
        <v>1</v>
      </c>
    </row>
    <row r="75" spans="1:9">
      <c r="A75" s="2">
        <v>0.25</v>
      </c>
      <c r="B75" s="2">
        <v>0.25</v>
      </c>
      <c r="C75" s="2">
        <v>0.25</v>
      </c>
      <c r="D75" s="2">
        <v>0.25</v>
      </c>
      <c r="E75" s="2">
        <v>0.25</v>
      </c>
      <c r="F75" s="2">
        <v>0.25</v>
      </c>
      <c r="G75" s="4">
        <v>1</v>
      </c>
      <c r="H75" s="1">
        <v>0</v>
      </c>
      <c r="I75" s="1">
        <v>0.25</v>
      </c>
    </row>
    <row r="76" spans="1:9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0.16666666699999999</v>
      </c>
      <c r="G76" s="4">
        <v>1</v>
      </c>
      <c r="H76" s="1">
        <v>0</v>
      </c>
      <c r="I76" s="1">
        <v>1</v>
      </c>
    </row>
    <row r="77" spans="1:9">
      <c r="A77" s="2">
        <v>0.222222222</v>
      </c>
      <c r="B77" s="2">
        <v>0.222222222</v>
      </c>
      <c r="C77" s="2">
        <v>0</v>
      </c>
      <c r="D77" s="2">
        <v>0.222222222</v>
      </c>
      <c r="E77" s="2">
        <v>1</v>
      </c>
      <c r="F77" s="2">
        <v>1</v>
      </c>
      <c r="G77" s="4">
        <v>1</v>
      </c>
      <c r="H77">
        <v>0</v>
      </c>
      <c r="I77">
        <v>1</v>
      </c>
    </row>
    <row r="78" spans="1:9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4">
        <v>1</v>
      </c>
      <c r="H78" s="2">
        <v>0</v>
      </c>
      <c r="I78" s="2">
        <v>0</v>
      </c>
    </row>
    <row r="79" spans="1:9">
      <c r="A79" s="2">
        <v>0.2</v>
      </c>
      <c r="B79" s="2">
        <v>0.2</v>
      </c>
      <c r="C79" s="2">
        <v>0.2</v>
      </c>
      <c r="D79" s="2">
        <v>0.222222222</v>
      </c>
      <c r="E79" s="2">
        <v>1</v>
      </c>
      <c r="F79" s="2">
        <v>0.33333333300000001</v>
      </c>
      <c r="G79" s="4">
        <v>1</v>
      </c>
      <c r="H79">
        <v>0.5</v>
      </c>
      <c r="I79">
        <v>1</v>
      </c>
    </row>
    <row r="80" spans="1:9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4">
        <v>1</v>
      </c>
      <c r="H80" s="2">
        <v>0</v>
      </c>
      <c r="I80" s="2">
        <v>0</v>
      </c>
    </row>
    <row r="81" spans="1:9">
      <c r="A81" s="2">
        <v>0.28571428599999998</v>
      </c>
      <c r="B81" s="2">
        <v>0.4</v>
      </c>
      <c r="C81" s="2">
        <v>0.4</v>
      </c>
      <c r="D81" s="2">
        <v>0.5</v>
      </c>
      <c r="E81" s="2">
        <v>0.4</v>
      </c>
      <c r="F81" s="2">
        <v>0.66666666699999999</v>
      </c>
      <c r="G81" s="4">
        <v>1</v>
      </c>
      <c r="H81">
        <v>0.5</v>
      </c>
      <c r="I81">
        <v>0.5</v>
      </c>
    </row>
    <row r="82" spans="1:9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4">
        <v>1</v>
      </c>
      <c r="H82" s="2">
        <v>0</v>
      </c>
      <c r="I82" s="2">
        <v>0</v>
      </c>
    </row>
    <row r="83" spans="1:9">
      <c r="A83" s="2">
        <v>0.25</v>
      </c>
      <c r="B83" s="2">
        <v>0.25</v>
      </c>
      <c r="C83" s="2">
        <v>0.25</v>
      </c>
      <c r="D83" s="2">
        <v>0.25</v>
      </c>
      <c r="E83" s="2">
        <v>0.25</v>
      </c>
      <c r="F83" s="2">
        <v>0.28571428599999998</v>
      </c>
      <c r="G83" s="4">
        <v>1</v>
      </c>
      <c r="H83">
        <v>0</v>
      </c>
      <c r="I83">
        <v>0.25</v>
      </c>
    </row>
    <row r="84" spans="1:9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4">
        <v>1</v>
      </c>
      <c r="H84" s="2">
        <v>0</v>
      </c>
      <c r="I84" s="2">
        <v>0</v>
      </c>
    </row>
    <row r="85" spans="1:9">
      <c r="A85" s="2">
        <v>0.33333333300000001</v>
      </c>
      <c r="B85" s="2">
        <v>0.33333333300000001</v>
      </c>
      <c r="C85" s="2">
        <v>0.33333333300000001</v>
      </c>
      <c r="D85" s="2">
        <v>0.33333333300000001</v>
      </c>
      <c r="E85" s="2">
        <v>0.33333333300000001</v>
      </c>
      <c r="F85" s="2">
        <v>0.33333333300000001</v>
      </c>
      <c r="G85" s="4">
        <v>1</v>
      </c>
      <c r="H85">
        <v>0</v>
      </c>
      <c r="I85">
        <v>0.33329999999999999</v>
      </c>
    </row>
    <row r="86" spans="1:9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4">
        <v>1</v>
      </c>
      <c r="H86" s="2">
        <v>0</v>
      </c>
      <c r="I86" s="2">
        <v>0</v>
      </c>
    </row>
    <row r="87" spans="1:9">
      <c r="A87" s="2">
        <v>0.22</v>
      </c>
      <c r="B87" s="2">
        <v>0.22</v>
      </c>
      <c r="C87" s="2">
        <v>0.22</v>
      </c>
      <c r="D87" s="2">
        <v>0.22</v>
      </c>
      <c r="E87" s="2">
        <v>0.66</v>
      </c>
      <c r="F87" s="2">
        <v>0.83</v>
      </c>
      <c r="G87" s="6">
        <v>1</v>
      </c>
      <c r="H87" s="2">
        <v>0.16669999999999999</v>
      </c>
      <c r="I87" s="2">
        <v>0.44444400000000001</v>
      </c>
    </row>
    <row r="88" spans="1:9">
      <c r="A88" s="23">
        <v>0.111111111</v>
      </c>
      <c r="B88" s="23">
        <v>0.133333333</v>
      </c>
      <c r="C88" s="23">
        <v>0.133333333</v>
      </c>
      <c r="D88" s="23">
        <v>0.33333333300000001</v>
      </c>
      <c r="E88" s="23">
        <v>0.16666666699999999</v>
      </c>
      <c r="F88" s="23">
        <v>8.3333332999999996E-2</v>
      </c>
      <c r="G88" s="4">
        <v>1</v>
      </c>
      <c r="H88">
        <v>0.1</v>
      </c>
      <c r="I88">
        <v>0.5</v>
      </c>
    </row>
    <row r="89" spans="1:9">
      <c r="A89" s="23">
        <v>7.4074074000000004E-2</v>
      </c>
      <c r="B89" s="23">
        <v>6.6666666999999999E-2</v>
      </c>
      <c r="C89" s="23">
        <v>6.6666666999999999E-2</v>
      </c>
      <c r="D89" s="23">
        <v>0.222222222</v>
      </c>
      <c r="E89" s="23">
        <v>6.6666666999999999E-2</v>
      </c>
      <c r="F89" s="23">
        <v>9.5238094999999995E-2</v>
      </c>
      <c r="G89" s="5">
        <v>1</v>
      </c>
      <c r="H89" s="2">
        <v>0.25</v>
      </c>
      <c r="I89" s="2">
        <v>0.2</v>
      </c>
    </row>
    <row r="90" spans="1:9">
      <c r="A90" s="23">
        <v>6.6666666999999999E-2</v>
      </c>
      <c r="B90" s="23">
        <v>6.6666666999999999E-2</v>
      </c>
      <c r="C90" s="23">
        <v>6.6666666999999999E-2</v>
      </c>
      <c r="D90" s="23">
        <v>0.16666666699999999</v>
      </c>
      <c r="E90" s="23">
        <v>7.4074074000000004E-2</v>
      </c>
      <c r="F90" s="23">
        <v>7.4074074000000004E-2</v>
      </c>
      <c r="G90" s="5">
        <v>1</v>
      </c>
      <c r="H90" s="2">
        <v>0</v>
      </c>
      <c r="I90" s="2">
        <v>0.25</v>
      </c>
    </row>
    <row r="91" spans="1:9" ht="17" thickBot="1">
      <c r="A91" s="23">
        <v>9.5238094999999995E-2</v>
      </c>
      <c r="B91" s="23">
        <v>9.5238094999999995E-2</v>
      </c>
      <c r="C91" s="23">
        <v>9.5238094999999995E-2</v>
      </c>
      <c r="D91" s="23">
        <v>9.5238094999999995E-2</v>
      </c>
      <c r="E91" s="23">
        <v>9.5238094999999995E-2</v>
      </c>
      <c r="F91" s="23">
        <v>9.5238094999999995E-2</v>
      </c>
      <c r="G91" s="4">
        <v>1</v>
      </c>
      <c r="H91" s="28">
        <v>0</v>
      </c>
      <c r="I91" s="2">
        <v>0.14285700000000001</v>
      </c>
    </row>
    <row r="92" spans="1:9" ht="17" thickTop="1">
      <c r="A92" s="23" t="s">
        <v>73</v>
      </c>
      <c r="B92" s="23" t="s">
        <v>73</v>
      </c>
      <c r="C92" s="23" t="s">
        <v>73</v>
      </c>
      <c r="D92" s="23" t="s">
        <v>73</v>
      </c>
      <c r="E92" s="23" t="s">
        <v>73</v>
      </c>
      <c r="F92" s="23" t="s">
        <v>73</v>
      </c>
      <c r="G92" s="24" t="s">
        <v>73</v>
      </c>
      <c r="H92" s="24" t="s">
        <v>73</v>
      </c>
    </row>
    <row r="93" spans="1:9">
      <c r="A93" s="23">
        <f>AVERAGE(A2:A91)</f>
        <v>0.37011212657089937</v>
      </c>
      <c r="B93" s="23">
        <f t="shared" ref="B93:I93" si="0">AVERAGE(B2:B91)</f>
        <v>0.36444781144867716</v>
      </c>
      <c r="C93" s="23">
        <f t="shared" si="0"/>
        <v>0.38898043933015874</v>
      </c>
      <c r="D93" s="23">
        <f t="shared" si="0"/>
        <v>0.38972037838888884</v>
      </c>
      <c r="E93" s="23">
        <f t="shared" si="0"/>
        <v>0.48907428785608464</v>
      </c>
      <c r="F93" s="23">
        <f t="shared" si="0"/>
        <v>0.42946486025925934</v>
      </c>
      <c r="G93" s="23">
        <f t="shared" si="0"/>
        <v>0.9928555555555556</v>
      </c>
      <c r="H93" s="23">
        <f t="shared" si="0"/>
        <v>0.1434912666666667</v>
      </c>
      <c r="I93" s="23">
        <f t="shared" si="0"/>
        <v>0.48507984444444424</v>
      </c>
    </row>
    <row r="94" spans="1:9">
      <c r="A94" s="23" t="s">
        <v>28</v>
      </c>
      <c r="B94" s="23" t="s">
        <v>28</v>
      </c>
      <c r="C94" s="23" t="s">
        <v>28</v>
      </c>
      <c r="D94" s="23" t="s">
        <v>28</v>
      </c>
      <c r="E94" s="23" t="s">
        <v>28</v>
      </c>
      <c r="F94" s="23" t="s">
        <v>28</v>
      </c>
      <c r="G94" s="24" t="s">
        <v>73</v>
      </c>
    </row>
    <row r="95" spans="1:9">
      <c r="A95" s="23">
        <f>STDEV(A2:A91)</f>
        <v>0.26476318513241154</v>
      </c>
      <c r="B95" s="23">
        <f t="shared" ref="B95:I95" si="1">STDEV(B2:B91)</f>
        <v>0.24421424719264948</v>
      </c>
      <c r="C95" s="23">
        <f t="shared" si="1"/>
        <v>0.28799739696657212</v>
      </c>
      <c r="D95" s="23">
        <f t="shared" si="1"/>
        <v>0.25381776419362434</v>
      </c>
      <c r="E95" s="23">
        <f t="shared" si="1"/>
        <v>0.33534768627527162</v>
      </c>
      <c r="F95" s="23">
        <f t="shared" si="1"/>
        <v>0.32211609205559188</v>
      </c>
      <c r="G95" s="23">
        <f t="shared" si="1"/>
        <v>5.4654699749829921E-2</v>
      </c>
      <c r="H95" s="23">
        <f t="shared" si="1"/>
        <v>0.23387643993471172</v>
      </c>
      <c r="I95" s="23">
        <f t="shared" si="1"/>
        <v>0.33527489967289875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4EB-D5A3-0142-A783-5D87E7F6D339}">
  <dimension ref="A1:Q79"/>
  <sheetViews>
    <sheetView tabSelected="1" topLeftCell="A56" workbookViewId="0">
      <selection activeCell="F85" sqref="F85"/>
    </sheetView>
  </sheetViews>
  <sheetFormatPr baseColWidth="10" defaultRowHeight="16"/>
  <sheetData>
    <row r="1" spans="1:17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109</v>
      </c>
      <c r="Q1" t="s">
        <v>93</v>
      </c>
    </row>
    <row r="2" spans="1:17">
      <c r="A2" t="s">
        <v>94</v>
      </c>
      <c r="B2">
        <v>0</v>
      </c>
      <c r="C2">
        <v>277673</v>
      </c>
      <c r="D2">
        <v>68</v>
      </c>
      <c r="E2">
        <v>277673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</v>
      </c>
      <c r="P2">
        <v>68</v>
      </c>
      <c r="Q2">
        <v>532383</v>
      </c>
    </row>
    <row r="3" spans="1:17">
      <c r="A3" t="s">
        <v>94</v>
      </c>
      <c r="B3">
        <v>1</v>
      </c>
      <c r="C3">
        <v>272177</v>
      </c>
      <c r="D3">
        <v>17</v>
      </c>
      <c r="E3">
        <v>272177</v>
      </c>
      <c r="F3">
        <v>1</v>
      </c>
      <c r="G3">
        <v>1</v>
      </c>
      <c r="H3">
        <v>1</v>
      </c>
      <c r="I3">
        <v>0</v>
      </c>
      <c r="J3">
        <v>0</v>
      </c>
      <c r="K3">
        <v>0.4</v>
      </c>
      <c r="L3">
        <v>0.28571400000000002</v>
      </c>
      <c r="M3">
        <v>1</v>
      </c>
      <c r="N3">
        <v>0.28571400000000002</v>
      </c>
      <c r="O3">
        <v>17</v>
      </c>
      <c r="P3">
        <v>17</v>
      </c>
      <c r="Q3">
        <v>272408</v>
      </c>
    </row>
    <row r="4" spans="1:17">
      <c r="A4" t="s">
        <v>94</v>
      </c>
      <c r="B4">
        <v>2</v>
      </c>
      <c r="C4">
        <v>254479</v>
      </c>
      <c r="D4">
        <v>14</v>
      </c>
      <c r="E4">
        <v>254479</v>
      </c>
      <c r="F4">
        <v>1</v>
      </c>
      <c r="G4">
        <v>1</v>
      </c>
      <c r="H4">
        <v>1</v>
      </c>
      <c r="I4">
        <v>0</v>
      </c>
      <c r="J4">
        <v>0</v>
      </c>
      <c r="K4">
        <v>0.33333299999999999</v>
      </c>
      <c r="L4">
        <v>0.25</v>
      </c>
      <c r="M4">
        <v>0</v>
      </c>
      <c r="N4">
        <v>0.33333299999999999</v>
      </c>
      <c r="O4">
        <v>14</v>
      </c>
      <c r="P4">
        <v>14</v>
      </c>
      <c r="Q4">
        <v>254710</v>
      </c>
    </row>
    <row r="5" spans="1:17">
      <c r="A5" t="s">
        <v>94</v>
      </c>
      <c r="B5">
        <v>3</v>
      </c>
      <c r="C5">
        <v>290371</v>
      </c>
      <c r="D5">
        <v>18</v>
      </c>
      <c r="E5">
        <v>290371</v>
      </c>
      <c r="F5">
        <v>0.33333299999999999</v>
      </c>
      <c r="G5">
        <v>0.5</v>
      </c>
      <c r="H5">
        <v>0.33333299999999999</v>
      </c>
      <c r="I5">
        <v>0</v>
      </c>
      <c r="J5">
        <v>0</v>
      </c>
      <c r="K5">
        <v>0.2</v>
      </c>
      <c r="L5">
        <v>0.14285700000000001</v>
      </c>
      <c r="M5">
        <v>0.5</v>
      </c>
      <c r="N5">
        <v>0.16666700000000001</v>
      </c>
      <c r="O5">
        <v>18</v>
      </c>
      <c r="P5">
        <v>18</v>
      </c>
      <c r="Q5">
        <v>290602</v>
      </c>
    </row>
    <row r="6" spans="1:17">
      <c r="A6" t="s">
        <v>95</v>
      </c>
      <c r="B6">
        <v>0</v>
      </c>
      <c r="C6">
        <v>2135</v>
      </c>
      <c r="D6">
        <v>6</v>
      </c>
      <c r="E6">
        <v>2135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6</v>
      </c>
      <c r="Q6">
        <v>48522</v>
      </c>
    </row>
    <row r="7" spans="1:17">
      <c r="A7" t="s">
        <v>95</v>
      </c>
      <c r="B7">
        <v>1</v>
      </c>
      <c r="C7">
        <v>55820</v>
      </c>
      <c r="D7">
        <v>2</v>
      </c>
      <c r="E7">
        <v>55820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2</v>
      </c>
      <c r="Q7">
        <v>55920</v>
      </c>
    </row>
    <row r="8" spans="1:17">
      <c r="A8" t="s">
        <v>95</v>
      </c>
      <c r="B8">
        <v>2</v>
      </c>
      <c r="C8">
        <v>46287</v>
      </c>
      <c r="D8">
        <v>2</v>
      </c>
      <c r="E8">
        <v>46287</v>
      </c>
      <c r="F8">
        <v>0.66666700000000001</v>
      </c>
      <c r="G8">
        <v>0.66666700000000001</v>
      </c>
      <c r="H8">
        <v>0.66666700000000001</v>
      </c>
      <c r="I8">
        <v>0</v>
      </c>
      <c r="J8">
        <v>0</v>
      </c>
      <c r="K8">
        <v>0</v>
      </c>
      <c r="L8">
        <v>0.66666700000000001</v>
      </c>
      <c r="M8">
        <v>0</v>
      </c>
      <c r="N8">
        <v>1</v>
      </c>
      <c r="O8">
        <v>2</v>
      </c>
      <c r="P8">
        <v>2</v>
      </c>
      <c r="Q8">
        <v>46387</v>
      </c>
    </row>
    <row r="9" spans="1:17">
      <c r="A9" t="s">
        <v>95</v>
      </c>
      <c r="B9">
        <v>3</v>
      </c>
      <c r="C9">
        <v>48604</v>
      </c>
      <c r="D9">
        <v>2</v>
      </c>
      <c r="E9">
        <v>48604</v>
      </c>
      <c r="F9">
        <v>0.33333299999999999</v>
      </c>
      <c r="G9">
        <v>0.33333299999999999</v>
      </c>
      <c r="H9">
        <v>0.33333299999999999</v>
      </c>
      <c r="I9">
        <v>0</v>
      </c>
      <c r="J9">
        <v>0</v>
      </c>
      <c r="K9">
        <v>0</v>
      </c>
      <c r="L9">
        <v>0.33333299999999999</v>
      </c>
      <c r="M9">
        <v>0</v>
      </c>
      <c r="N9">
        <v>0.5</v>
      </c>
      <c r="O9">
        <v>2</v>
      </c>
      <c r="P9">
        <v>2</v>
      </c>
      <c r="Q9">
        <v>48704</v>
      </c>
    </row>
    <row r="10" spans="1:17">
      <c r="A10" t="s">
        <v>96</v>
      </c>
      <c r="B10">
        <v>0</v>
      </c>
      <c r="C10">
        <v>277673</v>
      </c>
      <c r="D10">
        <v>73</v>
      </c>
      <c r="E10">
        <v>277673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73</v>
      </c>
      <c r="Q10">
        <v>532383</v>
      </c>
    </row>
    <row r="11" spans="1:17">
      <c r="A11" t="s">
        <v>96</v>
      </c>
      <c r="B11">
        <v>1</v>
      </c>
      <c r="C11">
        <v>567696</v>
      </c>
      <c r="D11">
        <v>34</v>
      </c>
      <c r="E11">
        <v>567696</v>
      </c>
      <c r="F11">
        <v>0.66666700000000001</v>
      </c>
      <c r="G11">
        <v>0.66666700000000001</v>
      </c>
      <c r="H11">
        <v>0.66666700000000001</v>
      </c>
      <c r="I11">
        <v>0</v>
      </c>
      <c r="J11">
        <v>0</v>
      </c>
      <c r="K11">
        <v>0.5</v>
      </c>
      <c r="L11">
        <v>0.28571400000000002</v>
      </c>
      <c r="M11">
        <v>0.66666700000000001</v>
      </c>
      <c r="N11">
        <v>0.28571400000000002</v>
      </c>
      <c r="O11">
        <v>34</v>
      </c>
      <c r="P11">
        <v>34</v>
      </c>
      <c r="Q11">
        <v>568101</v>
      </c>
    </row>
    <row r="12" spans="1:17">
      <c r="A12" t="s">
        <v>96</v>
      </c>
      <c r="B12">
        <v>2</v>
      </c>
      <c r="C12">
        <v>531978</v>
      </c>
      <c r="D12">
        <v>29</v>
      </c>
      <c r="E12">
        <v>531978</v>
      </c>
      <c r="F12">
        <v>0.66666700000000001</v>
      </c>
      <c r="G12">
        <v>0.66666700000000001</v>
      </c>
      <c r="H12">
        <v>0.66666700000000001</v>
      </c>
      <c r="I12">
        <v>0</v>
      </c>
      <c r="J12">
        <v>0</v>
      </c>
      <c r="K12">
        <v>0.4</v>
      </c>
      <c r="L12">
        <v>0.25</v>
      </c>
      <c r="M12">
        <v>0.4</v>
      </c>
      <c r="N12">
        <v>0.4</v>
      </c>
      <c r="O12">
        <v>29</v>
      </c>
      <c r="P12">
        <v>29</v>
      </c>
      <c r="Q12">
        <v>532383</v>
      </c>
    </row>
    <row r="13" spans="1:17">
      <c r="A13" t="s">
        <v>96</v>
      </c>
      <c r="B13">
        <v>3</v>
      </c>
      <c r="C13">
        <v>549850</v>
      </c>
      <c r="D13">
        <v>30</v>
      </c>
      <c r="E13">
        <v>549850</v>
      </c>
      <c r="F13">
        <v>0.33333299999999999</v>
      </c>
      <c r="G13">
        <v>0.33333299999999999</v>
      </c>
      <c r="H13">
        <v>0.33333299999999999</v>
      </c>
      <c r="I13">
        <v>0</v>
      </c>
      <c r="J13">
        <v>0</v>
      </c>
      <c r="K13">
        <v>0.2</v>
      </c>
      <c r="L13">
        <v>0.14285700000000001</v>
      </c>
      <c r="M13">
        <v>0.5</v>
      </c>
      <c r="N13">
        <v>0.16666700000000001</v>
      </c>
      <c r="O13">
        <v>30</v>
      </c>
      <c r="P13">
        <v>30</v>
      </c>
      <c r="Q13">
        <v>550081</v>
      </c>
    </row>
    <row r="14" spans="1:17">
      <c r="A14" t="s">
        <v>97</v>
      </c>
      <c r="B14">
        <v>0</v>
      </c>
      <c r="C14">
        <v>3128</v>
      </c>
      <c r="D14">
        <v>9</v>
      </c>
      <c r="E14">
        <v>3128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9</v>
      </c>
      <c r="Q14">
        <v>47292</v>
      </c>
    </row>
    <row r="15" spans="1:17">
      <c r="A15" t="s">
        <v>97</v>
      </c>
      <c r="B15">
        <v>1</v>
      </c>
      <c r="C15">
        <v>44064</v>
      </c>
      <c r="D15">
        <v>3</v>
      </c>
      <c r="E15">
        <v>44064</v>
      </c>
      <c r="F15">
        <v>0.66666700000000001</v>
      </c>
      <c r="G15">
        <v>0.66666700000000001</v>
      </c>
      <c r="H15">
        <v>0.66666700000000001</v>
      </c>
      <c r="I15">
        <v>0</v>
      </c>
      <c r="J15">
        <v>0</v>
      </c>
      <c r="K15">
        <v>0</v>
      </c>
      <c r="L15">
        <v>0.66666700000000001</v>
      </c>
      <c r="M15">
        <v>0</v>
      </c>
      <c r="N15">
        <v>0.5</v>
      </c>
      <c r="O15">
        <v>3</v>
      </c>
      <c r="P15">
        <v>3</v>
      </c>
      <c r="Q15">
        <v>44164</v>
      </c>
    </row>
    <row r="16" spans="1:17">
      <c r="A16" t="s">
        <v>97</v>
      </c>
      <c r="B16">
        <v>2</v>
      </c>
      <c r="C16">
        <v>44064</v>
      </c>
      <c r="D16">
        <v>3</v>
      </c>
      <c r="E16">
        <v>44064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0.5</v>
      </c>
      <c r="O16">
        <v>3</v>
      </c>
      <c r="P16">
        <v>3</v>
      </c>
      <c r="Q16">
        <v>44164</v>
      </c>
    </row>
    <row r="17" spans="1:17">
      <c r="A17" t="s">
        <v>97</v>
      </c>
      <c r="B17">
        <v>3</v>
      </c>
      <c r="C17">
        <v>44296</v>
      </c>
      <c r="D17">
        <v>3</v>
      </c>
      <c r="E17">
        <v>44296</v>
      </c>
      <c r="F17">
        <v>0.5</v>
      </c>
      <c r="G17">
        <v>0.5</v>
      </c>
      <c r="H17">
        <v>0.5</v>
      </c>
      <c r="I17">
        <v>0</v>
      </c>
      <c r="J17">
        <v>0</v>
      </c>
      <c r="K17">
        <v>0</v>
      </c>
      <c r="L17">
        <v>0.33333299999999999</v>
      </c>
      <c r="M17">
        <v>0</v>
      </c>
      <c r="N17">
        <v>0.2</v>
      </c>
      <c r="O17">
        <v>3</v>
      </c>
      <c r="P17">
        <v>3</v>
      </c>
      <c r="Q17">
        <v>44396</v>
      </c>
    </row>
    <row r="18" spans="1:17">
      <c r="A18" t="s">
        <v>98</v>
      </c>
      <c r="B18">
        <v>0</v>
      </c>
      <c r="C18">
        <v>25165</v>
      </c>
      <c r="D18">
        <v>46</v>
      </c>
      <c r="E18">
        <v>25165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46</v>
      </c>
      <c r="Q18">
        <v>279875</v>
      </c>
    </row>
    <row r="19" spans="1:17">
      <c r="A19" t="s">
        <v>98</v>
      </c>
      <c r="B19">
        <v>1</v>
      </c>
      <c r="C19">
        <v>254610</v>
      </c>
      <c r="D19">
        <v>14</v>
      </c>
      <c r="E19">
        <v>254610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0.28571400000000002</v>
      </c>
      <c r="O19">
        <v>14</v>
      </c>
      <c r="P19">
        <v>14</v>
      </c>
      <c r="Q19">
        <v>254710</v>
      </c>
    </row>
    <row r="20" spans="1:17">
      <c r="A20" t="s">
        <v>98</v>
      </c>
      <c r="B20">
        <v>2</v>
      </c>
      <c r="C20">
        <v>254610</v>
      </c>
      <c r="D20">
        <v>15</v>
      </c>
      <c r="E20">
        <v>254610</v>
      </c>
      <c r="F20">
        <v>0.5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0.5</v>
      </c>
      <c r="M20">
        <v>0</v>
      </c>
      <c r="N20">
        <v>0.33333299999999999</v>
      </c>
      <c r="O20">
        <v>15</v>
      </c>
      <c r="P20">
        <v>15</v>
      </c>
      <c r="Q20">
        <v>254710</v>
      </c>
    </row>
    <row r="21" spans="1:17">
      <c r="A21" t="s">
        <v>98</v>
      </c>
      <c r="B21">
        <v>3</v>
      </c>
      <c r="C21">
        <v>300897</v>
      </c>
      <c r="D21">
        <v>18</v>
      </c>
      <c r="E21">
        <v>300897</v>
      </c>
      <c r="F21">
        <v>0.14285700000000001</v>
      </c>
      <c r="G21">
        <v>0.14285700000000001</v>
      </c>
      <c r="H21">
        <v>0.14285700000000001</v>
      </c>
      <c r="I21">
        <v>0</v>
      </c>
      <c r="J21">
        <v>0</v>
      </c>
      <c r="K21">
        <v>0</v>
      </c>
      <c r="L21">
        <v>0.33333299999999999</v>
      </c>
      <c r="M21">
        <v>0</v>
      </c>
      <c r="N21">
        <v>0.5</v>
      </c>
      <c r="O21">
        <v>18</v>
      </c>
      <c r="P21">
        <v>18</v>
      </c>
      <c r="Q21">
        <v>300997</v>
      </c>
    </row>
    <row r="22" spans="1:17">
      <c r="A22" t="s">
        <v>99</v>
      </c>
      <c r="B22">
        <v>0</v>
      </c>
      <c r="C22">
        <v>38627</v>
      </c>
      <c r="D22">
        <v>47</v>
      </c>
      <c r="E22">
        <v>38627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47</v>
      </c>
      <c r="P22">
        <v>47</v>
      </c>
      <c r="Q22">
        <v>293337</v>
      </c>
    </row>
    <row r="23" spans="1:17">
      <c r="A23" t="s">
        <v>99</v>
      </c>
      <c r="B23">
        <v>1</v>
      </c>
      <c r="C23">
        <v>254610</v>
      </c>
      <c r="D23">
        <v>14</v>
      </c>
      <c r="E23">
        <v>254610</v>
      </c>
      <c r="F23">
        <v>0.66666700000000001</v>
      </c>
      <c r="G23">
        <v>0.66666700000000001</v>
      </c>
      <c r="H23">
        <v>0.66666700000000001</v>
      </c>
      <c r="I23">
        <v>0</v>
      </c>
      <c r="J23">
        <v>0</v>
      </c>
      <c r="K23">
        <v>0</v>
      </c>
      <c r="L23">
        <v>0.66666700000000001</v>
      </c>
      <c r="M23">
        <v>0</v>
      </c>
      <c r="N23">
        <v>0.33333299999999999</v>
      </c>
      <c r="O23">
        <v>14</v>
      </c>
      <c r="P23">
        <v>14</v>
      </c>
      <c r="Q23">
        <v>254710</v>
      </c>
    </row>
    <row r="24" spans="1:17">
      <c r="A24" t="s">
        <v>99</v>
      </c>
      <c r="B24">
        <v>2</v>
      </c>
      <c r="C24">
        <v>254610</v>
      </c>
      <c r="D24">
        <v>15</v>
      </c>
      <c r="E24">
        <v>254610</v>
      </c>
      <c r="F24">
        <v>0.5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0.5</v>
      </c>
      <c r="M24">
        <v>0</v>
      </c>
      <c r="N24">
        <v>0.33333299999999999</v>
      </c>
      <c r="O24">
        <v>15</v>
      </c>
      <c r="P24">
        <v>15</v>
      </c>
      <c r="Q24">
        <v>254710</v>
      </c>
    </row>
    <row r="25" spans="1:17">
      <c r="A25" t="s">
        <v>99</v>
      </c>
      <c r="B25">
        <v>3</v>
      </c>
      <c r="C25">
        <v>464641</v>
      </c>
      <c r="D25">
        <v>32</v>
      </c>
      <c r="E25">
        <v>464641</v>
      </c>
      <c r="F25">
        <v>0.14285700000000001</v>
      </c>
      <c r="G25">
        <v>0.14285700000000001</v>
      </c>
      <c r="H25">
        <v>0.14285700000000001</v>
      </c>
      <c r="I25">
        <v>0</v>
      </c>
      <c r="J25">
        <v>0</v>
      </c>
      <c r="K25">
        <v>0</v>
      </c>
      <c r="L25">
        <v>0.33333299999999999</v>
      </c>
      <c r="M25">
        <v>0</v>
      </c>
      <c r="N25">
        <v>0.5</v>
      </c>
      <c r="O25">
        <v>32</v>
      </c>
      <c r="P25">
        <v>32</v>
      </c>
      <c r="Q25">
        <v>464741</v>
      </c>
    </row>
    <row r="26" spans="1:17">
      <c r="A26" t="s">
        <v>100</v>
      </c>
      <c r="B26">
        <v>0</v>
      </c>
      <c r="C26">
        <v>5351</v>
      </c>
      <c r="D26">
        <v>8</v>
      </c>
      <c r="E26">
        <v>5351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8</v>
      </c>
      <c r="Q26">
        <v>49515</v>
      </c>
    </row>
    <row r="27" spans="1:17">
      <c r="A27" t="s">
        <v>100</v>
      </c>
      <c r="B27">
        <v>1</v>
      </c>
      <c r="C27">
        <v>44064</v>
      </c>
      <c r="D27">
        <v>3</v>
      </c>
      <c r="E27">
        <v>44064</v>
      </c>
      <c r="F27">
        <v>0.66666700000000001</v>
      </c>
      <c r="G27">
        <v>0.66666700000000001</v>
      </c>
      <c r="H27">
        <v>0.66666700000000001</v>
      </c>
      <c r="I27">
        <v>0</v>
      </c>
      <c r="J27">
        <v>0</v>
      </c>
      <c r="K27">
        <v>0</v>
      </c>
      <c r="L27">
        <v>0.66666700000000001</v>
      </c>
      <c r="M27">
        <v>0</v>
      </c>
      <c r="N27">
        <v>0.5</v>
      </c>
      <c r="O27">
        <v>3</v>
      </c>
      <c r="P27">
        <v>3</v>
      </c>
      <c r="Q27">
        <v>44164</v>
      </c>
    </row>
    <row r="28" spans="1:17">
      <c r="A28" t="s">
        <v>100</v>
      </c>
      <c r="B28">
        <v>2</v>
      </c>
      <c r="C28">
        <v>44064</v>
      </c>
      <c r="D28">
        <v>3</v>
      </c>
      <c r="E28">
        <v>44064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0.28571400000000002</v>
      </c>
      <c r="O28">
        <v>3</v>
      </c>
      <c r="P28">
        <v>3</v>
      </c>
      <c r="Q28">
        <v>44164</v>
      </c>
    </row>
    <row r="29" spans="1:17">
      <c r="A29" t="s">
        <v>100</v>
      </c>
      <c r="B29">
        <v>3</v>
      </c>
      <c r="C29">
        <v>90351</v>
      </c>
      <c r="D29">
        <v>5</v>
      </c>
      <c r="E29">
        <v>90351</v>
      </c>
      <c r="F29">
        <v>0.16666700000000001</v>
      </c>
      <c r="G29">
        <v>0.16666700000000001</v>
      </c>
      <c r="H29">
        <v>0.16666700000000001</v>
      </c>
      <c r="I29">
        <v>0.16666700000000001</v>
      </c>
      <c r="J29">
        <v>0</v>
      </c>
      <c r="K29">
        <v>0</v>
      </c>
      <c r="L29">
        <v>0.25</v>
      </c>
      <c r="M29">
        <v>0</v>
      </c>
      <c r="N29">
        <v>0.5</v>
      </c>
      <c r="O29">
        <v>5</v>
      </c>
      <c r="P29">
        <v>5</v>
      </c>
      <c r="Q29">
        <v>90451</v>
      </c>
    </row>
    <row r="30" spans="1:17">
      <c r="A30" t="s">
        <v>101</v>
      </c>
      <c r="B30">
        <v>0</v>
      </c>
      <c r="C30">
        <v>2135</v>
      </c>
      <c r="D30">
        <v>5</v>
      </c>
      <c r="E30">
        <v>2135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  <c r="Q30">
        <v>48522</v>
      </c>
    </row>
    <row r="31" spans="1:17">
      <c r="A31" t="s">
        <v>101</v>
      </c>
      <c r="B31">
        <v>1</v>
      </c>
      <c r="C31">
        <v>56936</v>
      </c>
      <c r="D31">
        <v>2</v>
      </c>
      <c r="E31">
        <v>56936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2</v>
      </c>
      <c r="Q31">
        <v>58142</v>
      </c>
    </row>
    <row r="32" spans="1:17">
      <c r="A32" t="s">
        <v>101</v>
      </c>
      <c r="B32">
        <v>2</v>
      </c>
      <c r="C32">
        <v>46469</v>
      </c>
      <c r="D32">
        <v>2</v>
      </c>
      <c r="E32">
        <v>46469</v>
      </c>
      <c r="F32">
        <v>0.66666700000000001</v>
      </c>
      <c r="G32">
        <v>0.66666700000000001</v>
      </c>
      <c r="H32">
        <v>0.66666700000000001</v>
      </c>
      <c r="I32">
        <v>0</v>
      </c>
      <c r="J32">
        <v>0</v>
      </c>
      <c r="K32">
        <v>0</v>
      </c>
      <c r="L32">
        <v>0.66666700000000001</v>
      </c>
      <c r="M32">
        <v>0</v>
      </c>
      <c r="N32">
        <v>1</v>
      </c>
      <c r="O32">
        <v>2</v>
      </c>
      <c r="P32">
        <v>2</v>
      </c>
      <c r="Q32">
        <v>48704</v>
      </c>
    </row>
    <row r="33" spans="1:17">
      <c r="A33" t="s">
        <v>101</v>
      </c>
      <c r="B33">
        <v>3</v>
      </c>
      <c r="C33">
        <v>48422</v>
      </c>
      <c r="D33">
        <v>2</v>
      </c>
      <c r="E33">
        <v>48422</v>
      </c>
      <c r="F33">
        <v>0.33333299999999999</v>
      </c>
      <c r="G33">
        <v>0.33333299999999999</v>
      </c>
      <c r="H33">
        <v>0.33333299999999999</v>
      </c>
      <c r="I33">
        <v>0</v>
      </c>
      <c r="J33">
        <v>0</v>
      </c>
      <c r="K33">
        <v>0</v>
      </c>
      <c r="L33">
        <v>0.33333299999999999</v>
      </c>
      <c r="M33">
        <v>0</v>
      </c>
      <c r="N33">
        <v>0.5</v>
      </c>
      <c r="O33">
        <v>2</v>
      </c>
      <c r="P33">
        <v>2</v>
      </c>
      <c r="Q33">
        <v>48522</v>
      </c>
    </row>
    <row r="34" spans="1:17">
      <c r="A34" t="s">
        <v>102</v>
      </c>
      <c r="B34">
        <v>0</v>
      </c>
      <c r="C34">
        <v>13462</v>
      </c>
      <c r="D34">
        <v>43</v>
      </c>
      <c r="E34">
        <v>13462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</v>
      </c>
      <c r="P34">
        <v>43</v>
      </c>
      <c r="Q34">
        <v>268172</v>
      </c>
    </row>
    <row r="35" spans="1:17">
      <c r="A35" t="s">
        <v>102</v>
      </c>
      <c r="B35">
        <v>1</v>
      </c>
      <c r="C35">
        <v>254610</v>
      </c>
      <c r="D35">
        <v>16</v>
      </c>
      <c r="E35">
        <v>254610</v>
      </c>
      <c r="F35">
        <v>0.66666700000000001</v>
      </c>
      <c r="G35">
        <v>0.66666700000000001</v>
      </c>
      <c r="H35">
        <v>0.66666700000000001</v>
      </c>
      <c r="I35">
        <v>0</v>
      </c>
      <c r="J35">
        <v>0</v>
      </c>
      <c r="K35">
        <v>0</v>
      </c>
      <c r="L35">
        <v>0.66666700000000001</v>
      </c>
      <c r="M35">
        <v>0</v>
      </c>
      <c r="N35">
        <v>0.33333299999999999</v>
      </c>
      <c r="O35">
        <v>16</v>
      </c>
      <c r="P35">
        <v>16</v>
      </c>
      <c r="Q35">
        <v>254710</v>
      </c>
    </row>
    <row r="36" spans="1:17">
      <c r="A36" t="s">
        <v>102</v>
      </c>
      <c r="B36">
        <v>2</v>
      </c>
      <c r="C36">
        <v>254610</v>
      </c>
      <c r="D36">
        <v>14</v>
      </c>
      <c r="E36">
        <v>254610</v>
      </c>
      <c r="F36">
        <v>0.5</v>
      </c>
      <c r="G36">
        <v>0.5</v>
      </c>
      <c r="H36">
        <v>0.5</v>
      </c>
      <c r="I36">
        <v>0</v>
      </c>
      <c r="J36">
        <v>0</v>
      </c>
      <c r="K36">
        <v>0</v>
      </c>
      <c r="L36">
        <v>0.5</v>
      </c>
      <c r="M36">
        <v>0</v>
      </c>
      <c r="N36">
        <v>0.33333299999999999</v>
      </c>
      <c r="O36">
        <v>14</v>
      </c>
      <c r="P36">
        <v>14</v>
      </c>
      <c r="Q36">
        <v>254710</v>
      </c>
    </row>
    <row r="37" spans="1:17">
      <c r="A37" t="s">
        <v>102</v>
      </c>
      <c r="B37">
        <v>3</v>
      </c>
      <c r="C37">
        <v>418354</v>
      </c>
      <c r="D37">
        <v>27</v>
      </c>
      <c r="E37">
        <v>418354</v>
      </c>
      <c r="F37">
        <v>0.33333299999999999</v>
      </c>
      <c r="G37">
        <v>0.33333299999999999</v>
      </c>
      <c r="H37">
        <v>0.33333299999999999</v>
      </c>
      <c r="I37">
        <v>0</v>
      </c>
      <c r="J37">
        <v>0</v>
      </c>
      <c r="K37">
        <v>0</v>
      </c>
      <c r="L37">
        <v>0.33333299999999999</v>
      </c>
      <c r="M37">
        <v>0</v>
      </c>
      <c r="N37">
        <v>0.16666700000000001</v>
      </c>
      <c r="O37">
        <v>27</v>
      </c>
      <c r="P37">
        <v>27</v>
      </c>
      <c r="Q37">
        <v>418454</v>
      </c>
    </row>
    <row r="38" spans="1:17">
      <c r="A38" t="s">
        <v>103</v>
      </c>
      <c r="B38">
        <v>0</v>
      </c>
      <c r="C38">
        <v>2135</v>
      </c>
      <c r="D38">
        <v>7</v>
      </c>
      <c r="E38">
        <v>2135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  <c r="Q38">
        <v>48522</v>
      </c>
    </row>
    <row r="39" spans="1:17">
      <c r="A39" t="s">
        <v>103</v>
      </c>
      <c r="B39">
        <v>1</v>
      </c>
      <c r="C39">
        <v>92574</v>
      </c>
      <c r="D39">
        <v>4</v>
      </c>
      <c r="E39">
        <v>92574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4</v>
      </c>
      <c r="P39">
        <v>4</v>
      </c>
      <c r="Q39">
        <v>92674</v>
      </c>
    </row>
    <row r="40" spans="1:17">
      <c r="A40" t="s">
        <v>103</v>
      </c>
      <c r="B40">
        <v>2</v>
      </c>
      <c r="C40">
        <v>92574</v>
      </c>
      <c r="D40">
        <v>4</v>
      </c>
      <c r="E40">
        <v>92574</v>
      </c>
      <c r="F40">
        <v>0.66666700000000001</v>
      </c>
      <c r="G40">
        <v>0.66666700000000001</v>
      </c>
      <c r="H40">
        <v>0.66666700000000001</v>
      </c>
      <c r="I40">
        <v>0.66666700000000001</v>
      </c>
      <c r="J40">
        <v>0</v>
      </c>
      <c r="K40">
        <v>0</v>
      </c>
      <c r="L40">
        <v>0.66666700000000001</v>
      </c>
      <c r="M40">
        <v>0</v>
      </c>
      <c r="N40">
        <v>1</v>
      </c>
      <c r="O40">
        <v>4</v>
      </c>
      <c r="P40">
        <v>4</v>
      </c>
      <c r="Q40">
        <v>92674</v>
      </c>
    </row>
    <row r="41" spans="1:17">
      <c r="A41" t="s">
        <v>103</v>
      </c>
      <c r="B41">
        <v>3</v>
      </c>
      <c r="C41">
        <v>94891</v>
      </c>
      <c r="D41">
        <v>4</v>
      </c>
      <c r="E41">
        <v>94891</v>
      </c>
      <c r="F41">
        <v>0.33333299999999999</v>
      </c>
      <c r="G41">
        <v>0.33333299999999999</v>
      </c>
      <c r="H41">
        <v>0.33333299999999999</v>
      </c>
      <c r="I41">
        <v>0.33333299999999999</v>
      </c>
      <c r="J41">
        <v>0</v>
      </c>
      <c r="K41">
        <v>0</v>
      </c>
      <c r="L41">
        <v>0.33333299999999999</v>
      </c>
      <c r="M41">
        <v>0</v>
      </c>
      <c r="N41">
        <v>0.5</v>
      </c>
      <c r="O41">
        <v>4</v>
      </c>
      <c r="P41">
        <v>4</v>
      </c>
      <c r="Q41">
        <v>94991</v>
      </c>
    </row>
    <row r="42" spans="1:17">
      <c r="A42" t="s">
        <v>104</v>
      </c>
      <c r="B42">
        <v>0</v>
      </c>
      <c r="C42">
        <v>2223</v>
      </c>
      <c r="D42">
        <v>8</v>
      </c>
      <c r="E42">
        <v>2223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  <c r="Q42">
        <v>46387</v>
      </c>
    </row>
    <row r="43" spans="1:17">
      <c r="A43" t="s">
        <v>104</v>
      </c>
      <c r="B43">
        <v>1</v>
      </c>
      <c r="C43">
        <v>44064</v>
      </c>
      <c r="D43">
        <v>3</v>
      </c>
      <c r="E43">
        <v>44064</v>
      </c>
      <c r="F43">
        <v>0.5</v>
      </c>
      <c r="G43">
        <v>0.5</v>
      </c>
      <c r="H43">
        <v>0.5</v>
      </c>
      <c r="I43">
        <v>0</v>
      </c>
      <c r="J43">
        <v>0</v>
      </c>
      <c r="K43">
        <v>0</v>
      </c>
      <c r="L43">
        <v>0.5</v>
      </c>
      <c r="M43">
        <v>0</v>
      </c>
      <c r="N43">
        <v>0.66666700000000001</v>
      </c>
      <c r="O43">
        <v>3</v>
      </c>
      <c r="P43">
        <v>3</v>
      </c>
      <c r="Q43">
        <v>44164</v>
      </c>
    </row>
    <row r="44" spans="1:17">
      <c r="A44" t="s">
        <v>104</v>
      </c>
      <c r="B44">
        <v>2</v>
      </c>
      <c r="C44">
        <v>44064</v>
      </c>
      <c r="D44">
        <v>3</v>
      </c>
      <c r="E44">
        <v>44064</v>
      </c>
      <c r="F44">
        <v>0.5</v>
      </c>
      <c r="G44">
        <v>0.5</v>
      </c>
      <c r="H44">
        <v>0.5</v>
      </c>
      <c r="I44">
        <v>0</v>
      </c>
      <c r="J44">
        <v>0</v>
      </c>
      <c r="K44">
        <v>0</v>
      </c>
      <c r="L44">
        <v>0.5</v>
      </c>
      <c r="M44">
        <v>0</v>
      </c>
      <c r="N44">
        <v>0.5</v>
      </c>
      <c r="O44">
        <v>3</v>
      </c>
      <c r="P44">
        <v>3</v>
      </c>
      <c r="Q44">
        <v>44164</v>
      </c>
    </row>
    <row r="45" spans="1:17">
      <c r="A45" t="s">
        <v>104</v>
      </c>
      <c r="B45">
        <v>3</v>
      </c>
      <c r="C45">
        <v>90351</v>
      </c>
      <c r="D45">
        <v>5</v>
      </c>
      <c r="E45">
        <v>90351</v>
      </c>
      <c r="F45">
        <v>0.2</v>
      </c>
      <c r="G45">
        <v>0.2</v>
      </c>
      <c r="H45">
        <v>0.2</v>
      </c>
      <c r="I45">
        <v>0.2</v>
      </c>
      <c r="J45">
        <v>0</v>
      </c>
      <c r="K45">
        <v>0</v>
      </c>
      <c r="L45">
        <v>0.33333299999999999</v>
      </c>
      <c r="M45">
        <v>0</v>
      </c>
      <c r="N45">
        <v>0.5</v>
      </c>
      <c r="O45">
        <v>5</v>
      </c>
      <c r="P45">
        <v>5</v>
      </c>
      <c r="Q45">
        <v>90451</v>
      </c>
    </row>
    <row r="46" spans="1:17">
      <c r="A46" t="s">
        <v>105</v>
      </c>
      <c r="B46">
        <v>0</v>
      </c>
      <c r="C46">
        <v>5351</v>
      </c>
      <c r="D46">
        <v>9</v>
      </c>
      <c r="E46">
        <v>5351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  <c r="Q46">
        <v>49515</v>
      </c>
    </row>
    <row r="47" spans="1:17">
      <c r="A47" t="s">
        <v>105</v>
      </c>
      <c r="B47">
        <v>1</v>
      </c>
      <c r="C47">
        <v>106531</v>
      </c>
      <c r="D47">
        <v>168</v>
      </c>
      <c r="E47">
        <v>106531</v>
      </c>
      <c r="F47">
        <v>0.4</v>
      </c>
      <c r="G47">
        <v>0.4</v>
      </c>
      <c r="H47">
        <v>0.4</v>
      </c>
      <c r="I47">
        <v>0</v>
      </c>
      <c r="J47">
        <v>0</v>
      </c>
      <c r="K47">
        <v>1</v>
      </c>
      <c r="L47">
        <v>0.66666700000000001</v>
      </c>
      <c r="M47">
        <v>0.4</v>
      </c>
      <c r="N47">
        <v>1</v>
      </c>
      <c r="O47">
        <v>8</v>
      </c>
      <c r="P47">
        <v>168</v>
      </c>
      <c r="Q47">
        <v>111982</v>
      </c>
    </row>
    <row r="48" spans="1:17">
      <c r="A48" t="s">
        <v>105</v>
      </c>
      <c r="B48">
        <v>2</v>
      </c>
      <c r="C48">
        <v>106531</v>
      </c>
      <c r="D48">
        <v>167</v>
      </c>
      <c r="E48">
        <v>106531</v>
      </c>
      <c r="F48">
        <v>0.33333299999999999</v>
      </c>
      <c r="G48">
        <v>0.33333299999999999</v>
      </c>
      <c r="H48">
        <v>0.33333299999999999</v>
      </c>
      <c r="I48">
        <v>0</v>
      </c>
      <c r="J48">
        <v>0</v>
      </c>
      <c r="K48">
        <v>1</v>
      </c>
      <c r="L48">
        <v>0.5</v>
      </c>
      <c r="M48">
        <v>0.33333299999999999</v>
      </c>
      <c r="N48">
        <v>1</v>
      </c>
      <c r="O48">
        <v>8</v>
      </c>
      <c r="P48">
        <v>167</v>
      </c>
      <c r="Q48">
        <v>111982</v>
      </c>
    </row>
    <row r="49" spans="1:17">
      <c r="A49" t="s">
        <v>105</v>
      </c>
      <c r="B49">
        <v>3</v>
      </c>
      <c r="C49">
        <v>49415</v>
      </c>
      <c r="D49">
        <v>3</v>
      </c>
      <c r="E49">
        <v>49415</v>
      </c>
      <c r="F49">
        <v>0.16666700000000001</v>
      </c>
      <c r="G49">
        <v>0.16666700000000001</v>
      </c>
      <c r="H49">
        <v>0.16666700000000001</v>
      </c>
      <c r="I49">
        <v>0.5</v>
      </c>
      <c r="J49">
        <v>0</v>
      </c>
      <c r="K49">
        <v>0</v>
      </c>
      <c r="L49">
        <v>0.25</v>
      </c>
      <c r="M49">
        <v>0</v>
      </c>
      <c r="N49">
        <v>0.5</v>
      </c>
      <c r="O49">
        <v>3</v>
      </c>
      <c r="P49">
        <v>3</v>
      </c>
      <c r="Q49">
        <v>49515</v>
      </c>
    </row>
    <row r="50" spans="1:17">
      <c r="A50" t="s">
        <v>106</v>
      </c>
      <c r="B50">
        <v>0</v>
      </c>
      <c r="C50">
        <v>2135</v>
      </c>
      <c r="D50">
        <v>5</v>
      </c>
      <c r="E50">
        <v>2135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>
        <v>48522</v>
      </c>
    </row>
    <row r="51" spans="1:17">
      <c r="A51" t="s">
        <v>106</v>
      </c>
      <c r="B51">
        <v>1</v>
      </c>
      <c r="C51">
        <v>49101</v>
      </c>
      <c r="D51">
        <v>2</v>
      </c>
      <c r="E51">
        <v>49101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49202</v>
      </c>
    </row>
    <row r="52" spans="1:17">
      <c r="A52" t="s">
        <v>106</v>
      </c>
      <c r="B52">
        <v>2</v>
      </c>
      <c r="C52">
        <v>46286</v>
      </c>
      <c r="D52">
        <v>2</v>
      </c>
      <c r="E52">
        <v>46286</v>
      </c>
      <c r="F52">
        <v>0.66666700000000001</v>
      </c>
      <c r="G52">
        <v>0.66666700000000001</v>
      </c>
      <c r="H52">
        <v>0.66666700000000001</v>
      </c>
      <c r="I52">
        <v>0</v>
      </c>
      <c r="J52">
        <v>0</v>
      </c>
      <c r="K52">
        <v>0.66666700000000001</v>
      </c>
      <c r="L52">
        <v>0.66666700000000001</v>
      </c>
      <c r="M52">
        <v>0</v>
      </c>
      <c r="N52">
        <v>0.66666700000000001</v>
      </c>
      <c r="O52">
        <v>2</v>
      </c>
      <c r="P52">
        <v>2</v>
      </c>
      <c r="Q52">
        <v>46387</v>
      </c>
    </row>
    <row r="53" spans="1:17">
      <c r="A53" t="s">
        <v>106</v>
      </c>
      <c r="B53">
        <v>3</v>
      </c>
      <c r="C53">
        <v>94888</v>
      </c>
      <c r="D53">
        <v>4</v>
      </c>
      <c r="E53">
        <v>94888</v>
      </c>
      <c r="F53">
        <v>0.33333299999999999</v>
      </c>
      <c r="G53">
        <v>0.33333299999999999</v>
      </c>
      <c r="H53">
        <v>0.33333299999999999</v>
      </c>
      <c r="I53">
        <v>0.5</v>
      </c>
      <c r="J53">
        <v>0</v>
      </c>
      <c r="K53">
        <v>0.33333299999999999</v>
      </c>
      <c r="L53">
        <v>0.33333299999999999</v>
      </c>
      <c r="M53">
        <v>0</v>
      </c>
      <c r="N53">
        <v>0.5</v>
      </c>
      <c r="O53">
        <v>4</v>
      </c>
      <c r="P53">
        <v>4</v>
      </c>
      <c r="Q53">
        <v>94989</v>
      </c>
    </row>
    <row r="54" spans="1:17">
      <c r="A54" t="s">
        <v>107</v>
      </c>
      <c r="B54">
        <v>0</v>
      </c>
      <c r="C54">
        <v>2135</v>
      </c>
      <c r="D54">
        <v>5</v>
      </c>
      <c r="E54">
        <v>2135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5</v>
      </c>
      <c r="Q54">
        <v>48522</v>
      </c>
    </row>
    <row r="55" spans="1:17">
      <c r="A55" t="s">
        <v>107</v>
      </c>
      <c r="B55">
        <v>1</v>
      </c>
      <c r="C55">
        <v>49442</v>
      </c>
      <c r="D55">
        <v>2</v>
      </c>
      <c r="E55">
        <v>49442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2</v>
      </c>
      <c r="P55">
        <v>2</v>
      </c>
      <c r="Q55">
        <v>49543</v>
      </c>
    </row>
    <row r="56" spans="1:17">
      <c r="A56" t="s">
        <v>107</v>
      </c>
      <c r="B56">
        <v>2</v>
      </c>
      <c r="C56">
        <v>46286</v>
      </c>
      <c r="D56">
        <v>2</v>
      </c>
      <c r="E56">
        <v>46286</v>
      </c>
      <c r="F56">
        <v>0.66666700000000001</v>
      </c>
      <c r="G56">
        <v>0.66666700000000001</v>
      </c>
      <c r="H56">
        <v>0.66666700000000001</v>
      </c>
      <c r="I56">
        <v>0</v>
      </c>
      <c r="J56">
        <v>0</v>
      </c>
      <c r="K56">
        <v>0.66666700000000001</v>
      </c>
      <c r="L56">
        <v>0.66666700000000001</v>
      </c>
      <c r="M56">
        <v>0</v>
      </c>
      <c r="N56">
        <v>0.66666700000000001</v>
      </c>
      <c r="O56">
        <v>2</v>
      </c>
      <c r="P56">
        <v>2</v>
      </c>
      <c r="Q56">
        <v>46387</v>
      </c>
    </row>
    <row r="57" spans="1:17">
      <c r="A57" t="s">
        <v>107</v>
      </c>
      <c r="B57">
        <v>3</v>
      </c>
      <c r="C57">
        <v>94888</v>
      </c>
      <c r="D57">
        <v>4</v>
      </c>
      <c r="E57">
        <v>94888</v>
      </c>
      <c r="F57">
        <v>0.33333299999999999</v>
      </c>
      <c r="G57">
        <v>0.33333299999999999</v>
      </c>
      <c r="H57">
        <v>0.33333299999999999</v>
      </c>
      <c r="I57">
        <v>0.5</v>
      </c>
      <c r="J57">
        <v>0</v>
      </c>
      <c r="K57">
        <v>0.33333299999999999</v>
      </c>
      <c r="L57">
        <v>0.33333299999999999</v>
      </c>
      <c r="M57">
        <v>0</v>
      </c>
      <c r="N57">
        <v>0.5</v>
      </c>
      <c r="O57">
        <v>4</v>
      </c>
      <c r="P57">
        <v>4</v>
      </c>
      <c r="Q57">
        <v>94989</v>
      </c>
    </row>
    <row r="58" spans="1:17">
      <c r="A58" t="s">
        <v>108</v>
      </c>
      <c r="B58">
        <v>0</v>
      </c>
      <c r="C58">
        <v>3128</v>
      </c>
      <c r="D58">
        <v>8</v>
      </c>
      <c r="E58">
        <v>3128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8</v>
      </c>
      <c r="Q58">
        <v>47292</v>
      </c>
    </row>
    <row r="59" spans="1:17">
      <c r="A59" t="s">
        <v>108</v>
      </c>
      <c r="B59">
        <v>1</v>
      </c>
      <c r="C59">
        <v>62467</v>
      </c>
      <c r="D59">
        <v>4</v>
      </c>
      <c r="E59">
        <v>62467</v>
      </c>
      <c r="F59">
        <v>0.66666700000000001</v>
      </c>
      <c r="G59">
        <v>0.66666700000000001</v>
      </c>
      <c r="H59">
        <v>0.66666700000000001</v>
      </c>
      <c r="I59">
        <v>0</v>
      </c>
      <c r="J59">
        <v>0</v>
      </c>
      <c r="K59">
        <v>0</v>
      </c>
      <c r="L59">
        <v>0.66666700000000001</v>
      </c>
      <c r="M59">
        <v>0</v>
      </c>
      <c r="N59">
        <v>0.5</v>
      </c>
      <c r="O59">
        <v>4</v>
      </c>
      <c r="P59">
        <v>4</v>
      </c>
      <c r="Q59">
        <v>65695</v>
      </c>
    </row>
    <row r="60" spans="1:17">
      <c r="A60" t="s">
        <v>108</v>
      </c>
      <c r="B60">
        <v>2</v>
      </c>
      <c r="C60">
        <v>62467</v>
      </c>
      <c r="D60">
        <v>5</v>
      </c>
      <c r="E60">
        <v>62467</v>
      </c>
      <c r="F60">
        <v>0.5</v>
      </c>
      <c r="G60">
        <v>0.5</v>
      </c>
      <c r="H60">
        <v>0.5</v>
      </c>
      <c r="I60">
        <v>0</v>
      </c>
      <c r="J60">
        <v>0</v>
      </c>
      <c r="K60">
        <v>0</v>
      </c>
      <c r="L60">
        <v>0.5</v>
      </c>
      <c r="M60">
        <v>0</v>
      </c>
      <c r="N60">
        <v>0.5</v>
      </c>
      <c r="O60">
        <v>5</v>
      </c>
      <c r="P60">
        <v>5</v>
      </c>
      <c r="Q60">
        <v>65695</v>
      </c>
    </row>
    <row r="61" spans="1:17">
      <c r="A61" t="s">
        <v>108</v>
      </c>
      <c r="B61">
        <v>3</v>
      </c>
      <c r="C61">
        <v>47192</v>
      </c>
      <c r="D61">
        <v>3</v>
      </c>
      <c r="E61">
        <v>47192</v>
      </c>
      <c r="F61">
        <v>0.25</v>
      </c>
      <c r="G61">
        <v>0.25</v>
      </c>
      <c r="H61">
        <v>0.25</v>
      </c>
      <c r="I61">
        <v>0</v>
      </c>
      <c r="J61">
        <v>0</v>
      </c>
      <c r="K61">
        <v>0</v>
      </c>
      <c r="L61">
        <v>0.25</v>
      </c>
      <c r="M61">
        <v>0</v>
      </c>
      <c r="N61">
        <v>0.25</v>
      </c>
      <c r="O61">
        <v>3</v>
      </c>
      <c r="P61">
        <v>3</v>
      </c>
      <c r="Q61">
        <v>47292</v>
      </c>
    </row>
    <row r="62" spans="1:17">
      <c r="A62" t="s">
        <v>94</v>
      </c>
      <c r="B62">
        <v>4</v>
      </c>
      <c r="C62">
        <v>277673</v>
      </c>
      <c r="D62">
        <v>68</v>
      </c>
      <c r="E62">
        <v>277673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68</v>
      </c>
      <c r="P62">
        <v>68</v>
      </c>
      <c r="Q62">
        <v>532383</v>
      </c>
    </row>
    <row r="63" spans="1:17">
      <c r="A63" t="s">
        <v>95</v>
      </c>
      <c r="B63">
        <v>4</v>
      </c>
      <c r="C63">
        <v>2135</v>
      </c>
      <c r="D63">
        <v>6</v>
      </c>
      <c r="E63">
        <v>2135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6</v>
      </c>
      <c r="Q63">
        <v>48522</v>
      </c>
    </row>
    <row r="64" spans="1:17">
      <c r="A64" t="s">
        <v>96</v>
      </c>
      <c r="B64">
        <v>4</v>
      </c>
      <c r="C64">
        <v>277673</v>
      </c>
      <c r="D64">
        <v>73</v>
      </c>
      <c r="E64">
        <v>277673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73</v>
      </c>
      <c r="P64">
        <v>73</v>
      </c>
      <c r="Q64">
        <v>532383</v>
      </c>
    </row>
    <row r="65" spans="1:17">
      <c r="A65" t="s">
        <v>97</v>
      </c>
      <c r="B65">
        <v>4</v>
      </c>
      <c r="C65">
        <v>3128</v>
      </c>
      <c r="D65">
        <v>9</v>
      </c>
      <c r="E65">
        <v>3128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9</v>
      </c>
      <c r="Q65">
        <v>47292</v>
      </c>
    </row>
    <row r="66" spans="1:17">
      <c r="A66" t="s">
        <v>98</v>
      </c>
      <c r="B66">
        <v>4</v>
      </c>
      <c r="C66">
        <v>25165</v>
      </c>
      <c r="D66">
        <v>46</v>
      </c>
      <c r="E66">
        <v>25165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46</v>
      </c>
      <c r="P66">
        <v>46</v>
      </c>
      <c r="Q66">
        <v>279875</v>
      </c>
    </row>
    <row r="67" spans="1:17">
      <c r="A67" t="s">
        <v>99</v>
      </c>
      <c r="B67">
        <v>4</v>
      </c>
      <c r="C67">
        <v>38627</v>
      </c>
      <c r="D67">
        <v>47</v>
      </c>
      <c r="E67">
        <v>38627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47</v>
      </c>
      <c r="P67">
        <v>47</v>
      </c>
      <c r="Q67">
        <v>293337</v>
      </c>
    </row>
    <row r="68" spans="1:17">
      <c r="A68" t="s">
        <v>100</v>
      </c>
      <c r="B68">
        <v>4</v>
      </c>
      <c r="C68">
        <v>5351</v>
      </c>
      <c r="D68">
        <v>8</v>
      </c>
      <c r="E68">
        <v>5351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8</v>
      </c>
      <c r="Q68">
        <v>49515</v>
      </c>
    </row>
    <row r="69" spans="1:17">
      <c r="A69" t="s">
        <v>101</v>
      </c>
      <c r="B69">
        <v>4</v>
      </c>
      <c r="C69">
        <v>2135</v>
      </c>
      <c r="D69">
        <v>5</v>
      </c>
      <c r="E69">
        <v>2135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5</v>
      </c>
      <c r="Q69">
        <v>48522</v>
      </c>
    </row>
    <row r="70" spans="1:17">
      <c r="A70" t="s">
        <v>102</v>
      </c>
      <c r="B70">
        <v>4</v>
      </c>
      <c r="C70">
        <v>13462</v>
      </c>
      <c r="D70">
        <v>43</v>
      </c>
      <c r="E70">
        <v>13462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43</v>
      </c>
      <c r="P70">
        <v>43</v>
      </c>
      <c r="Q70">
        <v>268172</v>
      </c>
    </row>
    <row r="71" spans="1:17">
      <c r="A71" t="s">
        <v>103</v>
      </c>
      <c r="B71">
        <v>4</v>
      </c>
      <c r="C71">
        <v>2135</v>
      </c>
      <c r="D71">
        <v>7</v>
      </c>
      <c r="E71">
        <v>2135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7</v>
      </c>
      <c r="Q71">
        <v>48522</v>
      </c>
    </row>
    <row r="72" spans="1:17">
      <c r="A72" t="s">
        <v>104</v>
      </c>
      <c r="B72">
        <v>4</v>
      </c>
      <c r="C72">
        <v>2223</v>
      </c>
      <c r="D72">
        <v>8</v>
      </c>
      <c r="E72">
        <v>2223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</v>
      </c>
      <c r="P72">
        <v>8</v>
      </c>
      <c r="Q72">
        <v>46387</v>
      </c>
    </row>
    <row r="73" spans="1:17">
      <c r="A73" t="s">
        <v>105</v>
      </c>
      <c r="B73">
        <v>4</v>
      </c>
      <c r="C73">
        <v>5351</v>
      </c>
      <c r="D73">
        <v>9</v>
      </c>
      <c r="E73">
        <v>5351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</v>
      </c>
      <c r="P73">
        <v>9</v>
      </c>
      <c r="Q73">
        <v>49515</v>
      </c>
    </row>
    <row r="74" spans="1:17">
      <c r="A74" t="s">
        <v>106</v>
      </c>
      <c r="B74">
        <v>4</v>
      </c>
      <c r="C74">
        <v>2135</v>
      </c>
      <c r="D74">
        <v>5</v>
      </c>
      <c r="E74">
        <v>2135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5</v>
      </c>
      <c r="Q74">
        <v>48522</v>
      </c>
    </row>
    <row r="75" spans="1:17">
      <c r="A75" t="s">
        <v>107</v>
      </c>
      <c r="B75">
        <v>4</v>
      </c>
      <c r="C75">
        <v>2135</v>
      </c>
      <c r="D75">
        <v>5</v>
      </c>
      <c r="E75">
        <v>2135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5</v>
      </c>
      <c r="Q75">
        <v>48522</v>
      </c>
    </row>
    <row r="76" spans="1:17">
      <c r="A76" t="s">
        <v>108</v>
      </c>
      <c r="B76">
        <v>4</v>
      </c>
      <c r="C76">
        <v>3128</v>
      </c>
      <c r="D76">
        <v>8</v>
      </c>
      <c r="E76">
        <v>3128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8</v>
      </c>
      <c r="Q76">
        <v>47292</v>
      </c>
    </row>
    <row r="78" spans="1:17">
      <c r="A78" t="s">
        <v>73</v>
      </c>
      <c r="F78">
        <f>AVERAGE(F2:F76)</f>
        <v>0.33958731999999997</v>
      </c>
      <c r="G78">
        <f t="shared" ref="G78:P78" si="0">AVERAGE(G2:G76)</f>
        <v>0.34180954666666663</v>
      </c>
      <c r="H78">
        <f t="shared" si="0"/>
        <v>0.33958731999999997</v>
      </c>
      <c r="I78">
        <f t="shared" si="0"/>
        <v>0.10488889333333333</v>
      </c>
      <c r="J78">
        <f t="shared" si="0"/>
        <v>0</v>
      </c>
      <c r="K78">
        <f t="shared" si="0"/>
        <v>0.14711110666666669</v>
      </c>
      <c r="L78">
        <f t="shared" si="0"/>
        <v>0.31698412000000004</v>
      </c>
      <c r="M78">
        <f t="shared" si="0"/>
        <v>5.0666666666666665E-2</v>
      </c>
      <c r="N78">
        <f t="shared" si="0"/>
        <v>0.25990474666666669</v>
      </c>
      <c r="O78">
        <f t="shared" si="0"/>
        <v>14.706666666666667</v>
      </c>
      <c r="P78">
        <f t="shared" si="0"/>
        <v>18.96</v>
      </c>
    </row>
    <row r="79" spans="1:17">
      <c r="A79" t="s">
        <v>28</v>
      </c>
      <c r="F79">
        <f>STDEV(F2:F76)</f>
        <v>0.34957972056971348</v>
      </c>
      <c r="G79">
        <f t="shared" ref="G79:P79" si="1">STDEV(G2:G76)</f>
        <v>0.3500688221143014</v>
      </c>
      <c r="H79">
        <f t="shared" si="1"/>
        <v>0.34957972056971348</v>
      </c>
      <c r="I79">
        <f t="shared" si="1"/>
        <v>0.2738170545005183</v>
      </c>
      <c r="J79">
        <f t="shared" si="1"/>
        <v>0</v>
      </c>
      <c r="K79">
        <f t="shared" si="1"/>
        <v>0.31298684491380235</v>
      </c>
      <c r="L79">
        <f t="shared" si="1"/>
        <v>0.32840038117315667</v>
      </c>
      <c r="M79">
        <f t="shared" si="1"/>
        <v>0.17175652332096825</v>
      </c>
      <c r="N79">
        <f t="shared" si="1"/>
        <v>0.29878306840307045</v>
      </c>
      <c r="O79">
        <f t="shared" si="1"/>
        <v>18.216990386415063</v>
      </c>
      <c r="P79">
        <f t="shared" si="1"/>
        <v>30.71289895405776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data_collector_Simple</vt:lpstr>
      <vt:lpstr>data_collector_Moderate</vt:lpstr>
      <vt:lpstr>data_collector_Complex</vt:lpstr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2018-02-24T02:54:19Z</dcterms:modified>
</cp:coreProperties>
</file>