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dmin\Desktop\Tese\47\"/>
    </mc:Choice>
  </mc:AlternateContent>
  <xr:revisionPtr revIDLastSave="0" documentId="13_ncr:1_{3D41A9EB-784B-4288-81AE-B5524748F58A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ID" sheetId="1" r:id="rId1"/>
    <sheet name="Variable_Encoding" sheetId="34" r:id="rId2"/>
    <sheet name="SF_1" sheetId="2" r:id="rId3"/>
    <sheet name="SF_2" sheetId="3" r:id="rId4"/>
    <sheet name="SF_3" sheetId="4" r:id="rId5"/>
    <sheet name="SF_4" sheetId="5" r:id="rId6"/>
    <sheet name="SF_5" sheetId="6" r:id="rId7"/>
    <sheet name="SF_6" sheetId="7" r:id="rId8"/>
    <sheet name="SF_7" sheetId="8" r:id="rId9"/>
    <sheet name="SF_8" sheetId="9" r:id="rId10"/>
    <sheet name="SF_9" sheetId="13" r:id="rId11"/>
    <sheet name="SF_10" sheetId="14" r:id="rId12"/>
    <sheet name="SF_11" sheetId="15" r:id="rId13"/>
    <sheet name="SF_12" sheetId="16" r:id="rId14"/>
    <sheet name="SF_13" sheetId="17" r:id="rId15"/>
    <sheet name="SF_14" sheetId="19" r:id="rId16"/>
    <sheet name="SF_15" sheetId="20" r:id="rId17"/>
    <sheet name="SF_16" sheetId="21" r:id="rId18"/>
    <sheet name="SF_17" sheetId="22" r:id="rId19"/>
    <sheet name="SF_18" sheetId="23" r:id="rId20"/>
    <sheet name="SF_19" sheetId="24" r:id="rId21"/>
    <sheet name="SF_20" sheetId="25" r:id="rId22"/>
    <sheet name="SF_21" sheetId="26" r:id="rId23"/>
    <sheet name="SF_22" sheetId="27" r:id="rId24"/>
    <sheet name="SF_23" sheetId="28" r:id="rId25"/>
    <sheet name="SF_24" sheetId="29" r:id="rId26"/>
    <sheet name="SF_25" sheetId="30" r:id="rId27"/>
    <sheet name="SF_26" sheetId="31" r:id="rId28"/>
    <sheet name="SF_27" sheetId="32" r:id="rId29"/>
    <sheet name="SF_28" sheetId="33" r:id="rId30"/>
    <sheet name="SF_29" sheetId="36" r:id="rId31"/>
    <sheet name="SF_30" sheetId="37" r:id="rId32"/>
    <sheet name="SF_31" sheetId="38" r:id="rId33"/>
    <sheet name="SF_32" sheetId="39" r:id="rId34"/>
    <sheet name="SF_33" sheetId="40" r:id="rId35"/>
    <sheet name="SF_34" sheetId="41" r:id="rId36"/>
    <sheet name="SF_35" sheetId="42" r:id="rId37"/>
    <sheet name="SF_36" sheetId="43" r:id="rId38"/>
    <sheet name="SF_37" sheetId="44" r:id="rId39"/>
    <sheet name="SF_38" sheetId="45" r:id="rId40"/>
    <sheet name="SF_39" sheetId="46" r:id="rId41"/>
    <sheet name="SF_40" sheetId="47" r:id="rId42"/>
    <sheet name="SF_41" sheetId="48" r:id="rId43"/>
    <sheet name="SF_42" sheetId="49" r:id="rId44"/>
    <sheet name="SF_43" sheetId="50" r:id="rId45"/>
    <sheet name="SF_44" sheetId="51" r:id="rId46"/>
    <sheet name="SF_45" sheetId="52" r:id="rId47"/>
    <sheet name="SF_46" sheetId="53" r:id="rId48"/>
    <sheet name="SF_47" sheetId="55" r:id="rId4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3" l="1"/>
  <c r="B4" i="53"/>
  <c r="B3" i="53"/>
  <c r="B2" i="53"/>
  <c r="B6" i="52"/>
  <c r="B4" i="52"/>
  <c r="B3" i="52"/>
  <c r="B2" i="52"/>
  <c r="B6" i="51"/>
  <c r="B4" i="51"/>
  <c r="B3" i="51"/>
  <c r="B2" i="51"/>
  <c r="B6" i="50"/>
  <c r="B4" i="50"/>
  <c r="B3" i="50"/>
  <c r="B2" i="50"/>
  <c r="B6" i="49"/>
  <c r="F5" i="49"/>
  <c r="E5" i="49"/>
  <c r="D5" i="49"/>
  <c r="C5" i="49"/>
  <c r="B5" i="49"/>
  <c r="B4" i="49"/>
  <c r="B3" i="49"/>
  <c r="B2" i="49"/>
  <c r="F5" i="48"/>
  <c r="E5" i="48"/>
  <c r="D5" i="48"/>
  <c r="C5" i="48"/>
  <c r="B6" i="48"/>
  <c r="B5" i="48"/>
  <c r="B4" i="48"/>
  <c r="B3" i="48"/>
  <c r="B2" i="48"/>
  <c r="E5" i="47"/>
  <c r="F5" i="47"/>
  <c r="F5" i="46"/>
  <c r="E5" i="46"/>
  <c r="F5" i="44"/>
  <c r="E5" i="44"/>
  <c r="D5" i="47"/>
  <c r="D5" i="46"/>
  <c r="D5" i="45"/>
  <c r="D5" i="44"/>
  <c r="C5" i="47"/>
  <c r="C5" i="46"/>
  <c r="C5" i="45"/>
  <c r="C5" i="44"/>
  <c r="B5" i="47"/>
  <c r="B5" i="46"/>
  <c r="B5" i="45"/>
  <c r="B5" i="44"/>
</calcChain>
</file>

<file path=xl/sharedStrings.xml><?xml version="1.0" encoding="utf-8"?>
<sst xmlns="http://schemas.openxmlformats.org/spreadsheetml/2006/main" count="484" uniqueCount="108">
  <si>
    <t>ID</t>
  </si>
  <si>
    <t>Glucose 40g/L day 0 + SBO 20g/L day 4</t>
  </si>
  <si>
    <t>Glucose 40g/L day 0 + SBO 53 g/L day 4</t>
  </si>
  <si>
    <t xml:space="preserve">Glucose 40g/L day 0 + SBO 20g/L day 4/7/10 </t>
  </si>
  <si>
    <t xml:space="preserve">Glucose 40g/L day 0 + RO 20g/L day 4 </t>
  </si>
  <si>
    <t xml:space="preserve">Glucose 40g/L day 0 + R.O. 53 g/L day 4 </t>
  </si>
  <si>
    <t xml:space="preserve">Glucose 40g/L day 0 + RO 20g/L day 4/7/10 </t>
  </si>
  <si>
    <t xml:space="preserve">Glucose 40g/L day 0 + WFO 20g/L day 4/7/10 </t>
  </si>
  <si>
    <t xml:space="preserve">Glucose 40g/L day 0 + (SBO 15g/L + Glu 10 g/L ) day 4/7/10 </t>
  </si>
  <si>
    <t xml:space="preserve">Glycerol 40g/L day 0 + SBO 20 g/L day 4 </t>
  </si>
  <si>
    <t xml:space="preserve">Glycerol 40g/L day 0 + SBO 53 g/L day 4 </t>
  </si>
  <si>
    <t xml:space="preserve">Glycerol 40g/L day 0 + SBO 20g/L day 4/7/10 </t>
  </si>
  <si>
    <t xml:space="preserve">Glycerol 40g/L day 0 + RO 20 g/L day 4 </t>
  </si>
  <si>
    <t xml:space="preserve">Glycerol 40g/L day 0 + RO 53 g/L day 4 </t>
  </si>
  <si>
    <t xml:space="preserve">Glycerol 40g/L day 0 + RO 20 g/L day 4/7/10 </t>
  </si>
  <si>
    <t xml:space="preserve">Glycerol 40g/L day 0 + WFO 20 g/L day 4/7/10 </t>
  </si>
  <si>
    <t>Glycerol 40g/L day 0 + (SBO 20g/L  + Gly 10 g/L) day 4/7/10</t>
  </si>
  <si>
    <t xml:space="preserve">SBO 73 g/L at day 0 </t>
  </si>
  <si>
    <t xml:space="preserve">SBO 20 g/L at day 0/4/7/10 </t>
  </si>
  <si>
    <t>Condition</t>
  </si>
  <si>
    <t>SF_1</t>
  </si>
  <si>
    <t>SF_2</t>
  </si>
  <si>
    <t>SF_3</t>
  </si>
  <si>
    <t>SF_4</t>
  </si>
  <si>
    <t>SF_5</t>
  </si>
  <si>
    <t>SF_6</t>
  </si>
  <si>
    <t>SF_7</t>
  </si>
  <si>
    <t>SF_8</t>
  </si>
  <si>
    <t>SF_9</t>
  </si>
  <si>
    <t>SF_10</t>
  </si>
  <si>
    <t>SF_11</t>
  </si>
  <si>
    <t>SF_12</t>
  </si>
  <si>
    <t>SF_13</t>
  </si>
  <si>
    <t>SF_14</t>
  </si>
  <si>
    <t>SF_15</t>
  </si>
  <si>
    <t>SF_16</t>
  </si>
  <si>
    <t>SF_17</t>
  </si>
  <si>
    <t>SF_18</t>
  </si>
  <si>
    <t>40 CW_all medium_20 wfo (day 0 )_aph</t>
  </si>
  <si>
    <t>SF_19</t>
  </si>
  <si>
    <t>40 CW_20 WFO (day 0)_aph</t>
  </si>
  <si>
    <t>40 glu + nutrients + YE + 20 WFO (day 0) aph</t>
  </si>
  <si>
    <t>40 CW (day 0) + 20 WFO (day 4)_aph</t>
  </si>
  <si>
    <t>40 CW (day 0) + 20 WFO (day 4_day7_day10)_aph</t>
  </si>
  <si>
    <t>40 CW_all medium_20 wfo (day 0 )_ant</t>
  </si>
  <si>
    <t>40 CW_20 WFO (day 0)_ant</t>
  </si>
  <si>
    <t>40 glu + nutrients + YE + 20 WFO (day 0) ant</t>
  </si>
  <si>
    <t>40 CW (day 0) + 20 WFO (day 4)_ant</t>
  </si>
  <si>
    <t>40 CW (day 0) + 20 WFO (day 4_day7_day10)_ant</t>
  </si>
  <si>
    <t>SF_20</t>
  </si>
  <si>
    <t>SF_21</t>
  </si>
  <si>
    <t>SF_22</t>
  </si>
  <si>
    <t>SF_23</t>
  </si>
  <si>
    <t>SF_24</t>
  </si>
  <si>
    <t>SF_25</t>
  </si>
  <si>
    <t>SF_26</t>
  </si>
  <si>
    <t>SF_27</t>
  </si>
  <si>
    <t>SF_28</t>
  </si>
  <si>
    <t>Bio</t>
  </si>
  <si>
    <t>NaNO3</t>
  </si>
  <si>
    <t>Mel</t>
  </si>
  <si>
    <t>Lip</t>
  </si>
  <si>
    <t>SF_29</t>
  </si>
  <si>
    <t>Sugar</t>
  </si>
  <si>
    <t>SF_30</t>
  </si>
  <si>
    <t>SF_31</t>
  </si>
  <si>
    <t>SF_32</t>
  </si>
  <si>
    <t>SF_33</t>
  </si>
  <si>
    <t>SF_34</t>
  </si>
  <si>
    <t>SF_35</t>
  </si>
  <si>
    <t>SF_36</t>
  </si>
  <si>
    <t>V=200, 40 g/l of glucose + 20 g/L of WFO (7 days)</t>
  </si>
  <si>
    <t>V=200, 40 g/l of glucose + 20 g/L of WFO (7 days) (r)</t>
  </si>
  <si>
    <t>V=100, 40 g/l of glucose + 20 g/L of WFO (7 days)</t>
  </si>
  <si>
    <t>V=100, 40 g/l of glucose + 20 g/L of WFO (7 days) (r)</t>
  </si>
  <si>
    <t>V=50, 40 g/l of glucose + 20 g/L of WFO (7 days)</t>
  </si>
  <si>
    <t>V=50, 40 g/l of glucose + 20 g/L of WFO (7 days) (r)</t>
  </si>
  <si>
    <t>V=25, 40 g/l of glucose + 20 g/L of WFO (7 days)</t>
  </si>
  <si>
    <t>V=25, 40 g/l of glucose + 20 g/L of WFO (7 days) (r)</t>
  </si>
  <si>
    <t>Volume</t>
  </si>
  <si>
    <t>Glucose</t>
  </si>
  <si>
    <t>Glycerol</t>
  </si>
  <si>
    <t>CW</t>
  </si>
  <si>
    <t>SBO</t>
  </si>
  <si>
    <t>RO</t>
  </si>
  <si>
    <t>WFO</t>
  </si>
  <si>
    <t>No carbon source used</t>
  </si>
  <si>
    <t>1_2</t>
  </si>
  <si>
    <t>Days</t>
  </si>
  <si>
    <t>Final_day</t>
  </si>
  <si>
    <t>V=50, 40g/l of glucose + 20 g/L of SNO (10 days)</t>
  </si>
  <si>
    <t>SF_37</t>
  </si>
  <si>
    <t xml:space="preserve">V=50, 40g/l of glucose + 20 g/L of SNO (10 days) (r) </t>
  </si>
  <si>
    <t>SF_38</t>
  </si>
  <si>
    <t>SNO</t>
  </si>
  <si>
    <t>V = 50, 40 g/l of glucose + 20 g/L of GP (10 days)</t>
  </si>
  <si>
    <t>SF_39</t>
  </si>
  <si>
    <t>V = 50, 40 g/l of glucose + 20 g/L of GP (10 days) (r)</t>
  </si>
  <si>
    <t>SF_40</t>
  </si>
  <si>
    <t>GP</t>
  </si>
  <si>
    <t>SF_41</t>
  </si>
  <si>
    <t>SF_42</t>
  </si>
  <si>
    <t>SF_43</t>
  </si>
  <si>
    <t>SF_44</t>
  </si>
  <si>
    <t>SF_45</t>
  </si>
  <si>
    <t>SF_46</t>
  </si>
  <si>
    <t>SF_47</t>
  </si>
  <si>
    <t>V=100, 40g/l of glucose + 20 g/L of SNO (7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</si>
</sst>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\ _€_-;\-* #,##0.0\ _€_-;_-* &quot;-&quot;??\ _€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164" fontId="2" fillId="0" borderId="0" xfId="1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43" fontId="0" fillId="0" borderId="0" xfId="1" applyFont="1" applyAlignment="1">
      <alignment horizontal="right" vertical="center"/>
    </xf>
    <xf numFmtId="165" fontId="0" fillId="0" borderId="0" xfId="0" applyNumberForma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51"/>
  <sheetViews>
    <sheetView topLeftCell="A26" zoomScaleNormal="100" workbookViewId="0">
      <selection activeCell="B52" sqref="B52"/>
    </sheetView>
  </sheetViews>
  <sheetFormatPr defaultRowHeight="14.4" x14ac:dyDescent="0.3"/>
  <cols>
    <col min="2" max="2" width="49.77734375" bestFit="1" customWidth="1"/>
    <col min="5" max="5" width="19.88671875" bestFit="1" customWidth="1"/>
    <col min="6" max="6" width="12.77734375" bestFit="1" customWidth="1"/>
  </cols>
  <sheetData>
    <row r="4" spans="2:5" x14ac:dyDescent="0.3">
      <c r="B4" t="s">
        <v>19</v>
      </c>
      <c r="C4" t="s">
        <v>0</v>
      </c>
    </row>
    <row r="5" spans="2:5" x14ac:dyDescent="0.3">
      <c r="B5" s="1" t="s">
        <v>1</v>
      </c>
      <c r="C5" s="1" t="s">
        <v>20</v>
      </c>
      <c r="D5" s="1"/>
      <c r="E5" s="1"/>
    </row>
    <row r="6" spans="2:5" x14ac:dyDescent="0.3">
      <c r="B6" s="1" t="s">
        <v>2</v>
      </c>
      <c r="C6" s="1" t="s">
        <v>21</v>
      </c>
      <c r="D6" s="1"/>
      <c r="E6" s="1"/>
    </row>
    <row r="7" spans="2:5" x14ac:dyDescent="0.3">
      <c r="B7" s="1" t="s">
        <v>3</v>
      </c>
      <c r="C7" s="1" t="s">
        <v>22</v>
      </c>
      <c r="D7" s="1"/>
      <c r="E7" s="1"/>
    </row>
    <row r="8" spans="2:5" x14ac:dyDescent="0.3">
      <c r="B8" s="1" t="s">
        <v>4</v>
      </c>
      <c r="C8" s="1" t="s">
        <v>23</v>
      </c>
      <c r="D8" s="1"/>
      <c r="E8" s="1"/>
    </row>
    <row r="9" spans="2:5" x14ac:dyDescent="0.3">
      <c r="B9" s="1" t="s">
        <v>5</v>
      </c>
      <c r="C9" s="1" t="s">
        <v>24</v>
      </c>
      <c r="D9" s="1"/>
      <c r="E9" s="1"/>
    </row>
    <row r="10" spans="2:5" x14ac:dyDescent="0.3">
      <c r="B10" s="1" t="s">
        <v>6</v>
      </c>
      <c r="C10" s="1" t="s">
        <v>25</v>
      </c>
      <c r="D10" s="1"/>
      <c r="E10" s="1"/>
    </row>
    <row r="11" spans="2:5" x14ac:dyDescent="0.3">
      <c r="B11" s="1" t="s">
        <v>7</v>
      </c>
      <c r="C11" s="1" t="s">
        <v>26</v>
      </c>
      <c r="D11" s="2"/>
      <c r="E11" s="1"/>
    </row>
    <row r="12" spans="2:5" x14ac:dyDescent="0.3">
      <c r="B12" s="1" t="s">
        <v>8</v>
      </c>
      <c r="C12" s="1" t="s">
        <v>27</v>
      </c>
      <c r="D12" s="1"/>
      <c r="E12" s="1"/>
    </row>
    <row r="13" spans="2:5" x14ac:dyDescent="0.3">
      <c r="B13" s="1" t="s">
        <v>9</v>
      </c>
      <c r="C13" s="1" t="s">
        <v>28</v>
      </c>
      <c r="D13" s="1"/>
      <c r="E13" s="1"/>
    </row>
    <row r="14" spans="2:5" x14ac:dyDescent="0.3">
      <c r="B14" s="1" t="s">
        <v>10</v>
      </c>
      <c r="C14" s="1" t="s">
        <v>29</v>
      </c>
      <c r="D14" s="1"/>
      <c r="E14" s="1"/>
    </row>
    <row r="15" spans="2:5" x14ac:dyDescent="0.3">
      <c r="B15" s="1" t="s">
        <v>11</v>
      </c>
      <c r="C15" s="1" t="s">
        <v>30</v>
      </c>
      <c r="D15" s="1"/>
      <c r="E15" s="1"/>
    </row>
    <row r="16" spans="2:5" x14ac:dyDescent="0.3">
      <c r="B16" s="1" t="s">
        <v>12</v>
      </c>
      <c r="C16" s="1" t="s">
        <v>31</v>
      </c>
      <c r="D16" s="1"/>
      <c r="E16" s="1"/>
    </row>
    <row r="17" spans="2:5" x14ac:dyDescent="0.3">
      <c r="B17" s="1" t="s">
        <v>13</v>
      </c>
      <c r="C17" s="1" t="s">
        <v>32</v>
      </c>
      <c r="D17" s="1"/>
      <c r="E17" s="1"/>
    </row>
    <row r="18" spans="2:5" x14ac:dyDescent="0.3">
      <c r="B18" s="1" t="s">
        <v>14</v>
      </c>
      <c r="C18" s="1" t="s">
        <v>33</v>
      </c>
      <c r="D18" s="1"/>
      <c r="E18" s="1"/>
    </row>
    <row r="19" spans="2:5" x14ac:dyDescent="0.3">
      <c r="B19" s="1" t="s">
        <v>15</v>
      </c>
      <c r="C19" s="1" t="s">
        <v>34</v>
      </c>
      <c r="D19" s="1"/>
      <c r="E19" s="1"/>
    </row>
    <row r="20" spans="2:5" x14ac:dyDescent="0.3">
      <c r="B20" s="1" t="s">
        <v>16</v>
      </c>
      <c r="C20" s="1" t="s">
        <v>35</v>
      </c>
      <c r="D20" s="1"/>
      <c r="E20" s="1"/>
    </row>
    <row r="21" spans="2:5" x14ac:dyDescent="0.3">
      <c r="B21" s="1" t="s">
        <v>17</v>
      </c>
      <c r="C21" s="1" t="s">
        <v>36</v>
      </c>
      <c r="D21" s="1"/>
      <c r="E21" s="1"/>
    </row>
    <row r="22" spans="2:5" x14ac:dyDescent="0.3">
      <c r="B22" s="1" t="s">
        <v>18</v>
      </c>
      <c r="C22" s="1" t="s">
        <v>37</v>
      </c>
      <c r="D22" s="1"/>
      <c r="E22" s="1"/>
    </row>
    <row r="23" spans="2:5" x14ac:dyDescent="0.3">
      <c r="B23" s="1" t="s">
        <v>38</v>
      </c>
      <c r="C23" s="1" t="s">
        <v>39</v>
      </c>
    </row>
    <row r="24" spans="2:5" x14ac:dyDescent="0.3">
      <c r="B24" s="1" t="s">
        <v>40</v>
      </c>
      <c r="C24" s="1" t="s">
        <v>49</v>
      </c>
    </row>
    <row r="25" spans="2:5" x14ac:dyDescent="0.3">
      <c r="B25" s="1" t="s">
        <v>41</v>
      </c>
      <c r="C25" s="1" t="s">
        <v>50</v>
      </c>
    </row>
    <row r="26" spans="2:5" x14ac:dyDescent="0.3">
      <c r="B26" s="1" t="s">
        <v>42</v>
      </c>
      <c r="C26" s="1" t="s">
        <v>51</v>
      </c>
    </row>
    <row r="27" spans="2:5" x14ac:dyDescent="0.3">
      <c r="B27" s="1" t="s">
        <v>43</v>
      </c>
      <c r="C27" s="1" t="s">
        <v>52</v>
      </c>
    </row>
    <row r="28" spans="2:5" x14ac:dyDescent="0.3">
      <c r="B28" s="1" t="s">
        <v>44</v>
      </c>
      <c r="C28" s="1" t="s">
        <v>53</v>
      </c>
    </row>
    <row r="29" spans="2:5" x14ac:dyDescent="0.3">
      <c r="B29" s="1" t="s">
        <v>45</v>
      </c>
      <c r="C29" s="1" t="s">
        <v>54</v>
      </c>
    </row>
    <row r="30" spans="2:5" x14ac:dyDescent="0.3">
      <c r="B30" s="1" t="s">
        <v>46</v>
      </c>
      <c r="C30" s="1" t="s">
        <v>55</v>
      </c>
    </row>
    <row r="31" spans="2:5" x14ac:dyDescent="0.3">
      <c r="B31" s="1" t="s">
        <v>47</v>
      </c>
      <c r="C31" s="1" t="s">
        <v>56</v>
      </c>
    </row>
    <row r="32" spans="2:5" x14ac:dyDescent="0.3">
      <c r="B32" s="1" t="s">
        <v>48</v>
      </c>
      <c r="C32" s="1" t="s">
        <v>57</v>
      </c>
    </row>
    <row r="33" spans="2:3" x14ac:dyDescent="0.3">
      <c r="B33" t="s">
        <v>71</v>
      </c>
      <c r="C33" s="1" t="s">
        <v>62</v>
      </c>
    </row>
    <row r="34" spans="2:3" x14ac:dyDescent="0.3">
      <c r="B34" t="s">
        <v>72</v>
      </c>
      <c r="C34" s="1" t="s">
        <v>64</v>
      </c>
    </row>
    <row r="35" spans="2:3" x14ac:dyDescent="0.3">
      <c r="B35" t="s">
        <v>73</v>
      </c>
      <c r="C35" s="1" t="s">
        <v>65</v>
      </c>
    </row>
    <row r="36" spans="2:3" x14ac:dyDescent="0.3">
      <c r="B36" t="s">
        <v>74</v>
      </c>
      <c r="C36" s="1" t="s">
        <v>66</v>
      </c>
    </row>
    <row r="37" spans="2:3" x14ac:dyDescent="0.3">
      <c r="B37" t="s">
        <v>75</v>
      </c>
      <c r="C37" s="1" t="s">
        <v>67</v>
      </c>
    </row>
    <row r="38" spans="2:3" x14ac:dyDescent="0.3">
      <c r="B38" t="s">
        <v>76</v>
      </c>
      <c r="C38" s="1" t="s">
        <v>68</v>
      </c>
    </row>
    <row r="39" spans="2:3" x14ac:dyDescent="0.3">
      <c r="B39" t="s">
        <v>77</v>
      </c>
      <c r="C39" s="1" t="s">
        <v>69</v>
      </c>
    </row>
    <row r="40" spans="2:3" x14ac:dyDescent="0.3">
      <c r="B40" t="s">
        <v>78</v>
      </c>
      <c r="C40" s="1" t="s">
        <v>70</v>
      </c>
    </row>
    <row r="41" spans="2:3" x14ac:dyDescent="0.3">
      <c r="B41" t="s">
        <v>90</v>
      </c>
      <c r="C41" s="1" t="s">
        <v>91</v>
      </c>
    </row>
    <row r="42" spans="2:3" x14ac:dyDescent="0.3">
      <c r="B42" t="s">
        <v>92</v>
      </c>
      <c r="C42" s="1" t="s">
        <v>93</v>
      </c>
    </row>
    <row r="43" spans="2:3" x14ac:dyDescent="0.3">
      <c r="B43" t="s">
        <v>95</v>
      </c>
      <c r="C43" t="s">
        <v>96</v>
      </c>
    </row>
    <row r="44" spans="2:3" x14ac:dyDescent="0.3">
      <c r="B44" t="s">
        <v>97</v>
      </c>
      <c r="C44" t="s">
        <v>98</v>
      </c>
    </row>
    <row r="45" spans="2:3" x14ac:dyDescent="0.3">
      <c r="B45" t="s">
        <v>90</v>
      </c>
      <c r="C45" s="1" t="s">
        <v>100</v>
      </c>
    </row>
    <row r="46" spans="2:3" x14ac:dyDescent="0.3">
      <c r="B46" t="s">
        <v>92</v>
      </c>
      <c r="C46" s="1" t="s">
        <v>101</v>
      </c>
    </row>
    <row r="47" spans="2:3" x14ac:dyDescent="0.3">
      <c r="B47" t="s">
        <v>90</v>
      </c>
      <c r="C47" s="1" t="s">
        <v>102</v>
      </c>
    </row>
    <row r="48" spans="2:3" x14ac:dyDescent="0.3">
      <c r="B48" t="s">
        <v>92</v>
      </c>
      <c r="C48" s="1" t="s">
        <v>103</v>
      </c>
    </row>
    <row r="49" spans="2:3" x14ac:dyDescent="0.3">
      <c r="B49" t="s">
        <v>95</v>
      </c>
      <c r="C49" s="1" t="s">
        <v>104</v>
      </c>
    </row>
    <row r="50" spans="2:3" x14ac:dyDescent="0.3">
      <c r="B50" t="s">
        <v>97</v>
      </c>
      <c r="C50" s="1" t="s">
        <v>105</v>
      </c>
    </row>
    <row r="51" spans="2:3" x14ac:dyDescent="0.3">
      <c r="B51" t="s">
        <v>107</v>
      </c>
      <c r="C51" s="1" t="s">
        <v>106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E8AA5-F851-4BD8-8C8A-77D5A0B6B7D5}">
  <dimension ref="A1:F8"/>
  <sheetViews>
    <sheetView workbookViewId="0">
      <selection sqref="A1:F1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3">
        <v>1</v>
      </c>
      <c r="C2" s="3">
        <v>44.63</v>
      </c>
      <c r="D2" s="3">
        <v>2.75</v>
      </c>
      <c r="E2" s="3"/>
      <c r="F2" s="3"/>
    </row>
    <row r="3" spans="1:6" x14ac:dyDescent="0.3">
      <c r="A3" s="4" t="s">
        <v>87</v>
      </c>
      <c r="B3" s="3">
        <v>5</v>
      </c>
      <c r="C3" s="3">
        <v>33.22</v>
      </c>
      <c r="D3" s="3">
        <v>2.41</v>
      </c>
      <c r="E3" s="3"/>
      <c r="F3" s="3"/>
    </row>
    <row r="4" spans="1:6" x14ac:dyDescent="0.3">
      <c r="A4" s="4">
        <v>4</v>
      </c>
      <c r="B4" s="3">
        <v>18</v>
      </c>
      <c r="C4" s="3">
        <v>38.799999999999997</v>
      </c>
      <c r="D4" s="3">
        <v>1.54</v>
      </c>
      <c r="E4" s="3">
        <v>1.02</v>
      </c>
      <c r="F4" s="3">
        <v>7.43</v>
      </c>
    </row>
    <row r="5" spans="1:6" x14ac:dyDescent="0.3">
      <c r="A5" s="4">
        <v>7</v>
      </c>
      <c r="B5" s="3">
        <v>15</v>
      </c>
      <c r="C5" s="3">
        <v>27.7</v>
      </c>
      <c r="D5" s="3">
        <v>1.4</v>
      </c>
      <c r="E5" s="3">
        <v>3.44</v>
      </c>
      <c r="F5" s="3">
        <v>8.23</v>
      </c>
    </row>
    <row r="6" spans="1:6" x14ac:dyDescent="0.3">
      <c r="A6" s="4">
        <v>10</v>
      </c>
      <c r="B6" s="3">
        <v>22</v>
      </c>
      <c r="C6" s="3">
        <v>34.82</v>
      </c>
      <c r="D6" s="3">
        <v>0.94</v>
      </c>
      <c r="E6" s="3">
        <v>8.31</v>
      </c>
      <c r="F6" s="3">
        <v>9.35</v>
      </c>
    </row>
    <row r="7" spans="1:6" x14ac:dyDescent="0.3">
      <c r="A7" s="4">
        <v>14</v>
      </c>
      <c r="B7" s="3">
        <v>27</v>
      </c>
      <c r="C7" s="3">
        <v>19.670000000000002</v>
      </c>
      <c r="D7" s="3">
        <v>0.41</v>
      </c>
      <c r="E7" s="3">
        <v>12.37</v>
      </c>
      <c r="F7" s="3">
        <v>11.48</v>
      </c>
    </row>
    <row r="8" spans="1:6" x14ac:dyDescent="0.3">
      <c r="A8" s="4">
        <v>18</v>
      </c>
      <c r="B8" s="3">
        <v>23</v>
      </c>
      <c r="C8" s="3">
        <v>1.1299999999999999</v>
      </c>
      <c r="D8" s="3">
        <v>0.02</v>
      </c>
      <c r="E8" s="3">
        <v>38.270000000000003</v>
      </c>
      <c r="F8" s="3">
        <v>23.1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CB12-8B15-4AF1-8239-DE96152887D9}">
  <dimension ref="A1:F8"/>
  <sheetViews>
    <sheetView workbookViewId="0">
      <selection sqref="A1:F1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3">
        <v>0</v>
      </c>
      <c r="C2" s="3">
        <v>49.53</v>
      </c>
      <c r="D2" s="3">
        <v>2.75</v>
      </c>
      <c r="E2" s="3"/>
      <c r="F2" s="3"/>
    </row>
    <row r="3" spans="1:6" x14ac:dyDescent="0.3">
      <c r="A3" s="4" t="s">
        <v>87</v>
      </c>
      <c r="B3" s="3">
        <v>1</v>
      </c>
      <c r="C3" s="3">
        <v>49.13</v>
      </c>
      <c r="D3" s="3">
        <v>2.5499999999999998</v>
      </c>
      <c r="E3" s="3"/>
      <c r="F3" s="3"/>
    </row>
    <row r="4" spans="1:6" x14ac:dyDescent="0.3">
      <c r="A4" s="4">
        <v>4</v>
      </c>
      <c r="B4" s="3">
        <v>14</v>
      </c>
      <c r="C4" s="3">
        <v>40.26</v>
      </c>
      <c r="D4" s="3">
        <v>2.2999999999999998</v>
      </c>
      <c r="E4" s="3">
        <v>0.12</v>
      </c>
      <c r="F4" s="3">
        <v>0.78</v>
      </c>
    </row>
    <row r="5" spans="1:6" x14ac:dyDescent="0.3">
      <c r="A5" s="4">
        <v>7</v>
      </c>
      <c r="B5" s="3">
        <v>15</v>
      </c>
      <c r="C5" s="3">
        <v>32.090000000000003</v>
      </c>
      <c r="D5" s="3">
        <v>1.66</v>
      </c>
      <c r="E5" s="3">
        <v>2.63</v>
      </c>
      <c r="F5" s="3">
        <v>5.3</v>
      </c>
    </row>
    <row r="6" spans="1:6" x14ac:dyDescent="0.3">
      <c r="A6" s="4">
        <v>10</v>
      </c>
      <c r="B6" s="3">
        <v>13</v>
      </c>
      <c r="C6" s="3">
        <v>20.94</v>
      </c>
      <c r="D6" s="3">
        <v>1.03</v>
      </c>
      <c r="E6" s="3">
        <v>3.77</v>
      </c>
      <c r="F6" s="3">
        <v>1.81</v>
      </c>
    </row>
    <row r="7" spans="1:6" x14ac:dyDescent="0.3">
      <c r="A7" s="4">
        <v>14</v>
      </c>
      <c r="B7" s="3">
        <v>18</v>
      </c>
      <c r="C7" s="3">
        <v>0.21</v>
      </c>
      <c r="D7" s="3">
        <v>0.5</v>
      </c>
      <c r="E7" s="3">
        <v>10.029999999999999</v>
      </c>
      <c r="F7" s="3">
        <v>1.45</v>
      </c>
    </row>
    <row r="8" spans="1:6" x14ac:dyDescent="0.3">
      <c r="A8" s="4">
        <v>18</v>
      </c>
      <c r="B8" s="3">
        <v>36</v>
      </c>
      <c r="C8" s="3">
        <v>0.17</v>
      </c>
      <c r="D8" s="3">
        <v>0.56000000000000005</v>
      </c>
      <c r="E8" s="3">
        <v>19.75</v>
      </c>
      <c r="F8" s="3">
        <v>1.18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D2995-5D2F-46D4-AD60-9B11AD8263CC}">
  <dimension ref="A1:F8"/>
  <sheetViews>
    <sheetView workbookViewId="0">
      <selection sqref="A1:F1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3">
        <v>1</v>
      </c>
      <c r="C2" s="3">
        <v>42.54</v>
      </c>
      <c r="D2" s="3">
        <v>2.52</v>
      </c>
      <c r="E2" s="3"/>
      <c r="F2" s="3"/>
    </row>
    <row r="3" spans="1:6" x14ac:dyDescent="0.3">
      <c r="A3" s="4" t="s">
        <v>87</v>
      </c>
      <c r="B3" s="3">
        <v>2</v>
      </c>
      <c r="C3" s="3">
        <v>45.96</v>
      </c>
      <c r="D3" s="3">
        <v>2.64</v>
      </c>
      <c r="E3" s="3"/>
      <c r="F3" s="3"/>
    </row>
    <row r="4" spans="1:6" x14ac:dyDescent="0.3">
      <c r="A4" s="4">
        <v>4</v>
      </c>
      <c r="B4" s="3">
        <v>9</v>
      </c>
      <c r="C4" s="3">
        <v>39.770000000000003</v>
      </c>
      <c r="D4" s="3">
        <v>2.5</v>
      </c>
      <c r="E4" s="3">
        <v>0.21</v>
      </c>
      <c r="F4" s="3">
        <v>3.05</v>
      </c>
    </row>
    <row r="5" spans="1:6" x14ac:dyDescent="0.3">
      <c r="A5" s="4">
        <v>7</v>
      </c>
      <c r="B5" s="3">
        <v>18</v>
      </c>
      <c r="C5" s="3">
        <v>29.85</v>
      </c>
      <c r="D5" s="3">
        <v>1.55</v>
      </c>
      <c r="E5" s="3">
        <v>1.06</v>
      </c>
      <c r="F5" s="3">
        <v>5.12</v>
      </c>
    </row>
    <row r="6" spans="1:6" x14ac:dyDescent="0.3">
      <c r="A6" s="4">
        <v>10</v>
      </c>
      <c r="B6" s="3">
        <v>7</v>
      </c>
      <c r="C6" s="3">
        <v>25.35</v>
      </c>
      <c r="D6" s="3">
        <v>1.1399999999999999</v>
      </c>
      <c r="E6" s="3">
        <v>4.75</v>
      </c>
      <c r="F6" s="3">
        <v>12.65</v>
      </c>
    </row>
    <row r="7" spans="1:6" x14ac:dyDescent="0.3">
      <c r="A7" s="4">
        <v>14</v>
      </c>
      <c r="B7" s="3">
        <v>18</v>
      </c>
      <c r="C7" s="3">
        <v>11.91</v>
      </c>
      <c r="D7" s="3">
        <v>0.82</v>
      </c>
      <c r="E7" s="3">
        <v>19.55</v>
      </c>
      <c r="F7" s="3">
        <v>29.58</v>
      </c>
    </row>
    <row r="8" spans="1:6" x14ac:dyDescent="0.3">
      <c r="A8" s="4">
        <v>18</v>
      </c>
      <c r="B8" s="3">
        <v>46</v>
      </c>
      <c r="C8" s="3">
        <v>0.56000000000000005</v>
      </c>
      <c r="D8" s="3">
        <v>0.28999999999999998</v>
      </c>
      <c r="E8" s="3">
        <v>35.6</v>
      </c>
      <c r="F8" s="3">
        <v>33.44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6999-8912-4FF9-8703-F0ED2762AE61}">
  <dimension ref="A1:F8"/>
  <sheetViews>
    <sheetView workbookViewId="0">
      <selection sqref="A1:F1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3">
        <v>0</v>
      </c>
      <c r="C2" s="3">
        <v>40.880000000000003</v>
      </c>
      <c r="D2" s="3">
        <v>2.41</v>
      </c>
      <c r="E2" s="3"/>
      <c r="F2" s="3"/>
    </row>
    <row r="3" spans="1:6" x14ac:dyDescent="0.3">
      <c r="A3" s="4" t="s">
        <v>87</v>
      </c>
      <c r="B3" s="3">
        <v>6</v>
      </c>
      <c r="C3" s="3">
        <v>48.03</v>
      </c>
      <c r="D3" s="3">
        <v>2.64</v>
      </c>
      <c r="E3" s="3"/>
      <c r="F3" s="3"/>
    </row>
    <row r="4" spans="1:6" x14ac:dyDescent="0.3">
      <c r="A4" s="4">
        <v>4</v>
      </c>
      <c r="B4" s="3">
        <v>10</v>
      </c>
      <c r="C4" s="3">
        <v>31.44</v>
      </c>
      <c r="D4" s="3">
        <v>1.75</v>
      </c>
      <c r="E4" s="3">
        <v>0.12</v>
      </c>
      <c r="F4" s="3">
        <v>1.88</v>
      </c>
    </row>
    <row r="5" spans="1:6" x14ac:dyDescent="0.3">
      <c r="A5" s="4">
        <v>7</v>
      </c>
      <c r="B5" s="3">
        <v>14</v>
      </c>
      <c r="C5" s="3">
        <v>28.99</v>
      </c>
      <c r="D5" s="3">
        <v>1.64</v>
      </c>
      <c r="E5" s="3">
        <v>4.54</v>
      </c>
      <c r="F5" s="3">
        <v>12.78</v>
      </c>
    </row>
    <row r="6" spans="1:6" x14ac:dyDescent="0.3">
      <c r="A6" s="4">
        <v>10</v>
      </c>
      <c r="B6" s="3">
        <v>15</v>
      </c>
      <c r="C6" s="3">
        <v>23.55</v>
      </c>
      <c r="D6" s="3">
        <v>1.1399999999999999</v>
      </c>
      <c r="E6" s="3">
        <v>8.65</v>
      </c>
      <c r="F6" s="3">
        <v>30.69</v>
      </c>
    </row>
    <row r="7" spans="1:6" x14ac:dyDescent="0.3">
      <c r="A7" s="4">
        <v>14</v>
      </c>
      <c r="B7" s="3">
        <v>15</v>
      </c>
      <c r="C7" s="3">
        <v>12.53</v>
      </c>
      <c r="D7" s="3">
        <v>0.85</v>
      </c>
      <c r="E7" s="3">
        <v>13.36</v>
      </c>
      <c r="F7" s="3">
        <v>29.13</v>
      </c>
    </row>
    <row r="8" spans="1:6" x14ac:dyDescent="0.3">
      <c r="A8" s="4">
        <v>18</v>
      </c>
      <c r="B8" s="3">
        <v>58</v>
      </c>
      <c r="C8" s="3">
        <v>0.96</v>
      </c>
      <c r="D8" s="3">
        <v>0.38</v>
      </c>
      <c r="E8" s="3">
        <v>22.37</v>
      </c>
      <c r="F8" s="3">
        <v>35.119999999999997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4D339-1648-42E2-89C7-AE1FC088B787}">
  <dimension ref="A1:F8"/>
  <sheetViews>
    <sheetView workbookViewId="0">
      <selection sqref="A1:F1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3">
        <v>0</v>
      </c>
      <c r="C2" s="3">
        <v>45.01</v>
      </c>
      <c r="D2" s="3">
        <v>2.6</v>
      </c>
      <c r="E2" s="3"/>
      <c r="F2" s="3"/>
    </row>
    <row r="3" spans="1:6" x14ac:dyDescent="0.3">
      <c r="A3" s="4" t="s">
        <v>87</v>
      </c>
      <c r="B3" s="3">
        <v>6</v>
      </c>
      <c r="C3" s="3">
        <v>48.03</v>
      </c>
      <c r="D3" s="3">
        <v>2.54</v>
      </c>
      <c r="E3" s="3"/>
      <c r="F3" s="3"/>
    </row>
    <row r="4" spans="1:6" x14ac:dyDescent="0.3">
      <c r="A4" s="4">
        <v>4</v>
      </c>
      <c r="B4" s="3">
        <v>15</v>
      </c>
      <c r="C4" s="3">
        <v>38.39</v>
      </c>
      <c r="D4" s="3">
        <v>2.37</v>
      </c>
      <c r="E4" s="3">
        <v>0.08</v>
      </c>
      <c r="F4" s="3">
        <v>1.72</v>
      </c>
    </row>
    <row r="5" spans="1:6" x14ac:dyDescent="0.3">
      <c r="A5" s="4">
        <v>7</v>
      </c>
      <c r="B5" s="3">
        <v>20</v>
      </c>
      <c r="C5" s="3">
        <v>30.94</v>
      </c>
      <c r="D5" s="3">
        <v>1.1100000000000001</v>
      </c>
      <c r="E5" s="3">
        <v>3.65</v>
      </c>
      <c r="F5" s="3">
        <v>8.61</v>
      </c>
    </row>
    <row r="6" spans="1:6" x14ac:dyDescent="0.3">
      <c r="A6" s="4">
        <v>10</v>
      </c>
      <c r="B6" s="3">
        <v>22</v>
      </c>
      <c r="C6" s="3">
        <v>11.13</v>
      </c>
      <c r="D6" s="3">
        <v>0.02</v>
      </c>
      <c r="E6" s="3">
        <v>5.74</v>
      </c>
      <c r="F6" s="3">
        <v>1.85</v>
      </c>
    </row>
    <row r="7" spans="1:6" x14ac:dyDescent="0.3">
      <c r="A7" s="4">
        <v>14</v>
      </c>
      <c r="B7" s="3">
        <v>18</v>
      </c>
      <c r="C7" s="3">
        <v>0.1</v>
      </c>
      <c r="D7" s="3">
        <v>0.02</v>
      </c>
      <c r="E7" s="3">
        <v>10.08</v>
      </c>
      <c r="F7" s="3">
        <v>0.62</v>
      </c>
    </row>
    <row r="8" spans="1:6" x14ac:dyDescent="0.3">
      <c r="A8" s="4">
        <v>18</v>
      </c>
      <c r="B8" s="3">
        <v>20</v>
      </c>
      <c r="C8" s="3">
        <v>0.9</v>
      </c>
      <c r="D8" s="3">
        <v>0.03</v>
      </c>
      <c r="E8" s="3">
        <v>7.2</v>
      </c>
      <c r="F8" s="3">
        <v>0.34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BD76-7761-455C-B148-F456F45DD6DD}">
  <dimension ref="A1:F8"/>
  <sheetViews>
    <sheetView workbookViewId="0">
      <selection sqref="A1:F1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v>1</v>
      </c>
      <c r="C2" s="4">
        <v>43.8</v>
      </c>
      <c r="D2" s="4">
        <v>2.5299999999999998</v>
      </c>
      <c r="E2" s="4"/>
      <c r="F2" s="4"/>
    </row>
    <row r="3" spans="1:6" x14ac:dyDescent="0.3">
      <c r="A3" s="4" t="s">
        <v>87</v>
      </c>
      <c r="B3" s="4">
        <v>4</v>
      </c>
      <c r="C3" s="4">
        <v>46.46</v>
      </c>
      <c r="D3" s="4">
        <v>2.56</v>
      </c>
      <c r="E3" s="4"/>
      <c r="F3" s="4"/>
    </row>
    <row r="4" spans="1:6" x14ac:dyDescent="0.3">
      <c r="A4" s="4">
        <v>4</v>
      </c>
      <c r="B4" s="4">
        <v>13</v>
      </c>
      <c r="C4" s="4">
        <v>43.65</v>
      </c>
      <c r="D4" s="4">
        <v>2.39</v>
      </c>
      <c r="E4" s="4">
        <v>7.0000000000000007E-2</v>
      </c>
      <c r="F4" s="4">
        <v>1.26</v>
      </c>
    </row>
    <row r="5" spans="1:6" x14ac:dyDescent="0.3">
      <c r="A5" s="4">
        <v>7</v>
      </c>
      <c r="B5" s="4">
        <v>25</v>
      </c>
      <c r="C5" s="4">
        <v>34.71</v>
      </c>
      <c r="D5" s="4">
        <v>0.84</v>
      </c>
      <c r="E5" s="4">
        <v>1.96</v>
      </c>
      <c r="F5" s="4">
        <v>10.53</v>
      </c>
    </row>
    <row r="6" spans="1:6" x14ac:dyDescent="0.3">
      <c r="A6" s="4">
        <v>10</v>
      </c>
      <c r="B6" s="4">
        <v>22</v>
      </c>
      <c r="C6" s="4">
        <v>20.190000000000001</v>
      </c>
      <c r="D6" s="4">
        <v>0.01</v>
      </c>
      <c r="E6" s="4">
        <v>2.66</v>
      </c>
      <c r="F6" s="4">
        <v>8.8000000000000007</v>
      </c>
    </row>
    <row r="7" spans="1:6" x14ac:dyDescent="0.3">
      <c r="A7" s="4">
        <v>14</v>
      </c>
      <c r="B7" s="4">
        <v>19</v>
      </c>
      <c r="C7" s="4">
        <v>0.47</v>
      </c>
      <c r="D7" s="4">
        <v>0.02</v>
      </c>
      <c r="E7" s="4">
        <v>19.03</v>
      </c>
      <c r="F7" s="4">
        <v>4.1100000000000003</v>
      </c>
    </row>
    <row r="8" spans="1:6" x14ac:dyDescent="0.3">
      <c r="A8" s="4">
        <v>18</v>
      </c>
      <c r="B8" s="4">
        <v>48</v>
      </c>
      <c r="C8" s="4">
        <v>0.1</v>
      </c>
      <c r="D8" s="4">
        <v>0.02</v>
      </c>
      <c r="E8" s="4">
        <v>22.34</v>
      </c>
      <c r="F8" s="4">
        <v>0.85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AF6D3-5AF7-4483-A749-8AA62F76FD28}">
  <dimension ref="A1:F8"/>
  <sheetViews>
    <sheetView workbookViewId="0">
      <selection sqref="A1:F1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3">
        <v>1</v>
      </c>
      <c r="C2" s="3">
        <v>45.25</v>
      </c>
      <c r="D2" s="3">
        <v>2.6</v>
      </c>
      <c r="E2" s="3"/>
      <c r="F2" s="3"/>
    </row>
    <row r="3" spans="1:6" x14ac:dyDescent="0.3">
      <c r="A3" s="4" t="s">
        <v>87</v>
      </c>
      <c r="B3" s="3">
        <v>2</v>
      </c>
      <c r="C3" s="3">
        <v>47.06</v>
      </c>
      <c r="D3" s="3">
        <v>2.64</v>
      </c>
      <c r="E3" s="3"/>
      <c r="F3" s="3"/>
    </row>
    <row r="4" spans="1:6" x14ac:dyDescent="0.3">
      <c r="A4" s="4">
        <v>4</v>
      </c>
      <c r="B4" s="3">
        <v>11</v>
      </c>
      <c r="C4" s="3">
        <v>36.74</v>
      </c>
      <c r="D4" s="3">
        <v>2.34</v>
      </c>
      <c r="E4" s="3">
        <v>0.08</v>
      </c>
      <c r="F4" s="3">
        <v>5.57</v>
      </c>
    </row>
    <row r="5" spans="1:6" x14ac:dyDescent="0.3">
      <c r="A5" s="4">
        <v>7</v>
      </c>
      <c r="B5" s="3">
        <v>23</v>
      </c>
      <c r="C5" s="3">
        <v>31.38</v>
      </c>
      <c r="D5" s="3">
        <v>1.1100000000000001</v>
      </c>
      <c r="E5" s="3">
        <v>1.97</v>
      </c>
      <c r="F5" s="3">
        <v>3.76</v>
      </c>
    </row>
    <row r="6" spans="1:6" x14ac:dyDescent="0.3">
      <c r="A6" s="4">
        <v>10</v>
      </c>
      <c r="B6" s="3">
        <v>29</v>
      </c>
      <c r="C6" s="3">
        <v>17.62</v>
      </c>
      <c r="D6" s="3">
        <v>0.01</v>
      </c>
      <c r="E6" s="3">
        <v>9.76</v>
      </c>
      <c r="F6" s="3">
        <v>18.420000000000002</v>
      </c>
    </row>
    <row r="7" spans="1:6" x14ac:dyDescent="0.3">
      <c r="A7" s="4">
        <v>14</v>
      </c>
      <c r="B7" s="3">
        <v>28</v>
      </c>
      <c r="C7" s="3">
        <v>0.37</v>
      </c>
      <c r="D7" s="3">
        <v>0.01</v>
      </c>
      <c r="E7" s="3">
        <v>15.77</v>
      </c>
      <c r="F7" s="3">
        <v>6.06</v>
      </c>
    </row>
    <row r="8" spans="1:6" x14ac:dyDescent="0.3">
      <c r="A8" s="4">
        <v>18</v>
      </c>
      <c r="B8" s="3">
        <v>49</v>
      </c>
      <c r="C8" s="3">
        <v>0.41</v>
      </c>
      <c r="D8" s="3">
        <v>0.02</v>
      </c>
      <c r="E8" s="3">
        <v>39.54</v>
      </c>
      <c r="F8" s="3">
        <v>2.5499999999999998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3600-535B-4C90-A5EC-1537A57478BD}">
  <dimension ref="A1:F8"/>
  <sheetViews>
    <sheetView workbookViewId="0">
      <selection activeCell="K27" sqref="K27"/>
    </sheetView>
  </sheetViews>
  <sheetFormatPr defaultRowHeight="14.4" x14ac:dyDescent="0.3"/>
  <cols>
    <col min="4" max="4" width="11.88671875" bestFit="1" customWidth="1"/>
  </cols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3">
        <v>0</v>
      </c>
      <c r="C2" s="3">
        <v>42.98</v>
      </c>
      <c r="D2" s="3">
        <v>2.5099999999999998</v>
      </c>
      <c r="E2" s="3"/>
      <c r="F2" s="3"/>
    </row>
    <row r="3" spans="1:6" x14ac:dyDescent="0.3">
      <c r="A3" s="4" t="s">
        <v>87</v>
      </c>
      <c r="B3" s="3">
        <v>4</v>
      </c>
      <c r="C3" s="3">
        <v>43.8</v>
      </c>
      <c r="D3" s="3">
        <v>2.5</v>
      </c>
      <c r="E3" s="3"/>
      <c r="F3" s="3"/>
    </row>
    <row r="4" spans="1:6" x14ac:dyDescent="0.3">
      <c r="A4" s="4">
        <v>4</v>
      </c>
      <c r="B4" s="3">
        <v>7</v>
      </c>
      <c r="C4" s="3">
        <v>40.299999999999997</v>
      </c>
      <c r="D4" s="3">
        <v>2.15</v>
      </c>
      <c r="E4" s="3">
        <v>0.18</v>
      </c>
      <c r="F4" s="3">
        <v>1.68</v>
      </c>
    </row>
    <row r="5" spans="1:6" x14ac:dyDescent="0.3">
      <c r="A5" s="4">
        <v>7</v>
      </c>
      <c r="B5" s="3">
        <v>18</v>
      </c>
      <c r="C5" s="3">
        <v>27.98</v>
      </c>
      <c r="D5" s="3">
        <v>1.22</v>
      </c>
      <c r="E5" s="3">
        <v>3.86</v>
      </c>
      <c r="F5" s="3">
        <v>8.4700000000000006</v>
      </c>
    </row>
    <row r="6" spans="1:6" x14ac:dyDescent="0.3">
      <c r="A6" s="4">
        <v>10</v>
      </c>
      <c r="B6" s="3">
        <v>21</v>
      </c>
      <c r="C6" s="3">
        <v>18.809999999999999</v>
      </c>
      <c r="D6" s="3">
        <v>0.49</v>
      </c>
      <c r="E6" s="3">
        <v>6.85</v>
      </c>
      <c r="F6" s="3">
        <v>18.13</v>
      </c>
    </row>
    <row r="7" spans="1:6" x14ac:dyDescent="0.3">
      <c r="A7" s="4">
        <v>14</v>
      </c>
      <c r="B7" s="3">
        <v>34</v>
      </c>
      <c r="C7" s="3">
        <v>3.69</v>
      </c>
      <c r="D7" s="3">
        <v>0.02</v>
      </c>
      <c r="E7" s="3">
        <v>22</v>
      </c>
      <c r="F7" s="3">
        <v>36.090000000000003</v>
      </c>
    </row>
    <row r="8" spans="1:6" x14ac:dyDescent="0.3">
      <c r="A8" s="4">
        <v>18</v>
      </c>
      <c r="B8" s="3">
        <v>45</v>
      </c>
      <c r="C8" s="3">
        <v>0.34</v>
      </c>
      <c r="D8" s="3">
        <v>0.02</v>
      </c>
      <c r="E8" s="3">
        <v>30.68</v>
      </c>
      <c r="F8" s="3">
        <v>39.68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D686-D9E6-45DA-B44C-38319FF0B5A6}">
  <dimension ref="A1:F8"/>
  <sheetViews>
    <sheetView workbookViewId="0">
      <selection sqref="A1:F1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v>2</v>
      </c>
      <c r="C2" s="4">
        <v>44.55</v>
      </c>
      <c r="D2" s="4">
        <v>2.57</v>
      </c>
      <c r="E2" s="4"/>
      <c r="F2" s="4"/>
    </row>
    <row r="3" spans="1:6" x14ac:dyDescent="0.3">
      <c r="A3" s="4" t="s">
        <v>87</v>
      </c>
      <c r="B3" s="4">
        <v>6</v>
      </c>
      <c r="C3" s="4">
        <v>47.37</v>
      </c>
      <c r="D3" s="4">
        <v>2.52</v>
      </c>
      <c r="E3" s="4"/>
      <c r="F3" s="4"/>
    </row>
    <row r="4" spans="1:6" x14ac:dyDescent="0.3">
      <c r="A4" s="4">
        <v>4</v>
      </c>
      <c r="B4" s="4">
        <v>10</v>
      </c>
      <c r="C4" s="4">
        <v>46.97</v>
      </c>
      <c r="D4" s="4">
        <v>2.2200000000000002</v>
      </c>
      <c r="E4" s="4">
        <v>0.1</v>
      </c>
      <c r="F4" s="4">
        <v>2.2000000000000002</v>
      </c>
    </row>
    <row r="5" spans="1:6" x14ac:dyDescent="0.3">
      <c r="A5" s="4">
        <v>7</v>
      </c>
      <c r="B5" s="4">
        <v>29</v>
      </c>
      <c r="C5" s="4">
        <v>56.27</v>
      </c>
      <c r="D5" s="4">
        <v>1.27</v>
      </c>
      <c r="E5" s="4">
        <v>4.5999999999999996</v>
      </c>
      <c r="F5" s="4">
        <v>17.91</v>
      </c>
    </row>
    <row r="6" spans="1:6" x14ac:dyDescent="0.3">
      <c r="A6" s="4">
        <v>10</v>
      </c>
      <c r="B6" s="4">
        <v>20</v>
      </c>
      <c r="C6" s="4">
        <v>44.15</v>
      </c>
      <c r="D6" s="4">
        <v>0.45</v>
      </c>
      <c r="E6" s="4">
        <v>7.12</v>
      </c>
      <c r="F6" s="4">
        <v>10.84</v>
      </c>
    </row>
    <row r="7" spans="1:6" x14ac:dyDescent="0.3">
      <c r="A7" s="4">
        <v>14</v>
      </c>
      <c r="B7" s="4">
        <v>28</v>
      </c>
      <c r="C7" s="4">
        <v>49.84</v>
      </c>
      <c r="D7" s="4">
        <v>0.02</v>
      </c>
      <c r="E7" s="4">
        <v>16.62</v>
      </c>
      <c r="F7" s="4">
        <v>15.1</v>
      </c>
    </row>
    <row r="8" spans="1:6" x14ac:dyDescent="0.3">
      <c r="A8" s="4">
        <v>18</v>
      </c>
      <c r="B8" s="4">
        <v>44</v>
      </c>
      <c r="C8" s="4">
        <v>30.12</v>
      </c>
      <c r="D8" s="4">
        <v>0.02</v>
      </c>
      <c r="E8" s="4">
        <v>20.83</v>
      </c>
      <c r="F8" s="4">
        <v>12.86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61D13-67E9-4A09-A55A-105396359DB9}">
  <dimension ref="A1:F8"/>
  <sheetViews>
    <sheetView workbookViewId="0">
      <selection sqref="A1:F1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v>1</v>
      </c>
      <c r="C2" s="4">
        <v>0</v>
      </c>
      <c r="D2" s="4">
        <v>2.83</v>
      </c>
      <c r="E2" s="4"/>
      <c r="F2" s="4"/>
    </row>
    <row r="3" spans="1:6" x14ac:dyDescent="0.3">
      <c r="A3" s="4" t="s">
        <v>87</v>
      </c>
      <c r="B3" s="4">
        <v>10</v>
      </c>
      <c r="C3" s="4">
        <v>0</v>
      </c>
      <c r="D3" s="4">
        <v>2.56</v>
      </c>
      <c r="E3" s="4"/>
      <c r="F3" s="4"/>
    </row>
    <row r="4" spans="1:6" x14ac:dyDescent="0.3">
      <c r="A4" s="4">
        <v>4</v>
      </c>
      <c r="B4" s="4">
        <v>26</v>
      </c>
      <c r="C4" s="4">
        <v>0</v>
      </c>
      <c r="D4" s="4">
        <v>2.0499999999999998</v>
      </c>
      <c r="E4" s="4">
        <v>1.89</v>
      </c>
      <c r="F4" s="4">
        <v>8.73</v>
      </c>
    </row>
    <row r="5" spans="1:6" x14ac:dyDescent="0.3">
      <c r="A5" s="4">
        <v>7</v>
      </c>
      <c r="B5" s="4">
        <v>23</v>
      </c>
      <c r="C5" s="4">
        <v>0</v>
      </c>
      <c r="D5" s="4">
        <v>1.6</v>
      </c>
      <c r="E5" s="4">
        <v>2.87</v>
      </c>
      <c r="F5" s="4">
        <v>8.33</v>
      </c>
    </row>
    <row r="6" spans="1:6" x14ac:dyDescent="0.3">
      <c r="A6" s="4">
        <v>10</v>
      </c>
      <c r="B6" s="4">
        <v>33</v>
      </c>
      <c r="C6" s="4">
        <v>0</v>
      </c>
      <c r="D6" s="4">
        <v>1.1599999999999999</v>
      </c>
      <c r="E6" s="4">
        <v>12.97</v>
      </c>
      <c r="F6" s="4">
        <v>37.67</v>
      </c>
    </row>
    <row r="7" spans="1:6" x14ac:dyDescent="0.3">
      <c r="A7" s="4">
        <v>14</v>
      </c>
      <c r="B7" s="4">
        <v>38</v>
      </c>
      <c r="C7" s="4">
        <v>0</v>
      </c>
      <c r="D7" s="4">
        <v>0.76</v>
      </c>
      <c r="E7" s="4">
        <v>20.85</v>
      </c>
      <c r="F7" s="4">
        <v>38.049999999999997</v>
      </c>
    </row>
    <row r="8" spans="1:6" x14ac:dyDescent="0.3">
      <c r="A8" s="4">
        <v>18</v>
      </c>
      <c r="B8" s="4">
        <v>57</v>
      </c>
      <c r="C8" s="4">
        <v>0</v>
      </c>
      <c r="D8" s="4">
        <v>0.3</v>
      </c>
      <c r="E8" s="4">
        <v>46.11</v>
      </c>
      <c r="F8" s="4">
        <v>43.16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55627-8188-439B-AF22-D27FE4874A38}">
  <dimension ref="A1:P48"/>
  <sheetViews>
    <sheetView tabSelected="1" zoomScale="115" zoomScaleNormal="115" workbookViewId="0">
      <pane ySplit="1" topLeftCell="A4" activePane="bottomLeft" state="frozen"/>
      <selection pane="bottomLeft" activeCell="F25" sqref="F25"/>
    </sheetView>
  </sheetViews>
  <sheetFormatPr defaultRowHeight="14.4" x14ac:dyDescent="0.3"/>
  <cols>
    <col min="6" max="6" width="19.88671875" bestFit="1" customWidth="1"/>
    <col min="10" max="10" width="19.88671875" bestFit="1" customWidth="1"/>
  </cols>
  <sheetData>
    <row r="1" spans="1:16" x14ac:dyDescent="0.3">
      <c r="A1" t="s">
        <v>0</v>
      </c>
      <c r="B1" t="s">
        <v>79</v>
      </c>
      <c r="C1" s="1" t="s">
        <v>80</v>
      </c>
      <c r="D1" s="1" t="s">
        <v>81</v>
      </c>
      <c r="E1" s="1" t="s">
        <v>82</v>
      </c>
      <c r="F1" s="1" t="s">
        <v>86</v>
      </c>
      <c r="G1" s="1" t="s">
        <v>83</v>
      </c>
      <c r="H1" s="1" t="s">
        <v>99</v>
      </c>
      <c r="I1" s="1" t="s">
        <v>94</v>
      </c>
      <c r="J1" s="1" t="s">
        <v>84</v>
      </c>
      <c r="K1" s="1" t="s">
        <v>85</v>
      </c>
      <c r="L1" s="1" t="s">
        <v>89</v>
      </c>
    </row>
    <row r="2" spans="1:16" x14ac:dyDescent="0.3">
      <c r="A2" s="4" t="s">
        <v>20</v>
      </c>
      <c r="B2" s="4">
        <v>50</v>
      </c>
      <c r="C2" s="3">
        <v>1</v>
      </c>
      <c r="D2" s="3">
        <v>0</v>
      </c>
      <c r="E2" s="3">
        <v>0</v>
      </c>
      <c r="F2" s="3">
        <v>0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18</v>
      </c>
    </row>
    <row r="3" spans="1:16" x14ac:dyDescent="0.3">
      <c r="A3" s="4" t="s">
        <v>21</v>
      </c>
      <c r="B3" s="4">
        <v>50</v>
      </c>
      <c r="C3" s="3">
        <v>1</v>
      </c>
      <c r="D3" s="3">
        <v>0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18</v>
      </c>
    </row>
    <row r="4" spans="1:16" x14ac:dyDescent="0.3">
      <c r="A4" s="4" t="s">
        <v>22</v>
      </c>
      <c r="B4" s="4">
        <v>50</v>
      </c>
      <c r="C4" s="3">
        <v>1</v>
      </c>
      <c r="D4" s="3">
        <v>0</v>
      </c>
      <c r="E4" s="3">
        <v>0</v>
      </c>
      <c r="F4" s="3">
        <v>0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18</v>
      </c>
    </row>
    <row r="5" spans="1:16" x14ac:dyDescent="0.3">
      <c r="A5" s="4" t="s">
        <v>23</v>
      </c>
      <c r="B5" s="4">
        <v>50</v>
      </c>
      <c r="C5" s="3">
        <v>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L5" s="3">
        <v>18</v>
      </c>
      <c r="O5" s="1"/>
      <c r="P5" s="1"/>
    </row>
    <row r="6" spans="1:16" x14ac:dyDescent="0.3">
      <c r="A6" s="4" t="s">
        <v>24</v>
      </c>
      <c r="B6" s="4">
        <v>50</v>
      </c>
      <c r="C6" s="3">
        <v>1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0</v>
      </c>
      <c r="L6" s="3">
        <v>18</v>
      </c>
      <c r="O6" s="1"/>
      <c r="P6" s="1"/>
    </row>
    <row r="7" spans="1:16" x14ac:dyDescent="0.3">
      <c r="A7" s="4" t="s">
        <v>25</v>
      </c>
      <c r="B7" s="4">
        <v>50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0</v>
      </c>
      <c r="L7" s="3">
        <v>18</v>
      </c>
      <c r="O7" s="1"/>
      <c r="P7" s="1"/>
    </row>
    <row r="8" spans="1:16" x14ac:dyDescent="0.3">
      <c r="A8" s="4" t="s">
        <v>26</v>
      </c>
      <c r="B8" s="4">
        <v>50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L8" s="3">
        <v>18</v>
      </c>
      <c r="O8" s="1"/>
      <c r="P8" s="1"/>
    </row>
    <row r="9" spans="1:16" x14ac:dyDescent="0.3">
      <c r="A9" s="4" t="s">
        <v>27</v>
      </c>
      <c r="B9" s="4">
        <v>50</v>
      </c>
      <c r="C9" s="4">
        <v>1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18</v>
      </c>
      <c r="O9" s="1"/>
      <c r="P9" s="1"/>
    </row>
    <row r="10" spans="1:16" x14ac:dyDescent="0.3">
      <c r="A10" s="4" t="s">
        <v>28</v>
      </c>
      <c r="B10" s="4">
        <v>50</v>
      </c>
      <c r="C10" s="4">
        <v>0</v>
      </c>
      <c r="D10" s="3">
        <v>1</v>
      </c>
      <c r="E10" s="3">
        <v>0</v>
      </c>
      <c r="F10" s="3">
        <v>0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18</v>
      </c>
      <c r="O10" s="1"/>
      <c r="P10" s="1"/>
    </row>
    <row r="11" spans="1:16" x14ac:dyDescent="0.3">
      <c r="A11" s="4" t="s">
        <v>29</v>
      </c>
      <c r="B11" s="4">
        <v>50</v>
      </c>
      <c r="C11" s="4">
        <v>0</v>
      </c>
      <c r="D11" s="3">
        <v>1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18</v>
      </c>
      <c r="O11" s="1"/>
      <c r="P11" s="1"/>
    </row>
    <row r="12" spans="1:16" x14ac:dyDescent="0.3">
      <c r="A12" s="4" t="s">
        <v>30</v>
      </c>
      <c r="B12" s="4">
        <v>50</v>
      </c>
      <c r="C12" s="4">
        <v>0</v>
      </c>
      <c r="D12" s="3">
        <v>1</v>
      </c>
      <c r="E12" s="3">
        <v>0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18</v>
      </c>
      <c r="O12" s="1"/>
      <c r="P12" s="1"/>
    </row>
    <row r="13" spans="1:16" x14ac:dyDescent="0.3">
      <c r="A13" s="4" t="s">
        <v>31</v>
      </c>
      <c r="B13" s="4">
        <v>50</v>
      </c>
      <c r="C13" s="4">
        <v>0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3">
        <v>18</v>
      </c>
      <c r="O13" s="1"/>
      <c r="P13" s="1"/>
    </row>
    <row r="14" spans="1:16" x14ac:dyDescent="0.3">
      <c r="A14" s="4" t="s">
        <v>32</v>
      </c>
      <c r="B14" s="4">
        <v>50</v>
      </c>
      <c r="C14" s="4">
        <v>0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</v>
      </c>
      <c r="K14" s="3">
        <v>0</v>
      </c>
      <c r="L14" s="3">
        <v>18</v>
      </c>
      <c r="O14" s="1"/>
      <c r="P14" s="1"/>
    </row>
    <row r="15" spans="1:16" x14ac:dyDescent="0.3">
      <c r="A15" s="4" t="s">
        <v>33</v>
      </c>
      <c r="B15" s="4">
        <v>50</v>
      </c>
      <c r="C15" s="4">
        <v>0</v>
      </c>
      <c r="D15" s="3">
        <v>1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</v>
      </c>
      <c r="K15" s="3">
        <v>0</v>
      </c>
      <c r="L15" s="3">
        <v>18</v>
      </c>
      <c r="O15" s="1"/>
      <c r="P15" s="1"/>
    </row>
    <row r="16" spans="1:16" x14ac:dyDescent="0.3">
      <c r="A16" s="4" t="s">
        <v>34</v>
      </c>
      <c r="B16" s="4">
        <v>50</v>
      </c>
      <c r="C16" s="4">
        <v>0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3">
        <v>18</v>
      </c>
      <c r="O16" s="1"/>
      <c r="P16" s="1"/>
    </row>
    <row r="17" spans="1:16" x14ac:dyDescent="0.3">
      <c r="A17" s="4" t="s">
        <v>35</v>
      </c>
      <c r="B17" s="4">
        <v>50</v>
      </c>
      <c r="C17" s="4">
        <v>0</v>
      </c>
      <c r="D17" s="3">
        <v>1</v>
      </c>
      <c r="E17" s="3">
        <v>0</v>
      </c>
      <c r="F17" s="3">
        <v>0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18</v>
      </c>
      <c r="O17" s="1"/>
      <c r="P17" s="1"/>
    </row>
    <row r="18" spans="1:16" x14ac:dyDescent="0.3">
      <c r="A18" s="4" t="s">
        <v>36</v>
      </c>
      <c r="B18" s="4">
        <v>50</v>
      </c>
      <c r="C18" s="4">
        <v>0</v>
      </c>
      <c r="D18" s="3">
        <v>0</v>
      </c>
      <c r="E18" s="3">
        <v>0</v>
      </c>
      <c r="F18" s="3">
        <v>1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18</v>
      </c>
      <c r="O18" s="1"/>
      <c r="P18" s="1"/>
    </row>
    <row r="19" spans="1:16" x14ac:dyDescent="0.3">
      <c r="A19" s="4" t="s">
        <v>37</v>
      </c>
      <c r="B19" s="4">
        <v>50</v>
      </c>
      <c r="C19" s="4">
        <v>0</v>
      </c>
      <c r="D19" s="3">
        <v>0</v>
      </c>
      <c r="E19" s="3">
        <v>0</v>
      </c>
      <c r="F19" s="3">
        <v>1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  <c r="L19" s="3">
        <v>18</v>
      </c>
      <c r="O19" s="1"/>
      <c r="P19" s="1"/>
    </row>
    <row r="20" spans="1:16" x14ac:dyDescent="0.3">
      <c r="A20" s="4" t="s">
        <v>39</v>
      </c>
      <c r="B20" s="4">
        <v>50</v>
      </c>
      <c r="C20" s="4">
        <v>0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1</v>
      </c>
      <c r="L20" s="3">
        <v>10</v>
      </c>
      <c r="O20" s="1"/>
      <c r="P20" s="1"/>
    </row>
    <row r="21" spans="1:16" x14ac:dyDescent="0.3">
      <c r="A21" s="4" t="s">
        <v>49</v>
      </c>
      <c r="B21" s="4">
        <v>50</v>
      </c>
      <c r="C21" s="4">
        <v>0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1</v>
      </c>
      <c r="L21" s="3">
        <v>10</v>
      </c>
      <c r="O21" s="1"/>
      <c r="P21" s="1"/>
    </row>
    <row r="22" spans="1:16" x14ac:dyDescent="0.3">
      <c r="A22" s="4" t="s">
        <v>50</v>
      </c>
      <c r="B22" s="4">
        <v>50</v>
      </c>
      <c r="C22" s="4">
        <v>1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1</v>
      </c>
      <c r="L22" s="3">
        <v>10</v>
      </c>
      <c r="O22" s="1"/>
      <c r="P22" s="1"/>
    </row>
    <row r="23" spans="1:16" x14ac:dyDescent="0.3">
      <c r="A23" s="4" t="s">
        <v>51</v>
      </c>
      <c r="B23" s="4">
        <v>50</v>
      </c>
      <c r="C23" s="4">
        <v>0</v>
      </c>
      <c r="D23" s="3">
        <v>0</v>
      </c>
      <c r="E23" s="3">
        <v>1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1</v>
      </c>
      <c r="L23" s="3">
        <v>10</v>
      </c>
      <c r="O23" s="1"/>
      <c r="P23" s="1"/>
    </row>
    <row r="24" spans="1:16" x14ac:dyDescent="0.3">
      <c r="A24" s="4" t="s">
        <v>52</v>
      </c>
      <c r="B24" s="4">
        <v>50</v>
      </c>
      <c r="C24" s="4">
        <v>0</v>
      </c>
      <c r="D24" s="3">
        <v>0</v>
      </c>
      <c r="E24" s="3">
        <v>1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1</v>
      </c>
      <c r="L24" s="3">
        <v>10</v>
      </c>
      <c r="O24" s="1"/>
      <c r="P24" s="1"/>
    </row>
    <row r="25" spans="1:16" x14ac:dyDescent="0.3">
      <c r="A25" s="4" t="s">
        <v>53</v>
      </c>
      <c r="B25" s="4">
        <v>50</v>
      </c>
      <c r="C25" s="4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1</v>
      </c>
      <c r="L25" s="3">
        <v>10</v>
      </c>
      <c r="O25" s="1"/>
      <c r="P25" s="1"/>
    </row>
    <row r="26" spans="1:16" x14ac:dyDescent="0.3">
      <c r="A26" s="4" t="s">
        <v>54</v>
      </c>
      <c r="B26" s="4">
        <v>50</v>
      </c>
      <c r="C26" s="4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1</v>
      </c>
      <c r="L26" s="3">
        <v>10</v>
      </c>
      <c r="O26" s="1"/>
      <c r="P26" s="1"/>
    </row>
    <row r="27" spans="1:16" x14ac:dyDescent="0.3">
      <c r="A27" s="4" t="s">
        <v>55</v>
      </c>
      <c r="B27" s="4">
        <v>50</v>
      </c>
      <c r="C27" s="4">
        <v>1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1</v>
      </c>
      <c r="L27" s="3">
        <v>10</v>
      </c>
      <c r="O27" s="1"/>
      <c r="P27" s="1"/>
    </row>
    <row r="28" spans="1:16" x14ac:dyDescent="0.3">
      <c r="A28" s="4" t="s">
        <v>56</v>
      </c>
      <c r="B28" s="4">
        <v>50</v>
      </c>
      <c r="C28" s="4">
        <v>0</v>
      </c>
      <c r="D28" s="3">
        <v>0</v>
      </c>
      <c r="E28" s="3">
        <v>1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</v>
      </c>
      <c r="L28" s="3">
        <v>10</v>
      </c>
      <c r="O28" s="1"/>
      <c r="P28" s="1"/>
    </row>
    <row r="29" spans="1:16" x14ac:dyDescent="0.3">
      <c r="A29" s="4" t="s">
        <v>57</v>
      </c>
      <c r="B29" s="4">
        <v>50</v>
      </c>
      <c r="C29" s="4">
        <v>0</v>
      </c>
      <c r="D29" s="3">
        <v>0</v>
      </c>
      <c r="E29" s="3">
        <v>1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</v>
      </c>
      <c r="L29" s="3">
        <v>10</v>
      </c>
      <c r="O29" s="1"/>
      <c r="P29" s="1"/>
    </row>
    <row r="30" spans="1:16" x14ac:dyDescent="0.3">
      <c r="A30" s="4" t="s">
        <v>62</v>
      </c>
      <c r="B30" s="4">
        <v>200</v>
      </c>
      <c r="C30" s="3">
        <v>1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1</v>
      </c>
      <c r="L30" s="3">
        <v>7</v>
      </c>
      <c r="O30" s="1"/>
      <c r="P30" s="1"/>
    </row>
    <row r="31" spans="1:16" x14ac:dyDescent="0.3">
      <c r="A31" s="4" t="s">
        <v>64</v>
      </c>
      <c r="B31" s="4">
        <v>200</v>
      </c>
      <c r="C31" s="3">
        <v>1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1</v>
      </c>
      <c r="L31" s="3">
        <v>7</v>
      </c>
      <c r="O31" s="1"/>
      <c r="P31" s="1"/>
    </row>
    <row r="32" spans="1:16" x14ac:dyDescent="0.3">
      <c r="A32" s="4" t="s">
        <v>65</v>
      </c>
      <c r="B32" s="4">
        <v>100</v>
      </c>
      <c r="C32" s="3">
        <v>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1</v>
      </c>
      <c r="L32" s="3">
        <v>7</v>
      </c>
      <c r="O32" s="1"/>
      <c r="P32" s="1"/>
    </row>
    <row r="33" spans="1:16" x14ac:dyDescent="0.3">
      <c r="A33" s="4" t="s">
        <v>66</v>
      </c>
      <c r="B33" s="4">
        <v>100</v>
      </c>
      <c r="C33" s="3">
        <v>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1</v>
      </c>
      <c r="L33" s="3">
        <v>7</v>
      </c>
      <c r="P33" s="1"/>
    </row>
    <row r="34" spans="1:16" x14ac:dyDescent="0.3">
      <c r="A34" s="4" t="s">
        <v>67</v>
      </c>
      <c r="B34" s="4">
        <v>50</v>
      </c>
      <c r="C34" s="3">
        <v>1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1</v>
      </c>
      <c r="L34" s="3">
        <v>7</v>
      </c>
      <c r="P34" s="1"/>
    </row>
    <row r="35" spans="1:16" x14ac:dyDescent="0.3">
      <c r="A35" s="4" t="s">
        <v>68</v>
      </c>
      <c r="B35" s="4">
        <v>50</v>
      </c>
      <c r="C35" s="3">
        <v>1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1</v>
      </c>
      <c r="L35" s="3">
        <v>7</v>
      </c>
      <c r="P35" s="1"/>
    </row>
    <row r="36" spans="1:16" x14ac:dyDescent="0.3">
      <c r="A36" s="4" t="s">
        <v>69</v>
      </c>
      <c r="B36" s="4">
        <v>25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1</v>
      </c>
      <c r="L36" s="3">
        <v>7</v>
      </c>
      <c r="P36" s="1"/>
    </row>
    <row r="37" spans="1:16" x14ac:dyDescent="0.3">
      <c r="A37" s="4" t="s">
        <v>70</v>
      </c>
      <c r="B37" s="4">
        <v>25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1</v>
      </c>
      <c r="L37" s="3">
        <v>7</v>
      </c>
      <c r="P37" s="1"/>
    </row>
    <row r="38" spans="1:16" x14ac:dyDescent="0.3">
      <c r="A38" s="4" t="s">
        <v>91</v>
      </c>
      <c r="B38" s="4">
        <v>50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1</v>
      </c>
      <c r="J38" s="3">
        <v>0</v>
      </c>
      <c r="K38" s="3">
        <v>0</v>
      </c>
      <c r="L38" s="3">
        <v>10</v>
      </c>
      <c r="P38" s="1"/>
    </row>
    <row r="39" spans="1:16" x14ac:dyDescent="0.3">
      <c r="A39" s="4" t="s">
        <v>93</v>
      </c>
      <c r="B39" s="4">
        <v>50</v>
      </c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1</v>
      </c>
      <c r="J39" s="3">
        <v>0</v>
      </c>
      <c r="K39" s="3">
        <v>0</v>
      </c>
      <c r="L39" s="3">
        <v>10</v>
      </c>
      <c r="P39" s="1"/>
    </row>
    <row r="40" spans="1:16" x14ac:dyDescent="0.3">
      <c r="A40" s="4" t="s">
        <v>96</v>
      </c>
      <c r="B40" s="4">
        <v>50</v>
      </c>
      <c r="C40" s="3">
        <v>1</v>
      </c>
      <c r="D40" s="3">
        <v>0</v>
      </c>
      <c r="E40" s="3">
        <v>0</v>
      </c>
      <c r="F40" s="3">
        <v>0</v>
      </c>
      <c r="G40" s="3">
        <v>0</v>
      </c>
      <c r="H40" s="3">
        <v>1</v>
      </c>
      <c r="I40" s="3">
        <v>0</v>
      </c>
      <c r="J40" s="3">
        <v>0</v>
      </c>
      <c r="K40" s="3">
        <v>0</v>
      </c>
      <c r="L40" s="3">
        <v>10</v>
      </c>
      <c r="P40" s="1"/>
    </row>
    <row r="41" spans="1:16" x14ac:dyDescent="0.3">
      <c r="A41" s="4" t="s">
        <v>98</v>
      </c>
      <c r="B41" s="4">
        <v>50</v>
      </c>
      <c r="C41" s="4">
        <v>1</v>
      </c>
      <c r="D41" s="3">
        <v>0</v>
      </c>
      <c r="E41" s="3">
        <v>0</v>
      </c>
      <c r="F41" s="3">
        <v>0</v>
      </c>
      <c r="G41" s="3">
        <v>0</v>
      </c>
      <c r="H41" s="3">
        <v>1</v>
      </c>
      <c r="I41" s="3">
        <v>0</v>
      </c>
      <c r="J41" s="3">
        <v>0</v>
      </c>
      <c r="K41" s="3">
        <v>0</v>
      </c>
      <c r="L41" s="3">
        <v>10</v>
      </c>
      <c r="N41" s="1"/>
    </row>
    <row r="42" spans="1:16" x14ac:dyDescent="0.3">
      <c r="A42" s="4" t="s">
        <v>100</v>
      </c>
      <c r="B42" s="4">
        <v>50</v>
      </c>
      <c r="C42" s="3">
        <v>1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1</v>
      </c>
      <c r="J42" s="3">
        <v>0</v>
      </c>
      <c r="K42" s="3">
        <v>0</v>
      </c>
      <c r="L42" s="3">
        <v>10</v>
      </c>
    </row>
    <row r="43" spans="1:16" x14ac:dyDescent="0.3">
      <c r="A43" s="4" t="s">
        <v>101</v>
      </c>
      <c r="B43" s="4">
        <v>50</v>
      </c>
      <c r="C43" s="3">
        <v>1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1</v>
      </c>
      <c r="J43" s="3">
        <v>0</v>
      </c>
      <c r="K43" s="3">
        <v>0</v>
      </c>
      <c r="L43" s="3">
        <v>10</v>
      </c>
    </row>
    <row r="44" spans="1:16" x14ac:dyDescent="0.3">
      <c r="A44" s="4" t="s">
        <v>102</v>
      </c>
      <c r="B44" s="4">
        <v>50</v>
      </c>
      <c r="C44" s="3">
        <v>1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0</v>
      </c>
      <c r="L44" s="3">
        <v>10</v>
      </c>
    </row>
    <row r="45" spans="1:16" x14ac:dyDescent="0.3">
      <c r="A45" s="4" t="s">
        <v>103</v>
      </c>
      <c r="B45" s="4">
        <v>50</v>
      </c>
      <c r="C45" s="3">
        <v>1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1</v>
      </c>
      <c r="J45" s="3">
        <v>0</v>
      </c>
      <c r="K45" s="3">
        <v>0</v>
      </c>
      <c r="L45" s="3">
        <v>10</v>
      </c>
    </row>
    <row r="46" spans="1:16" x14ac:dyDescent="0.3">
      <c r="A46" s="4" t="s">
        <v>104</v>
      </c>
      <c r="B46" s="4">
        <v>50</v>
      </c>
      <c r="C46" s="3">
        <v>1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0</v>
      </c>
      <c r="J46" s="3">
        <v>0</v>
      </c>
      <c r="K46" s="3">
        <v>0</v>
      </c>
      <c r="L46" s="3">
        <v>10</v>
      </c>
    </row>
    <row r="47" spans="1:16" x14ac:dyDescent="0.3">
      <c r="A47" s="4" t="s">
        <v>105</v>
      </c>
      <c r="B47" s="4">
        <v>50</v>
      </c>
      <c r="C47" s="3">
        <v>1</v>
      </c>
      <c r="D47" s="3">
        <v>0</v>
      </c>
      <c r="E47" s="4">
        <v>0</v>
      </c>
      <c r="F47" s="3">
        <v>0</v>
      </c>
      <c r="G47" s="3">
        <v>0</v>
      </c>
      <c r="H47" s="3">
        <v>1</v>
      </c>
      <c r="I47" s="3">
        <v>0</v>
      </c>
      <c r="J47" s="3">
        <v>0</v>
      </c>
      <c r="K47" s="3">
        <v>0</v>
      </c>
      <c r="L47" s="3">
        <v>10</v>
      </c>
    </row>
    <row r="48" spans="1:16" x14ac:dyDescent="0.3">
      <c r="A48" s="4" t="s">
        <v>106</v>
      </c>
      <c r="B48" s="4">
        <v>100</v>
      </c>
      <c r="C48" s="3">
        <v>1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1</v>
      </c>
      <c r="J48" s="3">
        <v>0</v>
      </c>
      <c r="K48" s="3">
        <v>0</v>
      </c>
      <c r="L48" s="3">
        <v>7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5D3A-008B-469E-8260-11F220163DE7}">
  <dimension ref="A1:F8"/>
  <sheetViews>
    <sheetView workbookViewId="0">
      <selection sqref="A1:F1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v>6</v>
      </c>
      <c r="C2" s="4">
        <v>0</v>
      </c>
      <c r="D2" s="4">
        <v>2.54</v>
      </c>
      <c r="E2" s="4"/>
      <c r="F2" s="4"/>
    </row>
    <row r="3" spans="1:6" x14ac:dyDescent="0.3">
      <c r="A3" s="4" t="s">
        <v>87</v>
      </c>
      <c r="B3" s="4">
        <v>5</v>
      </c>
      <c r="C3" s="4">
        <v>0</v>
      </c>
      <c r="D3" s="4">
        <v>2.0499999999999998</v>
      </c>
      <c r="E3" s="4"/>
      <c r="F3" s="4"/>
    </row>
    <row r="4" spans="1:6" x14ac:dyDescent="0.3">
      <c r="A4" s="4">
        <v>4</v>
      </c>
      <c r="B4" s="4">
        <v>14</v>
      </c>
      <c r="C4" s="4">
        <v>0</v>
      </c>
      <c r="D4" s="4">
        <v>1.84</v>
      </c>
      <c r="E4" s="4">
        <v>2.56</v>
      </c>
      <c r="F4" s="4">
        <v>5.33</v>
      </c>
    </row>
    <row r="5" spans="1:6" x14ac:dyDescent="0.3">
      <c r="A5" s="4">
        <v>7</v>
      </c>
      <c r="B5" s="4">
        <v>25</v>
      </c>
      <c r="C5" s="4">
        <v>0</v>
      </c>
      <c r="D5" s="4">
        <v>1.3</v>
      </c>
      <c r="E5" s="4">
        <v>3.8</v>
      </c>
      <c r="F5" s="4">
        <v>6.8</v>
      </c>
    </row>
    <row r="6" spans="1:6" x14ac:dyDescent="0.3">
      <c r="A6" s="4">
        <v>10</v>
      </c>
      <c r="B6" s="4">
        <v>29</v>
      </c>
      <c r="C6" s="4">
        <v>0</v>
      </c>
      <c r="D6" s="4">
        <v>0.63</v>
      </c>
      <c r="E6" s="4">
        <v>9.06</v>
      </c>
      <c r="F6" s="4">
        <v>20.18</v>
      </c>
    </row>
    <row r="7" spans="1:6" x14ac:dyDescent="0.3">
      <c r="A7" s="4">
        <v>14</v>
      </c>
      <c r="B7" s="4">
        <v>31</v>
      </c>
      <c r="C7" s="4">
        <v>0</v>
      </c>
      <c r="D7" s="4">
        <v>0.01</v>
      </c>
      <c r="E7" s="4">
        <v>9.9499999999999993</v>
      </c>
      <c r="F7" s="4">
        <v>16.77</v>
      </c>
    </row>
    <row r="8" spans="1:6" x14ac:dyDescent="0.3">
      <c r="A8" s="4">
        <v>18</v>
      </c>
      <c r="B8" s="4">
        <v>52</v>
      </c>
      <c r="C8" s="4">
        <v>0</v>
      </c>
      <c r="D8" s="4">
        <v>0.04</v>
      </c>
      <c r="E8" s="4">
        <v>30.14</v>
      </c>
      <c r="F8" s="4">
        <v>21.56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DF73-E341-4397-BE1A-72AC86221C20}">
  <dimension ref="A1:H10"/>
  <sheetViews>
    <sheetView workbookViewId="0">
      <selection activeCell="D6" sqref="D6"/>
    </sheetView>
  </sheetViews>
  <sheetFormatPr defaultRowHeight="14.4" x14ac:dyDescent="0.3"/>
  <sheetData>
    <row r="1" spans="1:8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8" x14ac:dyDescent="0.3">
      <c r="A2" s="4">
        <v>0</v>
      </c>
      <c r="B2" s="4">
        <v>3</v>
      </c>
      <c r="C2" s="4">
        <v>27.58</v>
      </c>
      <c r="D2" s="4">
        <v>2.86</v>
      </c>
      <c r="E2" s="4"/>
      <c r="F2" s="4"/>
    </row>
    <row r="3" spans="1:8" x14ac:dyDescent="0.3">
      <c r="A3" s="4" t="s">
        <v>87</v>
      </c>
      <c r="B3" s="4">
        <v>19</v>
      </c>
      <c r="C3" s="4">
        <v>24.33</v>
      </c>
      <c r="D3" s="4">
        <v>2.92</v>
      </c>
      <c r="E3" s="4"/>
      <c r="F3" s="4"/>
    </row>
    <row r="4" spans="1:8" x14ac:dyDescent="0.3">
      <c r="A4" s="4">
        <v>4</v>
      </c>
      <c r="B4" s="4">
        <v>24</v>
      </c>
      <c r="C4" s="4">
        <v>1.27</v>
      </c>
      <c r="D4" s="4">
        <v>2.66</v>
      </c>
      <c r="E4" s="4">
        <v>2.04</v>
      </c>
      <c r="F4" s="4">
        <v>13.79</v>
      </c>
    </row>
    <row r="5" spans="1:8" x14ac:dyDescent="0.3">
      <c r="A5" s="4">
        <v>7</v>
      </c>
      <c r="B5" s="4">
        <v>19</v>
      </c>
      <c r="C5" s="4">
        <v>0.93</v>
      </c>
      <c r="D5" s="4">
        <v>2.29</v>
      </c>
      <c r="E5" s="4">
        <v>4.34</v>
      </c>
      <c r="F5" s="4">
        <v>4.2</v>
      </c>
    </row>
    <row r="6" spans="1:8" x14ac:dyDescent="0.3">
      <c r="A6" s="4">
        <v>10</v>
      </c>
      <c r="B6" s="4">
        <v>19</v>
      </c>
      <c r="C6" s="4">
        <v>2.52</v>
      </c>
      <c r="D6" s="4">
        <v>1.3</v>
      </c>
      <c r="E6" s="4">
        <v>4.9400000000000004</v>
      </c>
      <c r="F6" s="4">
        <v>1.92</v>
      </c>
    </row>
    <row r="10" spans="1:8" x14ac:dyDescent="0.3">
      <c r="C10" s="4"/>
      <c r="D10" s="4"/>
      <c r="E10" s="4"/>
      <c r="F10" s="4"/>
      <c r="G10" s="4"/>
      <c r="H10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13158-D0A3-4BCB-A4CA-27F1623325E4}">
  <dimension ref="A1:F6"/>
  <sheetViews>
    <sheetView workbookViewId="0">
      <selection activeCell="C6" sqref="C6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v>3</v>
      </c>
      <c r="C2" s="4">
        <v>30.53</v>
      </c>
      <c r="D2" s="4">
        <v>0.28000000000000003</v>
      </c>
      <c r="E2" s="4"/>
      <c r="F2" s="4"/>
    </row>
    <row r="3" spans="1:6" x14ac:dyDescent="0.3">
      <c r="A3" s="4" t="s">
        <v>87</v>
      </c>
      <c r="B3" s="4">
        <v>14</v>
      </c>
      <c r="C3" s="4">
        <v>29.95</v>
      </c>
      <c r="D3" s="4">
        <v>0.21</v>
      </c>
      <c r="E3" s="4"/>
      <c r="F3" s="4"/>
    </row>
    <row r="4" spans="1:6" x14ac:dyDescent="0.3">
      <c r="A4" s="4">
        <v>4</v>
      </c>
      <c r="B4" s="4">
        <v>16</v>
      </c>
      <c r="C4" s="4">
        <v>11.96</v>
      </c>
      <c r="D4" s="4">
        <v>0.18</v>
      </c>
      <c r="E4" s="4">
        <v>1.01</v>
      </c>
      <c r="F4" s="4">
        <v>11.35</v>
      </c>
    </row>
    <row r="5" spans="1:6" x14ac:dyDescent="0.3">
      <c r="A5" s="4">
        <v>7</v>
      </c>
      <c r="B5" s="4">
        <v>23</v>
      </c>
      <c r="C5" s="4">
        <v>1.22</v>
      </c>
      <c r="D5" s="4">
        <v>0.7</v>
      </c>
      <c r="E5" s="4">
        <v>1.58</v>
      </c>
      <c r="F5" s="4">
        <v>7.12</v>
      </c>
    </row>
    <row r="6" spans="1:6" x14ac:dyDescent="0.3">
      <c r="A6" s="4">
        <v>10</v>
      </c>
      <c r="B6" s="4">
        <v>24</v>
      </c>
      <c r="C6" s="4">
        <v>2.02</v>
      </c>
      <c r="D6" s="4">
        <v>0.89</v>
      </c>
      <c r="E6" s="4">
        <v>3.18</v>
      </c>
      <c r="F6" s="4">
        <v>8.64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5BF9-F979-4233-8501-1F07D8122FC3}">
  <dimension ref="A1:F6"/>
  <sheetViews>
    <sheetView workbookViewId="0">
      <selection activeCell="E6" sqref="E6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v>3</v>
      </c>
      <c r="C2" s="4">
        <v>44.92</v>
      </c>
      <c r="D2" s="4">
        <v>2.86</v>
      </c>
      <c r="E2" s="4"/>
      <c r="F2" s="4"/>
    </row>
    <row r="3" spans="1:6" x14ac:dyDescent="0.3">
      <c r="A3" s="4" t="s">
        <v>87</v>
      </c>
      <c r="B3" s="4">
        <v>10</v>
      </c>
      <c r="C3" s="4">
        <v>37.14</v>
      </c>
      <c r="D3" s="4">
        <v>2.31</v>
      </c>
      <c r="E3" s="4"/>
      <c r="F3" s="4"/>
    </row>
    <row r="4" spans="1:6" x14ac:dyDescent="0.3">
      <c r="A4" s="4">
        <v>4</v>
      </c>
      <c r="B4" s="4">
        <v>17</v>
      </c>
      <c r="C4" s="4">
        <v>18.489999999999998</v>
      </c>
      <c r="D4" s="4">
        <v>0.97</v>
      </c>
      <c r="E4" s="4">
        <v>5.66</v>
      </c>
      <c r="F4" s="4">
        <v>5.34</v>
      </c>
    </row>
    <row r="5" spans="1:6" x14ac:dyDescent="0.3">
      <c r="A5" s="4">
        <v>7</v>
      </c>
      <c r="B5" s="4">
        <v>27</v>
      </c>
      <c r="C5" s="4">
        <v>1.23</v>
      </c>
      <c r="D5" s="4">
        <v>0.23</v>
      </c>
      <c r="E5" s="4">
        <v>14.87</v>
      </c>
      <c r="F5" s="4">
        <v>4.08</v>
      </c>
    </row>
    <row r="6" spans="1:6" x14ac:dyDescent="0.3">
      <c r="A6" s="4">
        <v>10</v>
      </c>
      <c r="B6" s="4">
        <v>19</v>
      </c>
      <c r="C6" s="4">
        <v>3.45</v>
      </c>
      <c r="D6" s="4">
        <v>1.07</v>
      </c>
      <c r="E6" s="4">
        <v>13.71</v>
      </c>
      <c r="F6" s="4">
        <v>2.4500000000000002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A58DE-2171-4CC3-8A44-1991C5048D6C}">
  <dimension ref="A1:F6"/>
  <sheetViews>
    <sheetView workbookViewId="0">
      <selection activeCell="D6" sqref="D6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v>3</v>
      </c>
      <c r="C2" s="4">
        <v>27.85</v>
      </c>
      <c r="D2" s="4">
        <v>0.22</v>
      </c>
      <c r="E2" s="4"/>
      <c r="F2" s="4"/>
    </row>
    <row r="3" spans="1:6" x14ac:dyDescent="0.3">
      <c r="A3" s="4" t="s">
        <v>87</v>
      </c>
      <c r="B3" s="4">
        <v>8</v>
      </c>
      <c r="C3" s="4">
        <v>28.35</v>
      </c>
      <c r="D3" s="4">
        <v>0.16</v>
      </c>
      <c r="E3" s="4"/>
      <c r="F3" s="4"/>
    </row>
    <row r="4" spans="1:6" x14ac:dyDescent="0.3">
      <c r="A4" s="4">
        <v>4</v>
      </c>
      <c r="B4" s="4">
        <v>11</v>
      </c>
      <c r="C4" s="4">
        <v>0.6</v>
      </c>
      <c r="D4" s="4">
        <v>0.11</v>
      </c>
      <c r="E4" s="4">
        <v>0.46</v>
      </c>
      <c r="F4" s="4">
        <v>3.55</v>
      </c>
    </row>
    <row r="5" spans="1:6" x14ac:dyDescent="0.3">
      <c r="A5" s="4">
        <v>7</v>
      </c>
      <c r="B5" s="4">
        <v>27</v>
      </c>
      <c r="C5" s="4">
        <v>0.59</v>
      </c>
      <c r="D5" s="4">
        <v>0.08</v>
      </c>
      <c r="E5" s="4">
        <v>0.6</v>
      </c>
      <c r="F5" s="4">
        <v>8.85</v>
      </c>
    </row>
    <row r="6" spans="1:6" x14ac:dyDescent="0.3">
      <c r="A6" s="4">
        <v>10</v>
      </c>
      <c r="B6" s="4">
        <v>18</v>
      </c>
      <c r="C6" s="4">
        <v>0.5</v>
      </c>
      <c r="D6" s="4">
        <v>5.6000000000000001E-2</v>
      </c>
      <c r="E6" s="4">
        <v>21.61</v>
      </c>
      <c r="F6" s="4">
        <v>21.98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5417-7406-42D5-817C-80F370BE8569}">
  <dimension ref="A1:F6"/>
  <sheetViews>
    <sheetView workbookViewId="0">
      <selection activeCell="E3" sqref="E3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v>4</v>
      </c>
      <c r="C2" s="4">
        <v>31.41</v>
      </c>
      <c r="D2" s="4">
        <v>0.28000000000000003</v>
      </c>
      <c r="E2" s="4"/>
      <c r="F2" s="4"/>
    </row>
    <row r="3" spans="1:6" x14ac:dyDescent="0.3">
      <c r="A3" s="4" t="s">
        <v>87</v>
      </c>
      <c r="B3" s="4">
        <v>7</v>
      </c>
      <c r="C3" s="4">
        <v>29.9</v>
      </c>
      <c r="D3" s="4">
        <v>0.3</v>
      </c>
      <c r="E3" s="4"/>
      <c r="F3" s="4"/>
    </row>
    <row r="4" spans="1:6" x14ac:dyDescent="0.3">
      <c r="A4" s="4">
        <v>4</v>
      </c>
      <c r="B4" s="4">
        <v>12</v>
      </c>
      <c r="C4" s="4">
        <v>1.28</v>
      </c>
      <c r="D4" s="4">
        <v>0.43</v>
      </c>
      <c r="E4" s="4">
        <v>0.38</v>
      </c>
      <c r="F4" s="4">
        <v>2.16</v>
      </c>
    </row>
    <row r="5" spans="1:6" x14ac:dyDescent="0.3">
      <c r="A5" s="4">
        <v>7</v>
      </c>
      <c r="B5" s="4">
        <v>16</v>
      </c>
      <c r="C5" s="4">
        <v>0.96</v>
      </c>
      <c r="D5" s="4">
        <v>0.28999999999999998</v>
      </c>
      <c r="E5" s="4">
        <v>0.37</v>
      </c>
      <c r="F5" s="4">
        <v>7.54</v>
      </c>
    </row>
    <row r="6" spans="1:6" x14ac:dyDescent="0.3">
      <c r="A6" s="4">
        <v>10</v>
      </c>
      <c r="B6" s="4">
        <v>36</v>
      </c>
      <c r="C6" s="4">
        <v>0.21</v>
      </c>
      <c r="D6" s="4">
        <v>0.8</v>
      </c>
      <c r="E6" s="4">
        <v>2.4300000000000002</v>
      </c>
      <c r="F6" s="4">
        <v>24.26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E5DE-EE35-4BE6-8606-2E16F008C3DA}">
  <dimension ref="A1:F6"/>
  <sheetViews>
    <sheetView workbookViewId="0">
      <selection activeCell="E6" sqref="E6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v>4</v>
      </c>
      <c r="C2" s="4">
        <v>34.83</v>
      </c>
      <c r="D2" s="4">
        <v>3</v>
      </c>
      <c r="E2" s="4"/>
      <c r="F2" s="4"/>
    </row>
    <row r="3" spans="1:6" x14ac:dyDescent="0.3">
      <c r="A3" s="4" t="s">
        <v>87</v>
      </c>
      <c r="B3" s="4">
        <v>31</v>
      </c>
      <c r="C3" s="4">
        <v>25.47</v>
      </c>
      <c r="D3" s="4">
        <v>2.98</v>
      </c>
      <c r="E3" s="4"/>
      <c r="F3" s="4"/>
    </row>
    <row r="4" spans="1:6" x14ac:dyDescent="0.3">
      <c r="A4" s="4">
        <v>4</v>
      </c>
      <c r="B4" s="4">
        <v>27</v>
      </c>
      <c r="C4" s="4">
        <v>0.97</v>
      </c>
      <c r="D4" s="4">
        <v>3.04</v>
      </c>
      <c r="E4" s="4">
        <v>3.6</v>
      </c>
      <c r="F4" s="4">
        <v>7.78</v>
      </c>
    </row>
    <row r="5" spans="1:6" x14ac:dyDescent="0.3">
      <c r="A5" s="4">
        <v>7</v>
      </c>
      <c r="B5" s="4">
        <v>17</v>
      </c>
      <c r="C5" s="4">
        <v>0.56000000000000005</v>
      </c>
      <c r="D5" s="4">
        <v>3.08</v>
      </c>
      <c r="E5" s="4">
        <v>4.74</v>
      </c>
      <c r="F5" s="4">
        <v>3.21</v>
      </c>
    </row>
    <row r="6" spans="1:6" x14ac:dyDescent="0.3">
      <c r="A6" s="4">
        <v>10</v>
      </c>
      <c r="B6" s="4">
        <v>18</v>
      </c>
      <c r="C6" s="4">
        <v>0.41</v>
      </c>
      <c r="D6" s="4">
        <v>1.4</v>
      </c>
      <c r="E6" s="4">
        <v>7.46</v>
      </c>
      <c r="F6" s="4">
        <v>1.71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251D-2C8B-421D-B029-65604E7CF0AE}">
  <dimension ref="A1:F6"/>
  <sheetViews>
    <sheetView workbookViewId="0">
      <selection activeCell="E6" sqref="E6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v>4</v>
      </c>
      <c r="C2" s="4">
        <v>32.340000000000003</v>
      </c>
      <c r="D2" s="4">
        <v>0.32</v>
      </c>
      <c r="E2" s="4"/>
      <c r="F2" s="4"/>
    </row>
    <row r="3" spans="1:6" x14ac:dyDescent="0.3">
      <c r="A3" s="4" t="s">
        <v>87</v>
      </c>
      <c r="B3" s="4">
        <v>20</v>
      </c>
      <c r="C3" s="4">
        <v>30.72</v>
      </c>
      <c r="D3" s="4">
        <v>0.32</v>
      </c>
      <c r="E3" s="4"/>
      <c r="F3" s="4"/>
    </row>
    <row r="4" spans="1:6" x14ac:dyDescent="0.3">
      <c r="A4" s="4">
        <v>4</v>
      </c>
      <c r="B4" s="4">
        <v>16</v>
      </c>
      <c r="C4" s="4">
        <v>17.88</v>
      </c>
      <c r="D4" s="4">
        <v>0.6</v>
      </c>
      <c r="E4" s="4">
        <v>0.5</v>
      </c>
      <c r="F4" s="4">
        <v>14.43</v>
      </c>
    </row>
    <row r="5" spans="1:6" x14ac:dyDescent="0.3">
      <c r="A5" s="4">
        <v>7</v>
      </c>
      <c r="B5" s="4">
        <v>24</v>
      </c>
      <c r="C5" s="4">
        <v>1.07</v>
      </c>
      <c r="D5" s="4">
        <v>0.31</v>
      </c>
      <c r="E5" s="4">
        <v>1.1100000000000001</v>
      </c>
      <c r="F5" s="4">
        <v>12.33</v>
      </c>
    </row>
    <row r="6" spans="1:6" x14ac:dyDescent="0.3">
      <c r="A6" s="4">
        <v>10</v>
      </c>
      <c r="B6" s="4">
        <v>28</v>
      </c>
      <c r="C6" s="4">
        <v>2.9</v>
      </c>
      <c r="D6" s="4">
        <v>0.13</v>
      </c>
      <c r="E6" s="4">
        <v>2.85</v>
      </c>
      <c r="F6" s="4">
        <v>13.42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4687-FB0E-4292-9123-FD9ABA77B5C3}">
  <dimension ref="A1:F6"/>
  <sheetViews>
    <sheetView workbookViewId="0">
      <selection activeCell="E6" sqref="E6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v>4</v>
      </c>
      <c r="C2" s="4">
        <v>43.31</v>
      </c>
      <c r="D2" s="4">
        <v>2.92</v>
      </c>
      <c r="E2" s="4"/>
      <c r="F2" s="4"/>
    </row>
    <row r="3" spans="1:6" x14ac:dyDescent="0.3">
      <c r="A3" s="4" t="s">
        <v>87</v>
      </c>
      <c r="B3" s="4">
        <v>23</v>
      </c>
      <c r="C3" s="4">
        <v>36.409999999999997</v>
      </c>
      <c r="D3" s="4">
        <v>2.5</v>
      </c>
      <c r="E3" s="4"/>
      <c r="F3" s="4"/>
    </row>
    <row r="4" spans="1:6" x14ac:dyDescent="0.3">
      <c r="A4" s="4">
        <v>4</v>
      </c>
      <c r="B4" s="4">
        <v>25</v>
      </c>
      <c r="C4" s="4">
        <v>19.96</v>
      </c>
      <c r="D4" s="4">
        <v>1.54</v>
      </c>
      <c r="E4" s="4">
        <v>6.99</v>
      </c>
      <c r="F4" s="4">
        <v>2.71</v>
      </c>
    </row>
    <row r="5" spans="1:6" x14ac:dyDescent="0.3">
      <c r="A5" s="4">
        <v>7</v>
      </c>
      <c r="B5" s="4">
        <v>22</v>
      </c>
      <c r="C5" s="4">
        <v>1.71</v>
      </c>
      <c r="D5" s="4">
        <v>0.62</v>
      </c>
      <c r="E5" s="4">
        <v>17.72</v>
      </c>
      <c r="F5" s="4">
        <v>2.19</v>
      </c>
    </row>
    <row r="6" spans="1:6" x14ac:dyDescent="0.3">
      <c r="A6" s="4">
        <v>10</v>
      </c>
      <c r="B6" s="4">
        <v>24</v>
      </c>
      <c r="C6" s="4">
        <v>3.46</v>
      </c>
      <c r="D6" s="4">
        <v>1.06</v>
      </c>
      <c r="E6" s="4">
        <v>14.88</v>
      </c>
      <c r="F6" s="4">
        <v>0.66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8701-B5C0-49C4-8838-AA3F73DB857D}">
  <dimension ref="A1:F6"/>
  <sheetViews>
    <sheetView workbookViewId="0">
      <selection activeCell="E6" sqref="E6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v>4</v>
      </c>
      <c r="C2" s="4">
        <v>30.45</v>
      </c>
      <c r="D2" s="4">
        <v>0.28000000000000003</v>
      </c>
      <c r="E2" s="4"/>
      <c r="F2" s="4"/>
    </row>
    <row r="3" spans="1:6" x14ac:dyDescent="0.3">
      <c r="A3" s="4" t="s">
        <v>87</v>
      </c>
      <c r="B3" s="4">
        <v>12</v>
      </c>
      <c r="C3" s="4">
        <v>29.03</v>
      </c>
      <c r="D3" s="4">
        <v>0.3</v>
      </c>
      <c r="E3" s="4"/>
      <c r="F3" s="4"/>
    </row>
    <row r="4" spans="1:6" x14ac:dyDescent="0.3">
      <c r="A4" s="4">
        <v>4</v>
      </c>
      <c r="B4" s="4">
        <v>10</v>
      </c>
      <c r="C4" s="4">
        <v>4.2300000000000004</v>
      </c>
      <c r="D4" s="4">
        <v>0.28000000000000003</v>
      </c>
      <c r="E4" s="4">
        <v>0.38</v>
      </c>
      <c r="F4" s="4">
        <v>1.28</v>
      </c>
    </row>
    <row r="5" spans="1:6" x14ac:dyDescent="0.3">
      <c r="A5" s="4">
        <v>7</v>
      </c>
      <c r="B5" s="4">
        <v>20</v>
      </c>
      <c r="C5" s="4">
        <v>1.02</v>
      </c>
      <c r="D5" s="4">
        <v>0.75</v>
      </c>
      <c r="E5" s="4">
        <v>3.8</v>
      </c>
      <c r="F5" s="4">
        <v>10.23</v>
      </c>
    </row>
    <row r="6" spans="1:6" x14ac:dyDescent="0.3">
      <c r="A6" s="4">
        <v>10</v>
      </c>
      <c r="B6" s="4">
        <v>17</v>
      </c>
      <c r="C6" s="4">
        <v>1.01</v>
      </c>
      <c r="D6" s="4">
        <v>0.57999999999999996</v>
      </c>
      <c r="E6" s="4">
        <v>0.88</v>
      </c>
      <c r="F6" s="4">
        <v>1.36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2B3A5-1394-4417-B230-51D02A021A0C}">
  <dimension ref="A1:H22"/>
  <sheetViews>
    <sheetView workbookViewId="0">
      <selection activeCell="B2" sqref="B2:F8"/>
    </sheetView>
  </sheetViews>
  <sheetFormatPr defaultRowHeight="14.4" x14ac:dyDescent="0.3"/>
  <cols>
    <col min="4" max="4" width="11.88671875" bestFit="1" customWidth="1"/>
    <col min="5" max="5" width="11.6640625" bestFit="1" customWidth="1"/>
    <col min="6" max="6" width="11.21875" bestFit="1" customWidth="1"/>
    <col min="7" max="7" width="9.5546875" bestFit="1" customWidth="1"/>
    <col min="8" max="8" width="12.44140625" customWidth="1"/>
  </cols>
  <sheetData>
    <row r="1" spans="1:8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8" x14ac:dyDescent="0.3">
      <c r="A2" s="4">
        <v>0</v>
      </c>
      <c r="B2" s="3">
        <v>0</v>
      </c>
      <c r="C2" s="3">
        <v>43.21</v>
      </c>
      <c r="D2" s="3">
        <v>2.7</v>
      </c>
      <c r="E2" s="3"/>
      <c r="F2" s="3"/>
    </row>
    <row r="3" spans="1:8" x14ac:dyDescent="0.3">
      <c r="A3" s="4" t="s">
        <v>87</v>
      </c>
      <c r="B3" s="3">
        <v>4</v>
      </c>
      <c r="C3" s="3">
        <v>39.880000000000003</v>
      </c>
      <c r="D3" s="3">
        <v>2.52</v>
      </c>
      <c r="E3" s="3"/>
      <c r="F3" s="3"/>
    </row>
    <row r="4" spans="1:8" x14ac:dyDescent="0.3">
      <c r="A4" s="4">
        <v>4</v>
      </c>
      <c r="B4" s="3">
        <v>17</v>
      </c>
      <c r="C4" s="3">
        <v>26.54</v>
      </c>
      <c r="D4" s="3">
        <v>2.63</v>
      </c>
      <c r="E4" s="3">
        <v>1.36</v>
      </c>
      <c r="F4" s="3">
        <v>2.4700000000000002</v>
      </c>
    </row>
    <row r="5" spans="1:8" x14ac:dyDescent="0.3">
      <c r="A5" s="4">
        <v>7</v>
      </c>
      <c r="B5" s="3">
        <v>14</v>
      </c>
      <c r="C5" s="3">
        <v>5.35</v>
      </c>
      <c r="D5" s="3">
        <v>1.31</v>
      </c>
      <c r="E5" s="3">
        <v>18.14</v>
      </c>
      <c r="F5" s="3">
        <v>25.97</v>
      </c>
    </row>
    <row r="6" spans="1:8" x14ac:dyDescent="0.3">
      <c r="A6" s="4">
        <v>10</v>
      </c>
      <c r="B6" s="3">
        <v>18</v>
      </c>
      <c r="C6" s="3">
        <v>0.82</v>
      </c>
      <c r="D6" s="3">
        <v>1.1000000000000001</v>
      </c>
      <c r="E6" s="3">
        <v>16.149999999999999</v>
      </c>
      <c r="F6" s="3">
        <v>1.68</v>
      </c>
    </row>
    <row r="7" spans="1:8" x14ac:dyDescent="0.3">
      <c r="A7" s="4">
        <v>14</v>
      </c>
      <c r="B7" s="3">
        <v>12</v>
      </c>
      <c r="C7" s="3">
        <v>0.88</v>
      </c>
      <c r="D7" s="3">
        <v>1.08</v>
      </c>
      <c r="E7" s="3">
        <v>13.6</v>
      </c>
      <c r="F7" s="3">
        <v>0.35</v>
      </c>
    </row>
    <row r="8" spans="1:8" x14ac:dyDescent="0.3">
      <c r="A8" s="4">
        <v>18</v>
      </c>
      <c r="B8" s="3">
        <v>22</v>
      </c>
      <c r="C8" s="3">
        <v>0.81</v>
      </c>
      <c r="D8" s="3">
        <v>1.23</v>
      </c>
      <c r="E8" s="3">
        <v>15.47</v>
      </c>
      <c r="F8" s="3">
        <v>0.5</v>
      </c>
    </row>
    <row r="16" spans="1:8" x14ac:dyDescent="0.3">
      <c r="D16" s="4"/>
      <c r="E16" s="5"/>
      <c r="F16" s="5"/>
      <c r="G16" s="5"/>
      <c r="H16" s="5"/>
    </row>
    <row r="17" spans="4:8" x14ac:dyDescent="0.3">
      <c r="D17" s="4"/>
      <c r="E17" s="5"/>
      <c r="F17" s="5"/>
      <c r="G17" s="5"/>
      <c r="H17" s="5"/>
    </row>
    <row r="18" spans="4:8" x14ac:dyDescent="0.3">
      <c r="D18" s="4"/>
      <c r="E18" s="5"/>
      <c r="F18" s="5"/>
      <c r="G18" s="7"/>
      <c r="H18" s="7"/>
    </row>
    <row r="19" spans="4:8" x14ac:dyDescent="0.3">
      <c r="D19" s="4"/>
      <c r="E19" s="5"/>
      <c r="F19" s="5"/>
      <c r="G19" s="7"/>
      <c r="H19" s="7"/>
    </row>
    <row r="20" spans="4:8" x14ac:dyDescent="0.3">
      <c r="D20" s="4"/>
      <c r="E20" s="5"/>
      <c r="F20" s="5"/>
      <c r="G20" s="7"/>
      <c r="H20" s="7"/>
    </row>
    <row r="21" spans="4:8" x14ac:dyDescent="0.3">
      <c r="D21" s="4"/>
      <c r="E21" s="5"/>
      <c r="F21" s="5"/>
      <c r="G21" s="7"/>
      <c r="H21" s="7"/>
    </row>
    <row r="22" spans="4:8" x14ac:dyDescent="0.3">
      <c r="D22" s="4"/>
      <c r="E22" s="5"/>
      <c r="F22" s="5"/>
      <c r="G22" s="7"/>
      <c r="H22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69B0-F9D6-41FC-881C-B3590C49B784}">
  <dimension ref="A1:F6"/>
  <sheetViews>
    <sheetView workbookViewId="0">
      <selection activeCell="D6" sqref="D6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v>4</v>
      </c>
      <c r="C2" s="4">
        <v>31.43</v>
      </c>
      <c r="D2" s="4">
        <v>0.26</v>
      </c>
      <c r="E2" s="4"/>
      <c r="F2" s="4"/>
    </row>
    <row r="3" spans="1:6" x14ac:dyDescent="0.3">
      <c r="A3" s="4" t="s">
        <v>87</v>
      </c>
      <c r="B3" s="4">
        <v>15</v>
      </c>
      <c r="C3" s="4">
        <v>29.11</v>
      </c>
      <c r="D3" s="4">
        <v>0.3</v>
      </c>
      <c r="E3" s="4"/>
      <c r="F3" s="4"/>
    </row>
    <row r="4" spans="1:6" x14ac:dyDescent="0.3">
      <c r="A4" s="4">
        <v>4</v>
      </c>
      <c r="B4" s="4">
        <v>9</v>
      </c>
      <c r="C4" s="4">
        <v>0.91</v>
      </c>
      <c r="D4" s="4">
        <v>0.28000000000000003</v>
      </c>
      <c r="E4" s="4">
        <v>2.86</v>
      </c>
      <c r="F4" s="4">
        <v>15.58</v>
      </c>
    </row>
    <row r="5" spans="1:6" x14ac:dyDescent="0.3">
      <c r="A5" s="4">
        <v>7</v>
      </c>
      <c r="B5" s="4">
        <v>24</v>
      </c>
      <c r="C5" s="4">
        <v>0.86</v>
      </c>
      <c r="D5" s="4">
        <v>0.28000000000000003</v>
      </c>
      <c r="E5" s="4">
        <v>2.15</v>
      </c>
      <c r="F5" s="4">
        <v>13.29</v>
      </c>
    </row>
    <row r="6" spans="1:6" x14ac:dyDescent="0.3">
      <c r="A6" s="4">
        <v>10</v>
      </c>
      <c r="B6" s="4">
        <v>27</v>
      </c>
      <c r="C6" s="4">
        <v>1.08</v>
      </c>
      <c r="D6" s="4">
        <v>0.3</v>
      </c>
      <c r="E6" s="4">
        <v>2.14</v>
      </c>
      <c r="F6" s="4">
        <v>16.98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13B0-8741-4446-8929-C1037E10A237}">
  <dimension ref="A1:H9"/>
  <sheetViews>
    <sheetView workbookViewId="0">
      <selection sqref="A1:F1"/>
    </sheetView>
  </sheetViews>
  <sheetFormatPr defaultRowHeight="14.4" x14ac:dyDescent="0.3"/>
  <sheetData>
    <row r="1" spans="1:8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8" x14ac:dyDescent="0.3">
      <c r="A2" s="4">
        <v>0</v>
      </c>
      <c r="B2" s="4">
        <v>10</v>
      </c>
      <c r="C2" s="4">
        <v>43.21</v>
      </c>
      <c r="D2" s="4">
        <v>2.88</v>
      </c>
      <c r="E2" s="4"/>
      <c r="F2" s="4"/>
    </row>
    <row r="3" spans="1:8" x14ac:dyDescent="0.3">
      <c r="A3" s="4" t="s">
        <v>87</v>
      </c>
      <c r="B3" s="4">
        <v>10</v>
      </c>
      <c r="C3" s="4">
        <v>39.32</v>
      </c>
      <c r="D3" s="4">
        <v>2.76</v>
      </c>
      <c r="E3" s="4"/>
      <c r="F3" s="4"/>
    </row>
    <row r="4" spans="1:8" x14ac:dyDescent="0.3">
      <c r="A4" s="4">
        <v>4</v>
      </c>
      <c r="B4" s="4">
        <v>13</v>
      </c>
      <c r="C4" s="4">
        <v>35.880000000000003</v>
      </c>
      <c r="D4" s="4">
        <v>2.5299999999999998</v>
      </c>
      <c r="E4" s="4">
        <v>2.7</v>
      </c>
      <c r="F4" s="4">
        <v>24.38</v>
      </c>
    </row>
    <row r="5" spans="1:8" x14ac:dyDescent="0.3">
      <c r="A5" s="4">
        <v>7</v>
      </c>
      <c r="B5" s="4">
        <v>9</v>
      </c>
      <c r="C5" s="4">
        <v>26.73</v>
      </c>
      <c r="D5" s="4">
        <v>1.88</v>
      </c>
      <c r="E5" s="4">
        <v>7.77</v>
      </c>
      <c r="F5" s="4">
        <v>21.1</v>
      </c>
    </row>
    <row r="9" spans="1:8" x14ac:dyDescent="0.3">
      <c r="C9" s="4"/>
      <c r="D9" s="4"/>
      <c r="E9" s="4"/>
      <c r="G9" s="4"/>
      <c r="H9" s="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97A3-FD2B-483F-9D61-57458CEA49C4}">
  <dimension ref="A1:F5"/>
  <sheetViews>
    <sheetView workbookViewId="0">
      <selection sqref="A1:F1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v>7</v>
      </c>
      <c r="C2" s="4">
        <v>42.42</v>
      </c>
      <c r="D2" s="4">
        <v>2.83</v>
      </c>
      <c r="E2" s="4"/>
      <c r="F2" s="4"/>
    </row>
    <row r="3" spans="1:6" x14ac:dyDescent="0.3">
      <c r="A3" s="4" t="s">
        <v>87</v>
      </c>
      <c r="B3" s="4">
        <v>10</v>
      </c>
      <c r="C3" s="4">
        <v>36.409999999999997</v>
      </c>
      <c r="D3" s="4">
        <v>2.58</v>
      </c>
      <c r="E3" s="4"/>
      <c r="F3" s="4"/>
    </row>
    <row r="4" spans="1:6" x14ac:dyDescent="0.3">
      <c r="A4" s="4">
        <v>4</v>
      </c>
      <c r="B4" s="4">
        <v>10</v>
      </c>
      <c r="C4" s="4">
        <v>38.93</v>
      </c>
      <c r="D4" s="4">
        <v>2.72</v>
      </c>
      <c r="E4" s="4">
        <v>2.56</v>
      </c>
      <c r="F4" s="4">
        <v>22.09</v>
      </c>
    </row>
    <row r="5" spans="1:6" x14ac:dyDescent="0.3">
      <c r="A5" s="4">
        <v>7</v>
      </c>
      <c r="B5" s="4">
        <v>10</v>
      </c>
      <c r="C5" s="4">
        <v>33.44</v>
      </c>
      <c r="D5" s="4">
        <v>2.37</v>
      </c>
      <c r="E5" s="4">
        <v>7.8</v>
      </c>
      <c r="F5" s="4">
        <v>20.46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7E42-FA97-48FE-9031-6240CE91CB06}">
  <dimension ref="A1:F5"/>
  <sheetViews>
    <sheetView workbookViewId="0">
      <selection sqref="A1:F1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v>10</v>
      </c>
      <c r="C2" s="4">
        <v>44.59</v>
      </c>
      <c r="D2" s="4">
        <v>2.9</v>
      </c>
      <c r="E2" s="4"/>
      <c r="F2" s="4"/>
    </row>
    <row r="3" spans="1:6" x14ac:dyDescent="0.3">
      <c r="A3" s="4" t="s">
        <v>87</v>
      </c>
      <c r="B3" s="4">
        <v>13</v>
      </c>
      <c r="C3" s="4">
        <v>32.43</v>
      </c>
      <c r="D3" s="4">
        <v>1.81</v>
      </c>
      <c r="E3" s="4"/>
      <c r="F3" s="4"/>
    </row>
    <row r="4" spans="1:6" x14ac:dyDescent="0.3">
      <c r="A4" s="4">
        <v>4</v>
      </c>
      <c r="B4" s="4">
        <v>13</v>
      </c>
      <c r="C4" s="4">
        <v>26.34</v>
      </c>
      <c r="D4" s="4">
        <v>1.36</v>
      </c>
      <c r="E4" s="4">
        <v>4.17</v>
      </c>
      <c r="F4" s="4">
        <v>5.97</v>
      </c>
    </row>
    <row r="5" spans="1:6" x14ac:dyDescent="0.3">
      <c r="A5" s="4">
        <v>7</v>
      </c>
      <c r="B5" s="4">
        <v>11</v>
      </c>
      <c r="C5" s="4">
        <v>19.22</v>
      </c>
      <c r="D5" s="4">
        <v>1.32</v>
      </c>
      <c r="E5" s="4">
        <v>10.72</v>
      </c>
      <c r="F5" s="4">
        <v>2.83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758F7-411A-4899-9997-8138FE7C52AF}">
  <dimension ref="A1:F5"/>
  <sheetViews>
    <sheetView workbookViewId="0">
      <selection activeCell="G4" sqref="G4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v>6</v>
      </c>
      <c r="C2" s="4">
        <v>44.99</v>
      </c>
      <c r="D2" s="4">
        <v>2.97</v>
      </c>
      <c r="E2" s="4"/>
      <c r="F2" s="4"/>
    </row>
    <row r="3" spans="1:6" x14ac:dyDescent="0.3">
      <c r="A3" s="4" t="s">
        <v>87</v>
      </c>
      <c r="B3" s="4">
        <v>8</v>
      </c>
      <c r="C3" s="4">
        <v>36.31</v>
      </c>
      <c r="D3" s="4">
        <v>2.2599999999999998</v>
      </c>
      <c r="E3" s="4"/>
      <c r="F3" s="4"/>
    </row>
    <row r="4" spans="1:6" x14ac:dyDescent="0.3">
      <c r="A4" s="4">
        <v>4</v>
      </c>
      <c r="B4" s="4">
        <v>9</v>
      </c>
      <c r="C4" s="4">
        <v>34.07</v>
      </c>
      <c r="D4" s="4">
        <v>2.1</v>
      </c>
      <c r="E4" s="4">
        <v>3.45</v>
      </c>
      <c r="F4" s="4">
        <v>14.91</v>
      </c>
    </row>
    <row r="5" spans="1:6" x14ac:dyDescent="0.3">
      <c r="A5" s="4">
        <v>7</v>
      </c>
      <c r="B5" s="4">
        <v>13</v>
      </c>
      <c r="C5" s="4">
        <v>19.22</v>
      </c>
      <c r="D5" s="4">
        <v>1.32</v>
      </c>
      <c r="E5" s="4">
        <v>10.32</v>
      </c>
      <c r="F5" s="4">
        <v>2.0099999999999998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395E-7224-48B4-876D-C1FCE3B5EC40}">
  <dimension ref="A1:F5"/>
  <sheetViews>
    <sheetView workbookViewId="0">
      <selection sqref="A1:F1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v>4</v>
      </c>
      <c r="C2" s="4">
        <v>44.34</v>
      </c>
      <c r="D2" s="4">
        <v>2.86</v>
      </c>
      <c r="E2" s="4"/>
      <c r="F2" s="4"/>
    </row>
    <row r="3" spans="1:6" x14ac:dyDescent="0.3">
      <c r="A3" s="4" t="s">
        <v>87</v>
      </c>
      <c r="B3" s="4">
        <v>9</v>
      </c>
      <c r="C3" s="4">
        <v>26.74</v>
      </c>
      <c r="D3" s="4">
        <v>1.4</v>
      </c>
      <c r="E3" s="4"/>
      <c r="F3" s="4"/>
    </row>
    <row r="4" spans="1:6" x14ac:dyDescent="0.3">
      <c r="A4" s="4">
        <v>4</v>
      </c>
      <c r="B4" s="4">
        <v>10</v>
      </c>
      <c r="C4" s="4">
        <v>17.91</v>
      </c>
      <c r="D4" s="4">
        <v>0.92</v>
      </c>
      <c r="E4" s="4">
        <v>5.0999999999999996</v>
      </c>
      <c r="F4" s="4">
        <v>17.73</v>
      </c>
    </row>
    <row r="5" spans="1:6" x14ac:dyDescent="0.3">
      <c r="A5" s="4">
        <v>7</v>
      </c>
      <c r="B5" s="4">
        <v>18</v>
      </c>
      <c r="C5" s="4">
        <v>1.19</v>
      </c>
      <c r="D5" s="4">
        <v>0.35</v>
      </c>
      <c r="E5" s="4">
        <v>17.21</v>
      </c>
      <c r="F5" s="4">
        <v>5.96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9825D-3304-4AED-B8A6-D0A95F9A3778}">
  <dimension ref="A1:F5"/>
  <sheetViews>
    <sheetView workbookViewId="0">
      <selection sqref="A1:F1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v>4</v>
      </c>
      <c r="C2" s="4">
        <v>44.27</v>
      </c>
      <c r="D2" s="4">
        <v>2.83</v>
      </c>
      <c r="E2" s="4"/>
      <c r="F2" s="4"/>
    </row>
    <row r="3" spans="1:6" x14ac:dyDescent="0.3">
      <c r="A3" s="4" t="s">
        <v>87</v>
      </c>
      <c r="B3" s="4">
        <v>14</v>
      </c>
      <c r="C3" s="4">
        <v>25.83</v>
      </c>
      <c r="D3" s="4">
        <v>1.35</v>
      </c>
      <c r="E3" s="4"/>
      <c r="F3" s="4"/>
    </row>
    <row r="4" spans="1:6" x14ac:dyDescent="0.3">
      <c r="A4" s="4">
        <v>4</v>
      </c>
      <c r="B4" s="4">
        <v>13</v>
      </c>
      <c r="C4" s="4">
        <v>17.8</v>
      </c>
      <c r="D4" s="4">
        <v>0.86</v>
      </c>
      <c r="E4" s="4">
        <v>10.3</v>
      </c>
      <c r="F4" s="4">
        <v>11.96</v>
      </c>
    </row>
    <row r="5" spans="1:6" x14ac:dyDescent="0.3">
      <c r="A5" s="4">
        <v>7</v>
      </c>
      <c r="B5" s="4">
        <v>18</v>
      </c>
      <c r="C5" s="4">
        <v>1.24</v>
      </c>
      <c r="D5" s="4">
        <v>0.18</v>
      </c>
      <c r="E5" s="4">
        <v>26.04</v>
      </c>
      <c r="F5" s="4">
        <v>6.94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D4F9-B5E3-46DB-8E4A-C4721E8259BB}">
  <dimension ref="A1:F5"/>
  <sheetViews>
    <sheetView workbookViewId="0">
      <selection sqref="A1:F1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v>1</v>
      </c>
      <c r="C2" s="4">
        <v>45.46</v>
      </c>
      <c r="D2" s="4">
        <v>2.93</v>
      </c>
      <c r="E2" s="4"/>
      <c r="F2" s="4"/>
    </row>
    <row r="3" spans="1:6" x14ac:dyDescent="0.3">
      <c r="A3" s="4" t="s">
        <v>87</v>
      </c>
      <c r="B3" s="4">
        <v>10</v>
      </c>
      <c r="C3" s="4">
        <v>24.42</v>
      </c>
      <c r="D3" s="4">
        <v>1.1599999999999999</v>
      </c>
      <c r="E3" s="4"/>
      <c r="F3" s="4"/>
    </row>
    <row r="4" spans="1:6" x14ac:dyDescent="0.3">
      <c r="A4" s="4">
        <v>4</v>
      </c>
      <c r="B4" s="4">
        <v>12</v>
      </c>
      <c r="C4" s="4">
        <v>14.15</v>
      </c>
      <c r="D4" s="4">
        <v>0.56000000000000005</v>
      </c>
      <c r="E4" s="4">
        <v>10.32</v>
      </c>
      <c r="F4" s="4">
        <v>11.23</v>
      </c>
    </row>
    <row r="5" spans="1:6" x14ac:dyDescent="0.3">
      <c r="A5" s="4">
        <v>7</v>
      </c>
      <c r="B5" s="4">
        <v>18</v>
      </c>
      <c r="C5" s="4">
        <v>1.66</v>
      </c>
      <c r="D5" s="4">
        <v>0.01</v>
      </c>
      <c r="E5" s="4">
        <v>34.950000000000003</v>
      </c>
      <c r="F5" s="4">
        <v>5.44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5A20-9EF4-4007-8FAC-0A8639C6610B}">
  <dimension ref="A1:F5"/>
  <sheetViews>
    <sheetView workbookViewId="0">
      <selection sqref="A1:F1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v>2</v>
      </c>
      <c r="C2" s="4">
        <v>42.73</v>
      </c>
      <c r="D2" s="4">
        <v>2.76</v>
      </c>
      <c r="E2" s="4"/>
      <c r="F2" s="4"/>
    </row>
    <row r="3" spans="1:6" x14ac:dyDescent="0.3">
      <c r="A3" s="4" t="s">
        <v>87</v>
      </c>
      <c r="B3" s="4">
        <v>9</v>
      </c>
      <c r="C3" s="4">
        <v>23.44</v>
      </c>
      <c r="D3" s="4">
        <v>1.19</v>
      </c>
      <c r="E3" s="4"/>
      <c r="F3" s="4"/>
    </row>
    <row r="4" spans="1:6" x14ac:dyDescent="0.3">
      <c r="A4" s="4">
        <v>4</v>
      </c>
      <c r="B4" s="4">
        <v>11</v>
      </c>
      <c r="C4" s="4">
        <v>14.63</v>
      </c>
      <c r="D4" s="4">
        <v>0.71</v>
      </c>
      <c r="E4" s="4">
        <v>8.51</v>
      </c>
      <c r="F4" s="4">
        <v>9.74</v>
      </c>
    </row>
    <row r="5" spans="1:6" x14ac:dyDescent="0.3">
      <c r="A5" s="4">
        <v>7</v>
      </c>
      <c r="B5" s="4">
        <v>18</v>
      </c>
      <c r="C5" s="4">
        <v>1.94</v>
      </c>
      <c r="D5" s="4">
        <v>0.08</v>
      </c>
      <c r="E5" s="4">
        <v>20.99</v>
      </c>
      <c r="F5" s="4">
        <v>4.6399999999999997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1794-7E6A-4BF0-B5C7-AE23C70C5E8F}">
  <dimension ref="A1:F6"/>
  <sheetViews>
    <sheetView workbookViewId="0">
      <selection activeCell="F7" sqref="F7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v>2.4</v>
      </c>
      <c r="C2" s="4">
        <v>45.26</v>
      </c>
      <c r="D2" s="4">
        <v>2.89</v>
      </c>
      <c r="E2" s="4"/>
      <c r="F2" s="4"/>
    </row>
    <row r="3" spans="1:6" x14ac:dyDescent="0.3">
      <c r="A3" s="4" t="s">
        <v>87</v>
      </c>
      <c r="B3" s="4">
        <v>27.1</v>
      </c>
      <c r="C3" s="4">
        <v>35.35</v>
      </c>
      <c r="D3" s="4">
        <v>2.35</v>
      </c>
      <c r="E3" s="4"/>
      <c r="F3" s="4"/>
    </row>
    <row r="4" spans="1:6" x14ac:dyDescent="0.3">
      <c r="A4" s="4">
        <v>4</v>
      </c>
      <c r="B4" s="4">
        <v>24.6</v>
      </c>
      <c r="C4" s="4">
        <v>21.26</v>
      </c>
      <c r="D4" s="4">
        <v>1.99</v>
      </c>
      <c r="E4" s="4">
        <v>8.82</v>
      </c>
      <c r="F4" s="4">
        <v>14.75</v>
      </c>
    </row>
    <row r="5" spans="1:6" x14ac:dyDescent="0.3">
      <c r="A5" s="4">
        <v>7</v>
      </c>
      <c r="B5" s="9">
        <f>(29+33.9)/2</f>
        <v>31.45</v>
      </c>
      <c r="C5" s="5">
        <f>(13.06+2.57)/2</f>
        <v>7.8150000000000004</v>
      </c>
      <c r="D5" s="4">
        <f>(1.41+1.53)/2</f>
        <v>1.47</v>
      </c>
      <c r="E5" s="5">
        <f>(18.26+21.47)/2</f>
        <v>19.865000000000002</v>
      </c>
      <c r="F5" s="5">
        <f>(4.24+4.11)/2</f>
        <v>4.1750000000000007</v>
      </c>
    </row>
    <row r="6" spans="1:6" x14ac:dyDescent="0.3">
      <c r="A6" s="4">
        <v>10</v>
      </c>
      <c r="B6" s="4">
        <v>32.299999999999997</v>
      </c>
      <c r="C6" s="4">
        <v>3.74</v>
      </c>
      <c r="D6" s="4">
        <v>1.55</v>
      </c>
      <c r="E6" s="4">
        <v>20.399999999999999</v>
      </c>
      <c r="F6" s="4">
        <v>2.5299999999999998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7F05-E847-4F09-A1B9-2AFDBACC0FF3}">
  <dimension ref="A1:H22"/>
  <sheetViews>
    <sheetView workbookViewId="0">
      <selection sqref="A1:F1"/>
    </sheetView>
  </sheetViews>
  <sheetFormatPr defaultRowHeight="14.4" x14ac:dyDescent="0.3"/>
  <cols>
    <col min="4" max="4" width="11.88671875" bestFit="1" customWidth="1"/>
    <col min="5" max="5" width="11.6640625" bestFit="1" customWidth="1"/>
    <col min="6" max="6" width="11.21875" bestFit="1" customWidth="1"/>
    <col min="7" max="7" width="9.5546875" bestFit="1" customWidth="1"/>
    <col min="8" max="8" width="16.21875" bestFit="1" customWidth="1"/>
  </cols>
  <sheetData>
    <row r="1" spans="1:8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8" x14ac:dyDescent="0.3">
      <c r="A2" s="4">
        <v>0</v>
      </c>
      <c r="B2" s="4">
        <v>0</v>
      </c>
      <c r="C2" s="5">
        <v>38.369999999999997</v>
      </c>
      <c r="D2" s="5">
        <v>2.46</v>
      </c>
      <c r="E2" s="7"/>
      <c r="F2" s="7"/>
    </row>
    <row r="3" spans="1:8" x14ac:dyDescent="0.3">
      <c r="A3" s="4" t="s">
        <v>87</v>
      </c>
      <c r="B3" s="4">
        <v>11</v>
      </c>
      <c r="C3" s="5">
        <v>28.97</v>
      </c>
      <c r="D3" s="5">
        <v>2.06</v>
      </c>
      <c r="E3" s="7"/>
      <c r="F3" s="7"/>
    </row>
    <row r="4" spans="1:8" x14ac:dyDescent="0.3">
      <c r="A4" s="4">
        <v>4</v>
      </c>
      <c r="B4" s="4">
        <v>13</v>
      </c>
      <c r="C4" s="5">
        <v>0.81</v>
      </c>
      <c r="D4" s="5">
        <v>1.17</v>
      </c>
      <c r="E4" s="7">
        <v>1.1499999999999999</v>
      </c>
      <c r="F4" s="7">
        <v>2.167097632369273</v>
      </c>
    </row>
    <row r="5" spans="1:8" x14ac:dyDescent="0.3">
      <c r="A5" s="4">
        <v>7</v>
      </c>
      <c r="B5" s="4">
        <v>22</v>
      </c>
      <c r="C5" s="5">
        <v>0.65</v>
      </c>
      <c r="D5" s="5">
        <v>0.67</v>
      </c>
      <c r="E5" s="7">
        <v>6.67</v>
      </c>
      <c r="F5" s="7">
        <v>20.63</v>
      </c>
    </row>
    <row r="6" spans="1:8" x14ac:dyDescent="0.3">
      <c r="A6" s="4">
        <v>10</v>
      </c>
      <c r="B6" s="4">
        <v>5</v>
      </c>
      <c r="C6" s="5">
        <v>0.99</v>
      </c>
      <c r="D6" s="5">
        <v>0.5</v>
      </c>
      <c r="E6" s="7">
        <v>10.08</v>
      </c>
      <c r="F6" s="7">
        <v>29.6</v>
      </c>
    </row>
    <row r="7" spans="1:8" x14ac:dyDescent="0.3">
      <c r="A7" s="4">
        <v>14</v>
      </c>
      <c r="B7" s="4">
        <v>23</v>
      </c>
      <c r="C7" s="5">
        <v>0.96</v>
      </c>
      <c r="D7" s="5">
        <v>0.01</v>
      </c>
      <c r="E7" s="7">
        <v>9.15</v>
      </c>
      <c r="F7" s="7">
        <v>5.97</v>
      </c>
    </row>
    <row r="8" spans="1:8" x14ac:dyDescent="0.3">
      <c r="A8" s="4">
        <v>18</v>
      </c>
      <c r="B8" s="4">
        <v>29</v>
      </c>
      <c r="C8" s="5">
        <v>0.48</v>
      </c>
      <c r="D8" s="5">
        <v>0.02</v>
      </c>
      <c r="E8" s="7">
        <v>13.53</v>
      </c>
      <c r="F8" s="7">
        <v>0.76</v>
      </c>
    </row>
    <row r="12" spans="1:8" x14ac:dyDescent="0.3">
      <c r="C12" s="4"/>
      <c r="D12" s="4"/>
      <c r="E12" s="4"/>
      <c r="F12" s="4"/>
      <c r="G12" s="4"/>
      <c r="H12" s="4"/>
    </row>
    <row r="16" spans="1:8" x14ac:dyDescent="0.3">
      <c r="D16" s="4"/>
      <c r="E16" s="5"/>
      <c r="F16" s="5"/>
      <c r="G16" s="7"/>
      <c r="H16" s="7"/>
    </row>
    <row r="17" spans="4:8" x14ac:dyDescent="0.3">
      <c r="D17" s="4"/>
      <c r="E17" s="5"/>
      <c r="F17" s="5"/>
      <c r="G17" s="7"/>
      <c r="H17" s="7"/>
    </row>
    <row r="18" spans="4:8" x14ac:dyDescent="0.3">
      <c r="D18" s="4"/>
      <c r="E18" s="5"/>
      <c r="F18" s="5"/>
      <c r="G18" s="7"/>
      <c r="H18" s="7"/>
    </row>
    <row r="19" spans="4:8" x14ac:dyDescent="0.3">
      <c r="D19" s="4"/>
      <c r="E19" s="5"/>
      <c r="F19" s="5"/>
      <c r="G19" s="7"/>
      <c r="H19" s="7"/>
    </row>
    <row r="20" spans="4:8" x14ac:dyDescent="0.3">
      <c r="D20" s="4"/>
      <c r="E20" s="5"/>
      <c r="F20" s="5"/>
      <c r="G20" s="7"/>
      <c r="H20" s="7"/>
    </row>
    <row r="21" spans="4:8" x14ac:dyDescent="0.3">
      <c r="D21" s="4"/>
      <c r="E21" s="5"/>
      <c r="F21" s="5"/>
      <c r="G21" s="7"/>
      <c r="H21" s="7"/>
    </row>
    <row r="22" spans="4:8" x14ac:dyDescent="0.3">
      <c r="D22" s="4"/>
      <c r="E22" s="5"/>
      <c r="F22" s="5"/>
      <c r="G22" s="7"/>
      <c r="H22" s="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0CA1-E73C-47A7-9CDE-B54733530DA9}">
  <dimension ref="A1:F6"/>
  <sheetViews>
    <sheetView workbookViewId="0">
      <selection activeCell="F6" sqref="F6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v>5.9</v>
      </c>
      <c r="C2" s="4">
        <v>47.77</v>
      </c>
      <c r="D2" s="4">
        <v>3.09</v>
      </c>
      <c r="E2" s="4"/>
      <c r="F2" s="4"/>
    </row>
    <row r="3" spans="1:6" x14ac:dyDescent="0.3">
      <c r="A3" s="4" t="s">
        <v>87</v>
      </c>
      <c r="B3" s="4">
        <v>30.8</v>
      </c>
      <c r="C3" s="4">
        <v>34.39</v>
      </c>
      <c r="D3" s="4">
        <v>2.5299999999999998</v>
      </c>
      <c r="E3" s="4"/>
      <c r="F3" s="4"/>
    </row>
    <row r="4" spans="1:6" x14ac:dyDescent="0.3">
      <c r="A4" s="4">
        <v>4</v>
      </c>
      <c r="B4" s="4">
        <v>31.6</v>
      </c>
      <c r="C4" s="4">
        <v>20.65</v>
      </c>
      <c r="D4" s="4">
        <v>2.0099999999999998</v>
      </c>
      <c r="E4" s="4">
        <v>11.62</v>
      </c>
      <c r="F4" s="4">
        <v>16.63</v>
      </c>
    </row>
    <row r="5" spans="1:6" x14ac:dyDescent="0.3">
      <c r="A5" s="4">
        <v>7</v>
      </c>
      <c r="B5" s="4">
        <f>(27.5+37.3)/2</f>
        <v>32.4</v>
      </c>
      <c r="C5" s="4">
        <f>(13.11+3.03)/2</f>
        <v>8.07</v>
      </c>
      <c r="D5" s="4">
        <f>(1.67+1.59)/2</f>
        <v>1.63</v>
      </c>
      <c r="E5" s="4">
        <v>13.94</v>
      </c>
      <c r="F5" s="4">
        <v>3.2</v>
      </c>
    </row>
    <row r="6" spans="1:6" x14ac:dyDescent="0.3">
      <c r="A6" s="4">
        <v>10</v>
      </c>
      <c r="B6" s="4">
        <v>30.4</v>
      </c>
      <c r="C6" s="4">
        <v>3.57</v>
      </c>
      <c r="D6" s="4">
        <v>1.55</v>
      </c>
      <c r="E6" s="4">
        <v>15.35</v>
      </c>
      <c r="F6" s="4">
        <v>1.68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72FE4-3DF3-484D-89D1-E0ABACE834B0}">
  <dimension ref="A1:F6"/>
  <sheetViews>
    <sheetView workbookViewId="0">
      <selection activeCell="F7" sqref="F7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v>9</v>
      </c>
      <c r="C2" s="4">
        <v>47.07</v>
      </c>
      <c r="D2" s="4">
        <v>3.07</v>
      </c>
      <c r="E2" s="4"/>
      <c r="F2" s="4"/>
    </row>
    <row r="3" spans="1:6" x14ac:dyDescent="0.3">
      <c r="A3" s="4" t="s">
        <v>87</v>
      </c>
      <c r="B3" s="4">
        <v>39.799999999999997</v>
      </c>
      <c r="C3" s="4">
        <v>32.28</v>
      </c>
      <c r="D3" s="4">
        <v>2.21</v>
      </c>
      <c r="E3" s="4"/>
      <c r="F3" s="4"/>
    </row>
    <row r="4" spans="1:6" x14ac:dyDescent="0.3">
      <c r="A4" s="4">
        <v>4</v>
      </c>
      <c r="B4" s="4">
        <v>29.8</v>
      </c>
      <c r="C4" s="4">
        <v>13.22</v>
      </c>
      <c r="D4" s="4">
        <v>1.43</v>
      </c>
      <c r="E4" s="4">
        <v>2.97</v>
      </c>
      <c r="F4" s="4">
        <v>14.34</v>
      </c>
    </row>
    <row r="5" spans="1:6" x14ac:dyDescent="0.3">
      <c r="A5" s="4">
        <v>7</v>
      </c>
      <c r="B5" s="9">
        <f>+(27.2+41.1)/2</f>
        <v>34.15</v>
      </c>
      <c r="C5" s="4">
        <f>(5.54+0.28)/2</f>
        <v>2.91</v>
      </c>
      <c r="D5" s="5">
        <f>(1.13+1.3)/2</f>
        <v>1.2149999999999999</v>
      </c>
      <c r="E5" s="5">
        <f>(10.13+17.88)/2</f>
        <v>14.004999999999999</v>
      </c>
      <c r="F5" s="4">
        <f>(12.42+3.54)/2</f>
        <v>7.98</v>
      </c>
    </row>
    <row r="6" spans="1:6" x14ac:dyDescent="0.3">
      <c r="A6" s="4">
        <v>10</v>
      </c>
      <c r="B6" s="4">
        <v>41.8</v>
      </c>
      <c r="C6" s="4">
        <v>0.73</v>
      </c>
      <c r="D6" s="4">
        <v>0.88</v>
      </c>
      <c r="E6" s="4">
        <v>21.23</v>
      </c>
      <c r="F6" s="4">
        <v>1.85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3C3E-6E97-43BB-A6CF-DA5F84D47D37}">
  <dimension ref="A1:F6"/>
  <sheetViews>
    <sheetView workbookViewId="0">
      <selection activeCell="F6" sqref="A1:F6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v>13.9</v>
      </c>
      <c r="C2" s="4">
        <v>47.86</v>
      </c>
      <c r="D2" s="4">
        <v>3.08</v>
      </c>
      <c r="E2" s="4"/>
      <c r="F2" s="4"/>
    </row>
    <row r="3" spans="1:6" x14ac:dyDescent="0.3">
      <c r="A3" s="4" t="s">
        <v>87</v>
      </c>
      <c r="B3" s="4">
        <v>54.1</v>
      </c>
      <c r="C3" s="4">
        <v>34.85</v>
      </c>
      <c r="D3" s="4">
        <v>2.2000000000000002</v>
      </c>
      <c r="E3" s="4"/>
      <c r="F3" s="4"/>
    </row>
    <row r="4" spans="1:6" x14ac:dyDescent="0.3">
      <c r="A4" s="4">
        <v>4</v>
      </c>
      <c r="B4" s="4">
        <v>39.1</v>
      </c>
      <c r="C4" s="4">
        <v>12.98</v>
      </c>
      <c r="D4" s="4">
        <v>1.61</v>
      </c>
      <c r="E4" s="4">
        <v>9.76</v>
      </c>
      <c r="F4" s="4">
        <v>25.35</v>
      </c>
    </row>
    <row r="5" spans="1:6" x14ac:dyDescent="0.3">
      <c r="A5" s="4">
        <v>7</v>
      </c>
      <c r="B5" s="9">
        <f>(25.1+43.8)/2</f>
        <v>34.450000000000003</v>
      </c>
      <c r="C5" s="4">
        <f>(2.73+0.37)/2</f>
        <v>1.55</v>
      </c>
      <c r="D5" s="4">
        <f>(1.11+1.21)/2</f>
        <v>1.1600000000000001</v>
      </c>
      <c r="E5" s="5">
        <f>(5.75+25.34)/2</f>
        <v>15.545</v>
      </c>
      <c r="F5" s="5">
        <f>(5.68+3.81)/2</f>
        <v>4.7450000000000001</v>
      </c>
    </row>
    <row r="6" spans="1:6" x14ac:dyDescent="0.3">
      <c r="A6" s="4">
        <v>10</v>
      </c>
      <c r="B6" s="4">
        <v>41.6</v>
      </c>
      <c r="C6" s="4">
        <v>1.24</v>
      </c>
      <c r="D6" s="4">
        <v>0.9</v>
      </c>
      <c r="E6" s="4">
        <v>24.72</v>
      </c>
      <c r="F6" s="4">
        <v>1.73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0EC8-A04C-490F-B569-ACC35FFE0C5A}">
  <dimension ref="A1:F6"/>
  <sheetViews>
    <sheetView workbookViewId="0">
      <selection activeCell="M23" sqref="M23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f>0.0117*1000</f>
        <v>11.700000000000001</v>
      </c>
      <c r="C2" s="4">
        <v>46.17</v>
      </c>
      <c r="D2" s="4">
        <v>2.8</v>
      </c>
      <c r="E2" s="4"/>
      <c r="F2" s="4"/>
    </row>
    <row r="3" spans="1:6" x14ac:dyDescent="0.3">
      <c r="A3" s="4" t="s">
        <v>87</v>
      </c>
      <c r="B3" s="4">
        <f>0.044*1000</f>
        <v>44</v>
      </c>
      <c r="C3" s="4">
        <v>31.68</v>
      </c>
      <c r="D3" s="4">
        <v>2.21</v>
      </c>
      <c r="E3" s="4"/>
      <c r="F3" s="4"/>
    </row>
    <row r="4" spans="1:6" x14ac:dyDescent="0.3">
      <c r="A4" s="4">
        <v>4</v>
      </c>
      <c r="B4" s="4">
        <f>0.0243*1000</f>
        <v>24.299999999999997</v>
      </c>
      <c r="C4" s="4">
        <v>22.02</v>
      </c>
      <c r="D4" s="4">
        <v>1.59</v>
      </c>
      <c r="E4" s="4">
        <v>3.52</v>
      </c>
      <c r="F4" s="4">
        <v>4.1100000000000003</v>
      </c>
    </row>
    <row r="5" spans="1:6" x14ac:dyDescent="0.3">
      <c r="A5" s="4">
        <v>7</v>
      </c>
      <c r="B5" s="9">
        <f>(0.0297+0.0285)*500</f>
        <v>29.1</v>
      </c>
      <c r="C5" s="4">
        <f>(14.83+3.43)/2</f>
        <v>9.1300000000000008</v>
      </c>
      <c r="D5" s="4">
        <f>(1.46+1.07)/2</f>
        <v>1.2650000000000001</v>
      </c>
      <c r="E5" s="5">
        <f>(14.42+14.05)/2</f>
        <v>14.234999999999999</v>
      </c>
      <c r="F5" s="5">
        <f>(3.12+2.86)/2</f>
        <v>2.99</v>
      </c>
    </row>
    <row r="6" spans="1:6" x14ac:dyDescent="0.3">
      <c r="A6" s="4">
        <v>10</v>
      </c>
      <c r="B6" s="4">
        <f>0.0282*1000</f>
        <v>28.2</v>
      </c>
      <c r="C6" s="4">
        <v>3.9</v>
      </c>
      <c r="D6" s="4">
        <v>1.02</v>
      </c>
      <c r="E6" s="4">
        <v>17.48</v>
      </c>
      <c r="F6" s="4">
        <v>2.29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F3B9-2584-4EAE-97AC-4CF214D5BE30}">
  <dimension ref="A1:F6"/>
  <sheetViews>
    <sheetView workbookViewId="0">
      <selection sqref="A1:F6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f>0.0134*1000</f>
        <v>13.4</v>
      </c>
      <c r="C2" s="4">
        <v>46.13</v>
      </c>
      <c r="D2" s="4">
        <v>2.81</v>
      </c>
      <c r="E2" s="4"/>
      <c r="F2" s="4"/>
    </row>
    <row r="3" spans="1:6" x14ac:dyDescent="0.3">
      <c r="A3" s="4" t="s">
        <v>87</v>
      </c>
      <c r="B3" s="4">
        <f>0.043*1000</f>
        <v>43</v>
      </c>
      <c r="C3" s="4">
        <v>34.590000000000003</v>
      </c>
      <c r="D3" s="4">
        <v>2.1800000000000002</v>
      </c>
      <c r="E3" s="4"/>
      <c r="F3" s="4"/>
    </row>
    <row r="4" spans="1:6" x14ac:dyDescent="0.3">
      <c r="A4" s="4">
        <v>4</v>
      </c>
      <c r="B4" s="4">
        <f>0.0325*1000</f>
        <v>32.5</v>
      </c>
      <c r="C4" s="4">
        <v>24.4</v>
      </c>
      <c r="D4" s="4">
        <v>1.81</v>
      </c>
      <c r="E4" s="4">
        <v>7.52</v>
      </c>
      <c r="F4" s="4">
        <v>4.3899999999999997</v>
      </c>
    </row>
    <row r="5" spans="1:6" x14ac:dyDescent="0.3">
      <c r="A5" s="4">
        <v>7</v>
      </c>
      <c r="B5" s="9">
        <f>(0.0276+0.0265)*500</f>
        <v>27.049999999999997</v>
      </c>
      <c r="C5" s="4">
        <f>(13.63+4.75)/2</f>
        <v>9.1900000000000013</v>
      </c>
      <c r="D5" s="4">
        <f>(1.26+1.5)/2</f>
        <v>1.38</v>
      </c>
      <c r="E5" s="5">
        <f>(10.71+12.19)/2</f>
        <v>11.45</v>
      </c>
      <c r="F5" s="5">
        <f>(2.28+2.64)/2</f>
        <v>2.46</v>
      </c>
    </row>
    <row r="6" spans="1:6" x14ac:dyDescent="0.3">
      <c r="A6" s="4">
        <v>10</v>
      </c>
      <c r="B6" s="4">
        <f>0.0271*1000</f>
        <v>27.099999999999998</v>
      </c>
      <c r="C6" s="4">
        <v>4.6500000000000004</v>
      </c>
      <c r="D6" s="4">
        <v>1.26</v>
      </c>
      <c r="E6" s="4">
        <v>13.12</v>
      </c>
      <c r="F6" s="4">
        <v>1.72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DAE0-DEB8-4D8B-AF5E-E4C72D568E82}">
  <dimension ref="A1:F6"/>
  <sheetViews>
    <sheetView workbookViewId="0">
      <selection activeCell="A8" sqref="A8:F27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f>0.0128*1000</f>
        <v>12.8</v>
      </c>
      <c r="C2" s="4">
        <v>44.08</v>
      </c>
      <c r="D2" s="4">
        <v>2.71</v>
      </c>
      <c r="E2" s="4"/>
      <c r="F2" s="4"/>
    </row>
    <row r="3" spans="1:6" x14ac:dyDescent="0.3">
      <c r="A3" s="4" t="s">
        <v>87</v>
      </c>
      <c r="B3" s="4">
        <f>0.0284*1000</f>
        <v>28.400000000000002</v>
      </c>
      <c r="C3" s="4">
        <v>30.28</v>
      </c>
      <c r="D3" s="4">
        <v>2.09</v>
      </c>
      <c r="E3" s="4"/>
      <c r="F3" s="4"/>
    </row>
    <row r="4" spans="1:6" x14ac:dyDescent="0.3">
      <c r="A4" s="4">
        <v>4</v>
      </c>
      <c r="B4" s="4">
        <f>0.0172*1000</f>
        <v>17.2</v>
      </c>
      <c r="C4" s="4">
        <v>16.510000000000002</v>
      </c>
      <c r="D4" s="4">
        <v>1.46</v>
      </c>
      <c r="E4" s="4">
        <v>12.63</v>
      </c>
      <c r="F4" s="4">
        <v>5.74</v>
      </c>
    </row>
    <row r="5" spans="1:6" x14ac:dyDescent="0.3">
      <c r="A5" s="4">
        <v>7</v>
      </c>
      <c r="B5" s="5">
        <v>29.75</v>
      </c>
      <c r="C5" s="4">
        <v>4.9400000000000004</v>
      </c>
      <c r="D5" s="4">
        <v>1.1599999999999999</v>
      </c>
      <c r="E5" s="5">
        <v>18.97</v>
      </c>
      <c r="F5" s="5">
        <v>3.91</v>
      </c>
    </row>
    <row r="6" spans="1:6" x14ac:dyDescent="0.3">
      <c r="A6" s="4">
        <v>10</v>
      </c>
      <c r="B6" s="4">
        <f>0.0293*1000</f>
        <v>29.3</v>
      </c>
      <c r="C6" s="4">
        <v>3.02</v>
      </c>
      <c r="D6" s="4">
        <v>1.1200000000000001</v>
      </c>
      <c r="E6" s="4">
        <v>18.16</v>
      </c>
      <c r="F6" s="4">
        <v>2.86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2CB9-00B7-4745-BB47-3ADDBEE3079E}">
  <dimension ref="A1:F6"/>
  <sheetViews>
    <sheetView workbookViewId="0">
      <selection activeCell="A8" sqref="A8:F20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f>0.014*1000</f>
        <v>14</v>
      </c>
      <c r="C2" s="4">
        <v>48.16</v>
      </c>
      <c r="D2" s="4">
        <v>2.67</v>
      </c>
      <c r="E2" s="4"/>
      <c r="F2" s="4"/>
    </row>
    <row r="3" spans="1:6" x14ac:dyDescent="0.3">
      <c r="A3" s="4" t="s">
        <v>87</v>
      </c>
      <c r="B3" s="4">
        <f>0.0305*1000</f>
        <v>30.5</v>
      </c>
      <c r="C3" s="4">
        <v>26.85</v>
      </c>
      <c r="D3" s="4">
        <v>1.74</v>
      </c>
      <c r="E3" s="4"/>
      <c r="F3" s="4"/>
    </row>
    <row r="4" spans="1:6" x14ac:dyDescent="0.3">
      <c r="A4" s="4">
        <v>4</v>
      </c>
      <c r="B4" s="4">
        <f>0.0339*1000</f>
        <v>33.9</v>
      </c>
      <c r="C4" s="4">
        <v>17.02</v>
      </c>
      <c r="D4" s="4">
        <v>1.45</v>
      </c>
      <c r="E4" s="4">
        <v>13.08</v>
      </c>
      <c r="F4" s="4">
        <v>4.34</v>
      </c>
    </row>
    <row r="5" spans="1:6" x14ac:dyDescent="0.3">
      <c r="A5" s="4">
        <v>7</v>
      </c>
      <c r="B5" s="9">
        <v>29.3</v>
      </c>
      <c r="C5" s="4">
        <v>5.5</v>
      </c>
      <c r="D5" s="4">
        <v>1.25</v>
      </c>
      <c r="E5" s="5">
        <v>15.56</v>
      </c>
      <c r="F5" s="5">
        <v>2.86</v>
      </c>
    </row>
    <row r="6" spans="1:6" x14ac:dyDescent="0.3">
      <c r="A6" s="4">
        <v>10</v>
      </c>
      <c r="B6" s="4">
        <f>0.03*1000</f>
        <v>30</v>
      </c>
      <c r="C6" s="4">
        <v>4.2</v>
      </c>
      <c r="D6" s="4">
        <v>1.22</v>
      </c>
      <c r="E6" s="4">
        <v>14.11</v>
      </c>
      <c r="F6" s="4">
        <v>1.84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33CA6-AC45-4282-85A3-7B876A417029}">
  <dimension ref="A1:F6"/>
  <sheetViews>
    <sheetView workbookViewId="0">
      <selection activeCell="B8" sqref="B8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f>0.0098*1000</f>
        <v>9.7999999999999989</v>
      </c>
      <c r="C2" s="4">
        <v>41.87</v>
      </c>
      <c r="D2" s="4">
        <v>2.79</v>
      </c>
      <c r="E2" s="4"/>
      <c r="F2" s="4"/>
    </row>
    <row r="3" spans="1:6" x14ac:dyDescent="0.3">
      <c r="A3" s="4" t="s">
        <v>87</v>
      </c>
      <c r="B3" s="4">
        <f>0.0405*1000</f>
        <v>40.5</v>
      </c>
      <c r="C3" s="4">
        <v>33.1</v>
      </c>
      <c r="D3" s="4">
        <v>2.2799999999999998</v>
      </c>
      <c r="E3" s="4"/>
      <c r="F3" s="4"/>
    </row>
    <row r="4" spans="1:6" x14ac:dyDescent="0.3">
      <c r="A4" s="4">
        <v>4</v>
      </c>
      <c r="B4" s="4">
        <f>0.0267*1000</f>
        <v>26.700000000000003</v>
      </c>
      <c r="C4" s="4">
        <v>17.46</v>
      </c>
      <c r="D4" s="4">
        <v>1.86</v>
      </c>
      <c r="E4" s="4">
        <v>12.09</v>
      </c>
      <c r="F4" s="4">
        <v>13.17</v>
      </c>
    </row>
    <row r="5" spans="1:6" x14ac:dyDescent="0.3">
      <c r="A5" s="4">
        <v>7</v>
      </c>
      <c r="B5" s="9">
        <v>32.25</v>
      </c>
      <c r="C5" s="4">
        <v>3.91</v>
      </c>
      <c r="D5" s="4">
        <v>1.29</v>
      </c>
      <c r="E5" s="5">
        <v>14.77</v>
      </c>
      <c r="F5" s="5">
        <v>4.2300000000000004</v>
      </c>
    </row>
    <row r="6" spans="1:6" x14ac:dyDescent="0.3">
      <c r="A6" s="4">
        <v>10</v>
      </c>
      <c r="B6" s="4">
        <f>0.0318*1000</f>
        <v>31.8</v>
      </c>
      <c r="C6" s="4">
        <v>2.2400000000000002</v>
      </c>
      <c r="D6" s="4">
        <v>1.07</v>
      </c>
      <c r="E6" s="4">
        <v>14.55</v>
      </c>
      <c r="F6" s="4">
        <v>1.32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F767-A51F-41A0-BFF4-5E974C9FD942}">
  <dimension ref="A1:F6"/>
  <sheetViews>
    <sheetView workbookViewId="0">
      <selection sqref="A1:F6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f>0.0134*1000</f>
        <v>13.4</v>
      </c>
      <c r="C2" s="4">
        <v>47.64</v>
      </c>
      <c r="D2" s="4">
        <v>2.62</v>
      </c>
      <c r="E2" s="4"/>
      <c r="F2" s="4"/>
    </row>
    <row r="3" spans="1:6" x14ac:dyDescent="0.3">
      <c r="A3" s="4" t="s">
        <v>87</v>
      </c>
      <c r="B3" s="4">
        <f>0.0352*1000</f>
        <v>35.200000000000003</v>
      </c>
      <c r="C3" s="4">
        <v>31.28</v>
      </c>
      <c r="D3" s="4">
        <v>2.12</v>
      </c>
      <c r="E3" s="4"/>
      <c r="F3" s="4"/>
    </row>
    <row r="4" spans="1:6" x14ac:dyDescent="0.3">
      <c r="A4" s="4">
        <v>4</v>
      </c>
      <c r="B4" s="4">
        <f>0.0338*1000</f>
        <v>33.799999999999997</v>
      </c>
      <c r="C4" s="4">
        <v>17.95</v>
      </c>
      <c r="D4" s="4">
        <v>1.77</v>
      </c>
      <c r="E4" s="4">
        <v>7.13</v>
      </c>
      <c r="F4" s="4">
        <v>11.06</v>
      </c>
    </row>
    <row r="5" spans="1:6" x14ac:dyDescent="0.3">
      <c r="A5" s="4">
        <v>7</v>
      </c>
      <c r="B5" s="9">
        <v>24.4</v>
      </c>
      <c r="C5" s="4">
        <v>4.67</v>
      </c>
      <c r="D5" s="4">
        <v>1.28</v>
      </c>
      <c r="E5" s="5">
        <v>14.22</v>
      </c>
      <c r="F5" s="5">
        <v>4.28</v>
      </c>
    </row>
    <row r="6" spans="1:6" x14ac:dyDescent="0.3">
      <c r="A6" s="4">
        <v>10</v>
      </c>
      <c r="B6" s="4">
        <f>0.032*1000</f>
        <v>32</v>
      </c>
      <c r="C6" s="4">
        <v>1.46</v>
      </c>
      <c r="D6" s="4">
        <v>1.05</v>
      </c>
      <c r="E6" s="4">
        <v>14.78</v>
      </c>
      <c r="F6" s="4">
        <v>1.1399999999999999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78CB-1E08-4E76-AE7B-AC93BFF41646}">
  <dimension ref="A1:F6"/>
  <sheetViews>
    <sheetView workbookViewId="0">
      <selection activeCell="F5" sqref="F5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v>5.4</v>
      </c>
      <c r="C2" s="4">
        <v>48.9</v>
      </c>
      <c r="D2" s="4">
        <v>3.14</v>
      </c>
      <c r="E2" s="4"/>
      <c r="F2" s="4"/>
    </row>
    <row r="3" spans="1:6" x14ac:dyDescent="0.3">
      <c r="A3" s="4" t="s">
        <v>87</v>
      </c>
      <c r="B3" s="4">
        <v>13.35</v>
      </c>
      <c r="C3" s="4">
        <v>38.36</v>
      </c>
      <c r="D3" s="4">
        <v>2.79</v>
      </c>
      <c r="E3" s="4"/>
      <c r="F3" s="4"/>
    </row>
    <row r="4" spans="1:6" x14ac:dyDescent="0.3">
      <c r="A4" s="4">
        <v>4</v>
      </c>
      <c r="B4" s="4">
        <v>14.4</v>
      </c>
      <c r="C4" s="4">
        <v>18.84</v>
      </c>
      <c r="D4" s="4">
        <v>2.0699999999999998</v>
      </c>
      <c r="E4" s="4">
        <v>4.88</v>
      </c>
      <c r="F4" s="4">
        <v>5.48</v>
      </c>
    </row>
    <row r="5" spans="1:6" x14ac:dyDescent="0.3">
      <c r="A5" s="4">
        <v>7</v>
      </c>
      <c r="B5" s="9">
        <v>25.8</v>
      </c>
      <c r="C5" s="4">
        <v>13.21</v>
      </c>
      <c r="D5" s="4">
        <v>1.73</v>
      </c>
      <c r="E5" s="5">
        <v>10.16</v>
      </c>
      <c r="F5" s="5">
        <v>3.76</v>
      </c>
    </row>
    <row r="6" spans="1:6" x14ac:dyDescent="0.3">
      <c r="A6" s="4"/>
      <c r="B6" s="4"/>
      <c r="C6" s="4"/>
      <c r="D6" s="4"/>
      <c r="E6" s="4"/>
      <c r="F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9E1F-25EA-406F-B67A-90085A127597}">
  <dimension ref="A1:G16"/>
  <sheetViews>
    <sheetView zoomScaleNormal="100" workbookViewId="0">
      <selection activeCell="E20" sqref="E20"/>
    </sheetView>
  </sheetViews>
  <sheetFormatPr defaultRowHeight="14.4" x14ac:dyDescent="0.3"/>
  <cols>
    <col min="4" max="4" width="11.88671875" bestFit="1" customWidth="1"/>
    <col min="5" max="5" width="11.5546875" bestFit="1" customWidth="1"/>
    <col min="6" max="6" width="11.109375" bestFit="1" customWidth="1"/>
    <col min="7" max="7" width="8.6640625" bestFit="1" customWidth="1"/>
    <col min="8" max="8" width="16.109375" bestFit="1" customWidth="1"/>
  </cols>
  <sheetData>
    <row r="1" spans="1:7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7" x14ac:dyDescent="0.3">
      <c r="A2" s="4">
        <v>0</v>
      </c>
      <c r="B2" s="4">
        <v>0</v>
      </c>
      <c r="C2" s="4">
        <v>0</v>
      </c>
      <c r="D2" s="4">
        <v>2.67</v>
      </c>
      <c r="E2" s="4"/>
      <c r="F2" s="4"/>
    </row>
    <row r="3" spans="1:7" x14ac:dyDescent="0.3">
      <c r="A3" s="4" t="s">
        <v>87</v>
      </c>
      <c r="B3" s="4">
        <v>5</v>
      </c>
      <c r="C3" s="4">
        <v>5</v>
      </c>
      <c r="D3" s="4">
        <v>2.42</v>
      </c>
      <c r="E3" s="4"/>
      <c r="F3" s="4"/>
    </row>
    <row r="4" spans="1:7" x14ac:dyDescent="0.3">
      <c r="A4" s="4">
        <v>4</v>
      </c>
      <c r="B4" s="4">
        <v>13</v>
      </c>
      <c r="C4" s="4">
        <v>15.52</v>
      </c>
      <c r="D4" s="4">
        <v>1.85</v>
      </c>
      <c r="E4" s="4">
        <v>1.31</v>
      </c>
      <c r="F4" s="4">
        <v>2.41</v>
      </c>
    </row>
    <row r="5" spans="1:7" x14ac:dyDescent="0.3">
      <c r="A5" s="4">
        <v>7</v>
      </c>
      <c r="B5" s="4">
        <v>14</v>
      </c>
      <c r="C5" s="4">
        <v>4.42</v>
      </c>
      <c r="D5" s="4">
        <v>1.1399999999999999</v>
      </c>
      <c r="E5" s="4">
        <v>5.62</v>
      </c>
      <c r="F5" s="4">
        <v>26.13</v>
      </c>
    </row>
    <row r="6" spans="1:7" x14ac:dyDescent="0.3">
      <c r="A6" s="4">
        <v>10</v>
      </c>
      <c r="B6" s="4">
        <v>25</v>
      </c>
      <c r="C6" s="4">
        <v>0.6</v>
      </c>
      <c r="D6" s="4">
        <v>1.22</v>
      </c>
      <c r="E6" s="4">
        <v>8.68</v>
      </c>
      <c r="F6" s="4">
        <v>21.08</v>
      </c>
    </row>
    <row r="7" spans="1:7" x14ac:dyDescent="0.3">
      <c r="A7" s="4">
        <v>14</v>
      </c>
      <c r="B7" s="4">
        <v>27</v>
      </c>
      <c r="C7" s="4">
        <v>0.88</v>
      </c>
      <c r="D7" s="4">
        <v>0.94</v>
      </c>
      <c r="E7" s="4">
        <v>10.94</v>
      </c>
      <c r="F7" s="4">
        <v>13.79</v>
      </c>
    </row>
    <row r="8" spans="1:7" x14ac:dyDescent="0.3">
      <c r="A8" s="4">
        <v>18</v>
      </c>
      <c r="B8" s="4">
        <v>42</v>
      </c>
      <c r="C8" s="4">
        <v>1.48</v>
      </c>
      <c r="D8" s="4">
        <v>0.49</v>
      </c>
      <c r="E8" s="4">
        <v>15</v>
      </c>
      <c r="F8" s="4">
        <v>13.33</v>
      </c>
    </row>
    <row r="16" spans="1:7" x14ac:dyDescent="0.3">
      <c r="F16" s="8"/>
      <c r="G1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1242-0B0B-4514-9217-D34C6D7E5037}">
  <dimension ref="A1:F8"/>
  <sheetViews>
    <sheetView workbookViewId="0">
      <selection sqref="A1:F1"/>
    </sheetView>
  </sheetViews>
  <sheetFormatPr defaultRowHeight="14.4" x14ac:dyDescent="0.3"/>
  <cols>
    <col min="4" max="4" width="11.88671875" bestFit="1" customWidth="1"/>
    <col min="5" max="5" width="11.5546875" bestFit="1" customWidth="1"/>
    <col min="6" max="6" width="11.109375" bestFit="1" customWidth="1"/>
    <col min="8" max="8" width="16.109375" bestFit="1" customWidth="1"/>
  </cols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v>0</v>
      </c>
      <c r="C2" s="4">
        <v>41.44</v>
      </c>
      <c r="D2" s="4">
        <v>2.57</v>
      </c>
      <c r="E2" s="4"/>
      <c r="F2" s="4"/>
    </row>
    <row r="3" spans="1:6" x14ac:dyDescent="0.3">
      <c r="A3" s="4" t="s">
        <v>87</v>
      </c>
      <c r="B3" s="4">
        <v>7</v>
      </c>
      <c r="C3" s="4">
        <v>34.270000000000003</v>
      </c>
      <c r="D3" s="4">
        <v>2.41</v>
      </c>
      <c r="E3" s="4"/>
      <c r="F3" s="4"/>
    </row>
    <row r="4" spans="1:6" x14ac:dyDescent="0.3">
      <c r="A4" s="4">
        <v>4</v>
      </c>
      <c r="B4" s="4">
        <v>11</v>
      </c>
      <c r="C4" s="4">
        <v>16.71</v>
      </c>
      <c r="D4" s="4">
        <v>1.9</v>
      </c>
      <c r="E4" s="4">
        <v>1.35</v>
      </c>
      <c r="F4" s="4">
        <v>0.78</v>
      </c>
    </row>
    <row r="5" spans="1:6" x14ac:dyDescent="0.3">
      <c r="A5" s="4">
        <v>7</v>
      </c>
      <c r="B5" s="4">
        <v>21</v>
      </c>
      <c r="C5" s="4">
        <v>0.55000000000000004</v>
      </c>
      <c r="D5" s="4">
        <v>0.69</v>
      </c>
      <c r="E5" s="4">
        <v>7.34</v>
      </c>
      <c r="F5" s="4">
        <v>4.91</v>
      </c>
    </row>
    <row r="6" spans="1:6" x14ac:dyDescent="0.3">
      <c r="A6" s="4">
        <v>10</v>
      </c>
      <c r="B6" s="4">
        <v>25</v>
      </c>
      <c r="C6" s="4">
        <v>1.04</v>
      </c>
      <c r="D6" s="4">
        <v>0.67</v>
      </c>
      <c r="E6" s="4">
        <v>16.45</v>
      </c>
      <c r="F6" s="4">
        <v>0.82</v>
      </c>
    </row>
    <row r="7" spans="1:6" x14ac:dyDescent="0.3">
      <c r="A7" s="4">
        <v>14</v>
      </c>
      <c r="B7" s="4">
        <v>32</v>
      </c>
      <c r="C7" s="4">
        <v>1</v>
      </c>
      <c r="D7" s="4">
        <v>0.72</v>
      </c>
      <c r="E7" s="4">
        <v>8.7799999999999994</v>
      </c>
      <c r="F7" s="4">
        <v>0.64</v>
      </c>
    </row>
    <row r="8" spans="1:6" x14ac:dyDescent="0.3">
      <c r="A8" s="4">
        <v>18</v>
      </c>
      <c r="B8" s="4">
        <v>33</v>
      </c>
      <c r="C8" s="4">
        <v>1.08</v>
      </c>
      <c r="D8" s="4">
        <v>0.77</v>
      </c>
      <c r="E8" s="4">
        <v>11.32</v>
      </c>
      <c r="F8" s="4">
        <v>0.38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A6F9-C931-4DD9-8100-7B9C864CDC18}">
  <dimension ref="A1:F8"/>
  <sheetViews>
    <sheetView workbookViewId="0">
      <selection sqref="A1:F1"/>
    </sheetView>
  </sheetViews>
  <sheetFormatPr defaultRowHeight="14.4" x14ac:dyDescent="0.3"/>
  <cols>
    <col min="4" max="4" width="11.88671875" bestFit="1" customWidth="1"/>
    <col min="5" max="5" width="11.5546875" bestFit="1" customWidth="1"/>
    <col min="6" max="6" width="11.109375" bestFit="1" customWidth="1"/>
    <col min="8" max="8" width="16.109375" bestFit="1" customWidth="1"/>
  </cols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4">
        <v>0</v>
      </c>
      <c r="C2" s="3">
        <v>41.13</v>
      </c>
      <c r="D2" s="4">
        <v>2.59</v>
      </c>
      <c r="E2" s="4"/>
      <c r="F2" s="4"/>
    </row>
    <row r="3" spans="1:6" x14ac:dyDescent="0.3">
      <c r="A3" s="4" t="s">
        <v>87</v>
      </c>
      <c r="B3" s="4">
        <v>6</v>
      </c>
      <c r="C3" s="4">
        <v>35.08</v>
      </c>
      <c r="D3" s="4">
        <v>2.36</v>
      </c>
      <c r="E3" s="4"/>
      <c r="F3" s="4"/>
    </row>
    <row r="4" spans="1:6" x14ac:dyDescent="0.3">
      <c r="A4" s="4">
        <v>4</v>
      </c>
      <c r="B4" s="4">
        <v>14</v>
      </c>
      <c r="C4" s="4">
        <v>13.13</v>
      </c>
      <c r="D4" s="4">
        <v>1.71</v>
      </c>
      <c r="E4" s="4">
        <v>1.34</v>
      </c>
      <c r="F4" s="4">
        <v>26.88</v>
      </c>
    </row>
    <row r="5" spans="1:6" x14ac:dyDescent="0.3">
      <c r="A5" s="4">
        <v>7</v>
      </c>
      <c r="B5" s="4">
        <v>31</v>
      </c>
      <c r="C5" s="4">
        <v>0.55000000000000004</v>
      </c>
      <c r="D5" s="4">
        <v>0.52</v>
      </c>
      <c r="E5" s="4">
        <v>4.78</v>
      </c>
      <c r="F5" s="4">
        <v>17.350000000000001</v>
      </c>
    </row>
    <row r="6" spans="1:6" x14ac:dyDescent="0.3">
      <c r="A6" s="4">
        <v>10</v>
      </c>
      <c r="B6" s="4">
        <v>34</v>
      </c>
      <c r="C6" s="4">
        <v>1.18</v>
      </c>
      <c r="D6" s="4">
        <v>0.1</v>
      </c>
      <c r="E6" s="4">
        <v>17.29</v>
      </c>
      <c r="F6" s="4">
        <v>15.34</v>
      </c>
    </row>
    <row r="7" spans="1:6" x14ac:dyDescent="0.3">
      <c r="A7" s="4">
        <v>14</v>
      </c>
      <c r="B7" s="4">
        <v>29</v>
      </c>
      <c r="C7" s="4">
        <v>0.51</v>
      </c>
      <c r="D7" s="4">
        <v>0.02</v>
      </c>
      <c r="E7" s="4">
        <v>15.59</v>
      </c>
      <c r="F7" s="4">
        <v>0.97</v>
      </c>
    </row>
    <row r="8" spans="1:6" x14ac:dyDescent="0.3">
      <c r="A8" s="4">
        <v>18</v>
      </c>
      <c r="B8" s="4">
        <v>36</v>
      </c>
      <c r="C8" s="4">
        <v>0.62</v>
      </c>
      <c r="D8" s="4">
        <v>0.04</v>
      </c>
      <c r="E8" s="4">
        <v>14.34</v>
      </c>
      <c r="F8" s="4">
        <v>0.65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65D8-5114-4954-BC82-20A21E854B03}">
  <dimension ref="A1:H12"/>
  <sheetViews>
    <sheetView workbookViewId="0">
      <selection sqref="A1:F1"/>
    </sheetView>
  </sheetViews>
  <sheetFormatPr defaultRowHeight="14.4" x14ac:dyDescent="0.3"/>
  <sheetData>
    <row r="1" spans="1:8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8" x14ac:dyDescent="0.3">
      <c r="A2" s="4">
        <v>0</v>
      </c>
      <c r="B2" s="4">
        <v>0</v>
      </c>
      <c r="C2" s="4">
        <v>39.28</v>
      </c>
      <c r="D2" s="4">
        <v>2.44</v>
      </c>
      <c r="E2" s="4"/>
      <c r="F2" s="4"/>
    </row>
    <row r="3" spans="1:8" x14ac:dyDescent="0.3">
      <c r="A3" s="4" t="s">
        <v>87</v>
      </c>
      <c r="B3" s="4">
        <v>8</v>
      </c>
      <c r="C3" s="4">
        <v>32.130000000000003</v>
      </c>
      <c r="D3" s="4">
        <v>2.29</v>
      </c>
      <c r="E3" s="4"/>
      <c r="F3" s="4"/>
    </row>
    <row r="4" spans="1:8" x14ac:dyDescent="0.3">
      <c r="A4" s="4">
        <v>4</v>
      </c>
      <c r="B4" s="4">
        <v>22</v>
      </c>
      <c r="C4" s="4">
        <v>18.7</v>
      </c>
      <c r="D4" s="4">
        <v>1.92</v>
      </c>
      <c r="E4" s="4">
        <v>1.17</v>
      </c>
      <c r="F4" s="4">
        <v>3.77</v>
      </c>
    </row>
    <row r="5" spans="1:8" x14ac:dyDescent="0.3">
      <c r="A5" s="4">
        <v>7</v>
      </c>
      <c r="B5" s="4">
        <v>27</v>
      </c>
      <c r="C5" s="4">
        <v>5.95</v>
      </c>
      <c r="D5" s="4">
        <v>1.25</v>
      </c>
      <c r="E5" s="4">
        <v>7.77</v>
      </c>
      <c r="F5" s="4">
        <v>16.97</v>
      </c>
    </row>
    <row r="6" spans="1:8" x14ac:dyDescent="0.3">
      <c r="A6" s="4">
        <v>10</v>
      </c>
      <c r="B6" s="4">
        <v>12</v>
      </c>
      <c r="C6" s="4">
        <v>1.1200000000000001</v>
      </c>
      <c r="D6" s="4">
        <v>0.08</v>
      </c>
      <c r="E6" s="4">
        <v>12.81</v>
      </c>
      <c r="F6" s="4">
        <v>11.71</v>
      </c>
    </row>
    <row r="7" spans="1:8" x14ac:dyDescent="0.3">
      <c r="A7" s="4">
        <v>14</v>
      </c>
      <c r="B7" s="4">
        <v>33</v>
      </c>
      <c r="C7" s="4">
        <v>1.1499999999999999</v>
      </c>
      <c r="D7" s="4">
        <v>0.02</v>
      </c>
      <c r="E7" s="4">
        <v>14.44</v>
      </c>
      <c r="F7" s="4">
        <v>5.55</v>
      </c>
    </row>
    <row r="8" spans="1:8" x14ac:dyDescent="0.3">
      <c r="A8" s="4">
        <v>18</v>
      </c>
      <c r="B8" s="4">
        <v>51</v>
      </c>
      <c r="C8" s="4">
        <v>0.37</v>
      </c>
      <c r="D8" s="4">
        <v>0.02</v>
      </c>
      <c r="E8" s="4">
        <v>26.93</v>
      </c>
      <c r="F8" s="4">
        <v>1.1599999999999999</v>
      </c>
    </row>
    <row r="12" spans="1:8" x14ac:dyDescent="0.3">
      <c r="C12" s="4"/>
      <c r="D12" s="4"/>
      <c r="E12" s="4"/>
      <c r="F12" s="4"/>
      <c r="G12" s="4"/>
      <c r="H12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1D3C-02D6-4DE9-9C1B-313DE21BBF67}">
  <dimension ref="A1:F12"/>
  <sheetViews>
    <sheetView workbookViewId="0">
      <selection sqref="A1:F1"/>
    </sheetView>
  </sheetViews>
  <sheetFormatPr defaultRowHeight="14.4" x14ac:dyDescent="0.3"/>
  <sheetData>
    <row r="1" spans="1:6" x14ac:dyDescent="0.3">
      <c r="A1" s="3" t="s">
        <v>88</v>
      </c>
      <c r="B1" s="3" t="s">
        <v>58</v>
      </c>
      <c r="C1" s="4" t="s">
        <v>63</v>
      </c>
      <c r="D1" s="3" t="s">
        <v>59</v>
      </c>
      <c r="E1" s="3" t="s">
        <v>60</v>
      </c>
      <c r="F1" s="3" t="s">
        <v>61</v>
      </c>
    </row>
    <row r="2" spans="1:6" x14ac:dyDescent="0.3">
      <c r="A2" s="4">
        <v>0</v>
      </c>
      <c r="B2" s="3">
        <v>1</v>
      </c>
      <c r="C2" s="3">
        <v>43.89</v>
      </c>
      <c r="D2" s="3">
        <v>2.7</v>
      </c>
      <c r="E2" s="3"/>
      <c r="F2" s="3"/>
    </row>
    <row r="3" spans="1:6" x14ac:dyDescent="0.3">
      <c r="A3" s="4" t="s">
        <v>87</v>
      </c>
      <c r="B3" s="3">
        <v>5</v>
      </c>
      <c r="C3" s="3">
        <v>32.130000000000003</v>
      </c>
      <c r="D3" s="3">
        <v>2.37</v>
      </c>
      <c r="E3" s="3"/>
      <c r="F3" s="3"/>
    </row>
    <row r="4" spans="1:6" x14ac:dyDescent="0.3">
      <c r="A4" s="4">
        <v>4</v>
      </c>
      <c r="B4" s="3">
        <v>22</v>
      </c>
      <c r="C4" s="3">
        <v>13.58</v>
      </c>
      <c r="D4" s="3">
        <v>1.73</v>
      </c>
      <c r="E4" s="3">
        <v>1.31</v>
      </c>
      <c r="F4" s="3">
        <v>3.37</v>
      </c>
    </row>
    <row r="5" spans="1:6" x14ac:dyDescent="0.3">
      <c r="A5" s="4">
        <v>7</v>
      </c>
      <c r="B5" s="3">
        <v>19</v>
      </c>
      <c r="C5" s="3">
        <v>5.8</v>
      </c>
      <c r="D5" s="3">
        <v>1.28</v>
      </c>
      <c r="E5" s="3">
        <v>11.42</v>
      </c>
      <c r="F5" s="3">
        <v>25.75</v>
      </c>
    </row>
    <row r="6" spans="1:6" x14ac:dyDescent="0.3">
      <c r="A6" s="4">
        <v>10</v>
      </c>
      <c r="B6" s="3">
        <v>15</v>
      </c>
      <c r="C6" s="3">
        <v>0.71</v>
      </c>
      <c r="D6" s="3">
        <v>1.03</v>
      </c>
      <c r="E6" s="3">
        <v>34.46</v>
      </c>
      <c r="F6" s="3">
        <v>39.119999999999997</v>
      </c>
    </row>
    <row r="7" spans="1:6" x14ac:dyDescent="0.3">
      <c r="A7" s="4">
        <v>14</v>
      </c>
      <c r="B7" s="3">
        <v>21</v>
      </c>
      <c r="C7" s="3">
        <v>0.86</v>
      </c>
      <c r="D7" s="3">
        <v>0.68</v>
      </c>
      <c r="E7" s="3">
        <v>14.1</v>
      </c>
      <c r="F7" s="3">
        <v>22.74</v>
      </c>
    </row>
    <row r="8" spans="1:6" x14ac:dyDescent="0.3">
      <c r="A8" s="4">
        <v>18</v>
      </c>
      <c r="B8" s="3">
        <v>47</v>
      </c>
      <c r="C8" s="3">
        <v>1.06</v>
      </c>
      <c r="D8" s="3">
        <v>0.03</v>
      </c>
      <c r="E8" s="3">
        <v>53.94</v>
      </c>
      <c r="F8" s="3">
        <v>39.57</v>
      </c>
    </row>
    <row r="12" spans="1:6" x14ac:dyDescent="0.3">
      <c r="C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ID</vt:lpstr>
      <vt:lpstr>Variable_Encoding</vt:lpstr>
      <vt:lpstr>SF_1</vt:lpstr>
      <vt:lpstr>SF_2</vt:lpstr>
      <vt:lpstr>SF_3</vt:lpstr>
      <vt:lpstr>SF_4</vt:lpstr>
      <vt:lpstr>SF_5</vt:lpstr>
      <vt:lpstr>SF_6</vt:lpstr>
      <vt:lpstr>SF_7</vt:lpstr>
      <vt:lpstr>SF_8</vt:lpstr>
      <vt:lpstr>SF_9</vt:lpstr>
      <vt:lpstr>SF_10</vt:lpstr>
      <vt:lpstr>SF_11</vt:lpstr>
      <vt:lpstr>SF_12</vt:lpstr>
      <vt:lpstr>SF_13</vt:lpstr>
      <vt:lpstr>SF_14</vt:lpstr>
      <vt:lpstr>SF_15</vt:lpstr>
      <vt:lpstr>SF_16</vt:lpstr>
      <vt:lpstr>SF_17</vt:lpstr>
      <vt:lpstr>SF_18</vt:lpstr>
      <vt:lpstr>SF_19</vt:lpstr>
      <vt:lpstr>SF_20</vt:lpstr>
      <vt:lpstr>SF_21</vt:lpstr>
      <vt:lpstr>SF_22</vt:lpstr>
      <vt:lpstr>SF_23</vt:lpstr>
      <vt:lpstr>SF_24</vt:lpstr>
      <vt:lpstr>SF_25</vt:lpstr>
      <vt:lpstr>SF_26</vt:lpstr>
      <vt:lpstr>SF_27</vt:lpstr>
      <vt:lpstr>SF_28</vt:lpstr>
      <vt:lpstr>SF_29</vt:lpstr>
      <vt:lpstr>SF_30</vt:lpstr>
      <vt:lpstr>SF_31</vt:lpstr>
      <vt:lpstr>SF_32</vt:lpstr>
      <vt:lpstr>SF_33</vt:lpstr>
      <vt:lpstr>SF_34</vt:lpstr>
      <vt:lpstr>SF_35</vt:lpstr>
      <vt:lpstr>SF_36</vt:lpstr>
      <vt:lpstr>SF_37</vt:lpstr>
      <vt:lpstr>SF_38</vt:lpstr>
      <vt:lpstr>SF_39</vt:lpstr>
      <vt:lpstr>SF_40</vt:lpstr>
      <vt:lpstr>SF_41</vt:lpstr>
      <vt:lpstr>SF_42</vt:lpstr>
      <vt:lpstr>SF_43</vt:lpstr>
      <vt:lpstr>SF_44</vt:lpstr>
      <vt:lpstr>SF_45</vt:lpstr>
      <vt:lpstr>SF_46</vt:lpstr>
      <vt:lpstr>SF_47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Carolina Alexandra Jorge Vares</cp:lastModifiedBy>
  <dcterms:created xsi:type="dcterms:W3CDTF">2015-06-05T18:17:20Z</dcterms:created>
  <dcterms:modified xsi:type="dcterms:W3CDTF">2024-08-24T15:14:14Z</dcterms:modified>
</cp:coreProperties>
</file>