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xr:revisionPtr revIDLastSave="0" documentId="8_{D938A436-86EA-466D-A8AE-84CB9180572F}" xr6:coauthVersionLast="47" xr6:coauthVersionMax="47" xr10:uidLastSave="{00000000-0000-0000-0000-000000000000}"/>
  <bookViews>
    <workbookView xWindow="18708" yWindow="7092" windowWidth="17448" windowHeight="15192" xr2:uid="{C46FD18D-6DF0-4D50-8F7D-5725A8741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43" i="1"/>
  <c r="C33" i="1"/>
  <c r="C34" i="1"/>
  <c r="C35" i="1"/>
  <c r="C36" i="1"/>
  <c r="C37" i="1"/>
  <c r="C38" i="1"/>
  <c r="C39" i="1"/>
  <c r="C40" i="1"/>
  <c r="C41" i="1"/>
  <c r="C32" i="1"/>
  <c r="K14" i="1"/>
  <c r="K13" i="1"/>
  <c r="K12" i="1"/>
  <c r="K11" i="1"/>
  <c r="K10" i="1"/>
  <c r="K9" i="1"/>
  <c r="K8" i="1"/>
  <c r="K7" i="1"/>
  <c r="K6" i="1"/>
  <c r="K5" i="1"/>
  <c r="G14" i="1"/>
  <c r="G13" i="1"/>
  <c r="G12" i="1"/>
  <c r="G11" i="1"/>
  <c r="G10" i="1"/>
  <c r="G9" i="1"/>
  <c r="G8" i="1"/>
  <c r="G7" i="1"/>
  <c r="G15" i="1" s="1"/>
  <c r="G6" i="1"/>
  <c r="G5" i="1"/>
  <c r="C15" i="1"/>
  <c r="C9" i="1"/>
  <c r="C11" i="1"/>
  <c r="C12" i="1"/>
  <c r="C13" i="1"/>
  <c r="D24" i="1"/>
  <c r="D20" i="1"/>
  <c r="D23" i="1" s="1"/>
  <c r="D19" i="1"/>
  <c r="B5" i="1"/>
  <c r="B6" i="1" s="1"/>
  <c r="B7" i="1" s="1"/>
  <c r="B8" i="1" s="1"/>
  <c r="B9" i="1" s="1"/>
  <c r="B10" i="1" s="1"/>
  <c r="B11" i="1" s="1"/>
  <c r="B12" i="1" s="1"/>
  <c r="B13" i="1" s="1"/>
  <c r="B14" i="1" s="1"/>
  <c r="D18" i="1" s="1"/>
  <c r="D22" i="1" l="1"/>
  <c r="C10" i="1"/>
  <c r="D25" i="1"/>
  <c r="C8" i="1"/>
  <c r="C5" i="1"/>
  <c r="C7" i="1"/>
  <c r="C14" i="1"/>
  <c r="C6" i="1"/>
  <c r="L6" i="1"/>
  <c r="L14" i="1"/>
  <c r="L7" i="1"/>
  <c r="L8" i="1"/>
  <c r="L5" i="1"/>
  <c r="J5" i="1" s="1"/>
  <c r="L9" i="1"/>
  <c r="L12" i="1"/>
  <c r="L10" i="1"/>
  <c r="L11" i="1"/>
  <c r="L13" i="1"/>
  <c r="D17" i="1"/>
  <c r="D21" i="1" s="1"/>
  <c r="J6" i="1" l="1"/>
  <c r="J7" i="1" s="1"/>
  <c r="J8" i="1" s="1"/>
  <c r="J9" i="1" s="1"/>
  <c r="J10" i="1" s="1"/>
  <c r="J11" i="1" s="1"/>
  <c r="J12" i="1" s="1"/>
  <c r="J13" i="1" s="1"/>
  <c r="J14" i="1" s="1"/>
  <c r="H12" i="1"/>
  <c r="H9" i="1"/>
  <c r="H13" i="1"/>
  <c r="H6" i="1"/>
  <c r="H14" i="1"/>
  <c r="H7" i="1"/>
  <c r="H5" i="1"/>
  <c r="F5" i="1" s="1"/>
  <c r="F6" i="1" s="1"/>
  <c r="F7" i="1" s="1"/>
  <c r="H8" i="1"/>
  <c r="H10" i="1"/>
  <c r="H11" i="1"/>
  <c r="F8" i="1" l="1"/>
  <c r="F9" i="1" s="1"/>
  <c r="F10" i="1" s="1"/>
  <c r="F11" i="1" s="1"/>
  <c r="F12" i="1" s="1"/>
  <c r="F13" i="1" s="1"/>
  <c r="F14" i="1" s="1"/>
  <c r="C42" i="1" l="1"/>
</calcChain>
</file>

<file path=xl/sharedStrings.xml><?xml version="1.0" encoding="utf-8"?>
<sst xmlns="http://schemas.openxmlformats.org/spreadsheetml/2006/main" count="28" uniqueCount="17">
  <si>
    <t>Posição</t>
  </si>
  <si>
    <t>PnL</t>
  </si>
  <si>
    <t>Retorno</t>
  </si>
  <si>
    <t>Taxa média mensal (composta)</t>
  </si>
  <si>
    <t>Taxa média mensal (simples)</t>
  </si>
  <si>
    <t>Dia</t>
  </si>
  <si>
    <t>Dias corridos</t>
  </si>
  <si>
    <t>Taxa diária composta</t>
  </si>
  <si>
    <t>Taxa mensal anualizada</t>
  </si>
  <si>
    <t>Taxa diária anualizada (365)</t>
  </si>
  <si>
    <t>Taxa diária anualizada (360)</t>
  </si>
  <si>
    <t>Dias uteis</t>
  </si>
  <si>
    <t>Taxa convenção CDI</t>
  </si>
  <si>
    <t>PnL médio</t>
  </si>
  <si>
    <t>Todas essas contas são diferentes do meu retorno esperado em um único mês…..</t>
  </si>
  <si>
    <t>Retorno esperado num único mês:</t>
  </si>
  <si>
    <t>Taxa composta continuamente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</si>
</sst>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43" fontId="0" fillId="0" borderId="0" xfId="1" applyFont="1"/>
    <xf numFmtId="10" fontId="0" fillId="0" borderId="0" xfId="2" applyNumberFormat="1" applyFont="1"/>
    <xf numFmtId="43" fontId="0" fillId="0" borderId="0" xfId="0" applyNumberFormat="1"/>
    <xf numFmtId="10" fontId="0" fillId="0" borderId="0" xfId="0" applyNumberFormat="1"/>
    <xf numFmtId="43" fontId="2" fillId="2" borderId="0" xfId="1" applyFont="1" applyFill="1"/>
    <xf numFmtId="14" fontId="0" fillId="0" borderId="0" xfId="0" applyNumberFormat="1"/>
    <xf numFmtId="10" fontId="2" fillId="0" borderId="0" xfId="2" applyNumberFormat="1" applyFont="1"/>
    <xf numFmtId="164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F057-4776-44D3-9B5F-53A7EC94EE97}">
  <dimension ref="A3:L43"/>
  <sheetViews>
    <sheetView tabSelected="1" workbookViewId="0">
      <selection activeCell="D12" sqref="D12"/>
    </sheetView>
  </sheetViews>
  <sheetFormatPr defaultRowHeight="14.4" x14ac:dyDescent="0.3"/>
  <cols>
    <col min="1" max="1" width="9.5546875" bestFit="1" customWidth="1"/>
    <col min="2" max="2" width="26.6640625" bestFit="1" customWidth="1"/>
    <col min="3" max="3" width="20.21875" customWidth="1"/>
  </cols>
  <sheetData>
    <row r="3" spans="1:12" x14ac:dyDescent="0.3">
      <c r="A3" t="s">
        <v>5</v>
      </c>
      <c r="B3" t="s">
        <v>0</v>
      </c>
      <c r="C3" t="s">
        <v>1</v>
      </c>
      <c r="D3" t="s">
        <v>2</v>
      </c>
      <c r="F3" t="s">
        <v>0</v>
      </c>
      <c r="G3" t="s">
        <v>1</v>
      </c>
      <c r="H3" t="s">
        <v>2</v>
      </c>
      <c r="J3" t="s">
        <v>0</v>
      </c>
      <c r="K3" t="s">
        <v>1</v>
      </c>
      <c r="L3" t="s">
        <v>2</v>
      </c>
    </row>
    <row r="4" spans="1:12" x14ac:dyDescent="0.3">
      <c r="A4" s="7">
        <v>44197</v>
      </c>
      <c r="B4" s="2">
        <v>100</v>
      </c>
      <c r="C4" s="2"/>
      <c r="F4" s="2">
        <v>100</v>
      </c>
      <c r="G4" s="2"/>
      <c r="J4">
        <v>100</v>
      </c>
    </row>
    <row r="5" spans="1:12" x14ac:dyDescent="0.3">
      <c r="A5" s="7">
        <v>44228</v>
      </c>
      <c r="B5" s="2">
        <f>B4*(1+D5)</f>
        <v>90</v>
      </c>
      <c r="C5" s="2">
        <f>B5-B4</f>
        <v>-10</v>
      </c>
      <c r="D5" s="1">
        <v>-0.1</v>
      </c>
      <c r="E5" s="1"/>
      <c r="F5" s="2">
        <f>F4*(1+H5)</f>
        <v>99.498743710662012</v>
      </c>
      <c r="G5" s="2">
        <f>F5-F4</f>
        <v>-0.50125628933798794</v>
      </c>
      <c r="H5" s="5">
        <f>$D$17</f>
        <v>-5.0125628933799238E-3</v>
      </c>
      <c r="J5" s="2">
        <f>J4+($J$4*L5)</f>
        <v>99.509900499000011</v>
      </c>
      <c r="K5" s="2">
        <f>J5-J4</f>
        <v>-0.49009950099998889</v>
      </c>
      <c r="L5" s="5">
        <f>$D$18</f>
        <v>-4.9009950099999314E-3</v>
      </c>
    </row>
    <row r="6" spans="1:12" x14ac:dyDescent="0.3">
      <c r="A6" s="7">
        <v>44256</v>
      </c>
      <c r="B6" s="2">
        <f>B5*(1+D6)</f>
        <v>81</v>
      </c>
      <c r="C6" s="2">
        <f t="shared" ref="C6:C14" si="0">B6-B5</f>
        <v>-9</v>
      </c>
      <c r="D6" s="1">
        <v>-0.1</v>
      </c>
      <c r="E6" s="1"/>
      <c r="F6" s="2">
        <f t="shared" ref="F6:F14" si="1">F5*(1+H6)</f>
        <v>99.000000000000028</v>
      </c>
      <c r="G6" s="2">
        <f t="shared" ref="G6:G14" si="2">F6-F5</f>
        <v>-0.49874371066198364</v>
      </c>
      <c r="H6" s="5">
        <f>$D$17</f>
        <v>-5.0125628933799238E-3</v>
      </c>
      <c r="J6" s="2">
        <f t="shared" ref="J6:J14" si="3">J5+($J$4*L6)</f>
        <v>99.019800998000022</v>
      </c>
      <c r="K6" s="2">
        <f t="shared" ref="K6:K14" si="4">J6-J5</f>
        <v>-0.49009950099998889</v>
      </c>
      <c r="L6" s="5">
        <f t="shared" ref="L6:L14" si="5">$D$18</f>
        <v>-4.9009950099999314E-3</v>
      </c>
    </row>
    <row r="7" spans="1:12" x14ac:dyDescent="0.3">
      <c r="A7" s="7">
        <v>44287</v>
      </c>
      <c r="B7" s="2">
        <f>B6*(1+D7)</f>
        <v>72.900000000000006</v>
      </c>
      <c r="C7" s="2">
        <f t="shared" si="0"/>
        <v>-8.0999999999999943</v>
      </c>
      <c r="D7" s="1">
        <v>-0.1</v>
      </c>
      <c r="E7" s="1"/>
      <c r="F7" s="2">
        <f t="shared" si="1"/>
        <v>98.50375627355541</v>
      </c>
      <c r="G7" s="2">
        <f t="shared" si="2"/>
        <v>-0.49624372644461801</v>
      </c>
      <c r="H7" s="5">
        <f>$D$17</f>
        <v>-5.0125628933799238E-3</v>
      </c>
      <c r="J7" s="2">
        <f t="shared" si="3"/>
        <v>98.529701497000033</v>
      </c>
      <c r="K7" s="2">
        <f t="shared" si="4"/>
        <v>-0.49009950099998889</v>
      </c>
      <c r="L7" s="5">
        <f t="shared" si="5"/>
        <v>-4.9009950099999314E-3</v>
      </c>
    </row>
    <row r="8" spans="1:12" x14ac:dyDescent="0.3">
      <c r="A8" s="7">
        <v>44317</v>
      </c>
      <c r="B8" s="2">
        <f>B7*(1+D8)</f>
        <v>65.610000000000014</v>
      </c>
      <c r="C8" s="2">
        <f t="shared" si="0"/>
        <v>-7.289999999999992</v>
      </c>
      <c r="D8" s="1">
        <v>-0.1</v>
      </c>
      <c r="E8" s="1"/>
      <c r="F8" s="2">
        <f t="shared" si="1"/>
        <v>98.010000000000048</v>
      </c>
      <c r="G8" s="2">
        <f t="shared" si="2"/>
        <v>-0.49375627355536267</v>
      </c>
      <c r="H8" s="5">
        <f>$D$17</f>
        <v>-5.0125628933799238E-3</v>
      </c>
      <c r="J8" s="2">
        <f t="shared" si="3"/>
        <v>98.039601996000044</v>
      </c>
      <c r="K8" s="2">
        <f t="shared" si="4"/>
        <v>-0.49009950099998889</v>
      </c>
      <c r="L8" s="5">
        <f t="shared" si="5"/>
        <v>-4.9009950099999314E-3</v>
      </c>
    </row>
    <row r="9" spans="1:12" x14ac:dyDescent="0.3">
      <c r="A9" s="7">
        <v>44348</v>
      </c>
      <c r="B9" s="2">
        <f>B8*(1+D9)</f>
        <v>59.049000000000014</v>
      </c>
      <c r="C9" s="2">
        <f t="shared" si="0"/>
        <v>-6.5609999999999999</v>
      </c>
      <c r="D9" s="1">
        <v>-0.1</v>
      </c>
      <c r="E9" s="1"/>
      <c r="F9" s="2">
        <f t="shared" si="1"/>
        <v>97.518718710819883</v>
      </c>
      <c r="G9" s="2">
        <f t="shared" si="2"/>
        <v>-0.491281289180165</v>
      </c>
      <c r="H9" s="5">
        <f>$D$17</f>
        <v>-5.0125628933799238E-3</v>
      </c>
      <c r="J9" s="2">
        <f t="shared" si="3"/>
        <v>97.549502495000056</v>
      </c>
      <c r="K9" s="2">
        <f t="shared" si="4"/>
        <v>-0.49009950099998889</v>
      </c>
      <c r="L9" s="5">
        <f t="shared" si="5"/>
        <v>-4.9009950099999314E-3</v>
      </c>
    </row>
    <row r="10" spans="1:12" x14ac:dyDescent="0.3">
      <c r="A10" s="7">
        <v>44378</v>
      </c>
      <c r="B10" s="2">
        <f>B9*(1+D10)</f>
        <v>64.953900000000019</v>
      </c>
      <c r="C10" s="2">
        <f t="shared" si="0"/>
        <v>5.9049000000000049</v>
      </c>
      <c r="D10" s="1">
        <v>0.1</v>
      </c>
      <c r="E10" s="1"/>
      <c r="F10" s="2">
        <f t="shared" si="1"/>
        <v>97.029900000000069</v>
      </c>
      <c r="G10" s="2">
        <f t="shared" si="2"/>
        <v>-0.48881871081981387</v>
      </c>
      <c r="H10" s="5">
        <f>$D$17</f>
        <v>-5.0125628933799238E-3</v>
      </c>
      <c r="J10" s="2">
        <f t="shared" si="3"/>
        <v>97.059402994000067</v>
      </c>
      <c r="K10" s="2">
        <f t="shared" si="4"/>
        <v>-0.49009950099998889</v>
      </c>
      <c r="L10" s="5">
        <f t="shared" si="5"/>
        <v>-4.9009950099999314E-3</v>
      </c>
    </row>
    <row r="11" spans="1:12" x14ac:dyDescent="0.3">
      <c r="A11" s="7">
        <v>44409</v>
      </c>
      <c r="B11" s="2">
        <f>B10*(1+D11)</f>
        <v>71.449290000000033</v>
      </c>
      <c r="C11" s="2">
        <f t="shared" si="0"/>
        <v>6.4953900000000147</v>
      </c>
      <c r="D11" s="1">
        <v>0.1</v>
      </c>
      <c r="E11" s="1"/>
      <c r="F11" s="2">
        <f t="shared" si="1"/>
        <v>96.543531523711707</v>
      </c>
      <c r="G11" s="2">
        <f t="shared" si="2"/>
        <v>-0.48636847628836222</v>
      </c>
      <c r="H11" s="5">
        <f>$D$17</f>
        <v>-5.0125628933799238E-3</v>
      </c>
      <c r="J11" s="2">
        <f t="shared" si="3"/>
        <v>96.569303493000078</v>
      </c>
      <c r="K11" s="2">
        <f t="shared" si="4"/>
        <v>-0.49009950099998889</v>
      </c>
      <c r="L11" s="5">
        <f t="shared" si="5"/>
        <v>-4.9009950099999314E-3</v>
      </c>
    </row>
    <row r="12" spans="1:12" x14ac:dyDescent="0.3">
      <c r="A12" s="7">
        <v>44440</v>
      </c>
      <c r="B12" s="2">
        <f>B11*(1+D12)</f>
        <v>78.594219000000038</v>
      </c>
      <c r="C12" s="2">
        <f t="shared" si="0"/>
        <v>7.1449290000000047</v>
      </c>
      <c r="D12" s="1">
        <v>0.1</v>
      </c>
      <c r="E12" s="1"/>
      <c r="F12" s="2">
        <f t="shared" si="1"/>
        <v>96.0596010000001</v>
      </c>
      <c r="G12" s="2">
        <f t="shared" si="2"/>
        <v>-0.4839305237116065</v>
      </c>
      <c r="H12" s="5">
        <f>$D$17</f>
        <v>-5.0125628933799238E-3</v>
      </c>
      <c r="J12" s="2">
        <f t="shared" si="3"/>
        <v>96.079203992000089</v>
      </c>
      <c r="K12" s="2">
        <f t="shared" si="4"/>
        <v>-0.49009950099998889</v>
      </c>
      <c r="L12" s="5">
        <f t="shared" si="5"/>
        <v>-4.9009950099999314E-3</v>
      </c>
    </row>
    <row r="13" spans="1:12" x14ac:dyDescent="0.3">
      <c r="A13" s="7">
        <v>44470</v>
      </c>
      <c r="B13" s="2">
        <f>B12*(1+D13)</f>
        <v>86.453640900000053</v>
      </c>
      <c r="C13" s="2">
        <f t="shared" si="0"/>
        <v>7.8594219000000152</v>
      </c>
      <c r="D13" s="1">
        <v>0.1</v>
      </c>
      <c r="E13" s="1"/>
      <c r="F13" s="2">
        <f t="shared" si="1"/>
        <v>95.578096208474619</v>
      </c>
      <c r="G13" s="2">
        <f t="shared" si="2"/>
        <v>-0.48150479152548087</v>
      </c>
      <c r="H13" s="5">
        <f>$D$17</f>
        <v>-5.0125628933799238E-3</v>
      </c>
      <c r="J13" s="2">
        <f t="shared" si="3"/>
        <v>95.5891044910001</v>
      </c>
      <c r="K13" s="2">
        <f t="shared" si="4"/>
        <v>-0.49009950099998889</v>
      </c>
      <c r="L13" s="5">
        <f t="shared" si="5"/>
        <v>-4.9009950099999314E-3</v>
      </c>
    </row>
    <row r="14" spans="1:12" x14ac:dyDescent="0.3">
      <c r="B14" s="6">
        <f>B13*(1+D14)</f>
        <v>95.099004990000068</v>
      </c>
      <c r="C14" s="2">
        <f t="shared" si="0"/>
        <v>8.6453640900000153</v>
      </c>
      <c r="D14" s="1">
        <v>0.1</v>
      </c>
      <c r="E14" s="1"/>
      <c r="F14" s="6">
        <f t="shared" si="1"/>
        <v>95.099004990000125</v>
      </c>
      <c r="G14" s="2">
        <f t="shared" si="2"/>
        <v>-0.47909121847449399</v>
      </c>
      <c r="H14" s="5">
        <f>$D$17</f>
        <v>-5.0125628933799238E-3</v>
      </c>
      <c r="J14" s="6">
        <f t="shared" si="3"/>
        <v>95.099004990000111</v>
      </c>
      <c r="K14" s="2">
        <f t="shared" si="4"/>
        <v>-0.49009950099998889</v>
      </c>
      <c r="L14" s="5">
        <f t="shared" si="5"/>
        <v>-4.9009950099999314E-3</v>
      </c>
    </row>
    <row r="15" spans="1:12" x14ac:dyDescent="0.3">
      <c r="A15" t="s">
        <v>13</v>
      </c>
      <c r="C15" s="2">
        <f>AVERAGE(C5:C14)</f>
        <v>-0.49009950099999317</v>
      </c>
      <c r="D15" s="1"/>
      <c r="E15" s="1"/>
      <c r="G15" s="2">
        <f>AVERAGE(G5:G14)</f>
        <v>-0.49009950099998745</v>
      </c>
      <c r="H15" s="5"/>
    </row>
    <row r="16" spans="1:12" x14ac:dyDescent="0.3">
      <c r="B16" s="2"/>
      <c r="C16" s="2"/>
      <c r="D16" s="1"/>
      <c r="E16" s="1"/>
    </row>
    <row r="17" spans="1:11" x14ac:dyDescent="0.3">
      <c r="B17" t="s">
        <v>3</v>
      </c>
      <c r="D17" s="8">
        <f>(B14/B4)^(1/10)-1</f>
        <v>-5.0125628933799238E-3</v>
      </c>
      <c r="E17" s="3"/>
      <c r="F17" s="2"/>
      <c r="G17" s="2"/>
      <c r="J17" s="2"/>
      <c r="K17" s="2"/>
    </row>
    <row r="18" spans="1:11" x14ac:dyDescent="0.3">
      <c r="B18" t="s">
        <v>4</v>
      </c>
      <c r="D18" s="8">
        <f>((B14-B4)/B4)/COUNT(B5:B14)</f>
        <v>-4.9009950099999314E-3</v>
      </c>
      <c r="E18" s="3"/>
    </row>
    <row r="19" spans="1:11" x14ac:dyDescent="0.3">
      <c r="B19" t="s">
        <v>6</v>
      </c>
      <c r="D19">
        <f>A13-A4</f>
        <v>273</v>
      </c>
    </row>
    <row r="20" spans="1:11" x14ac:dyDescent="0.3">
      <c r="B20" s="3" t="s">
        <v>7</v>
      </c>
      <c r="C20" s="3"/>
      <c r="D20" s="8">
        <f>(B14/B4)^(1/D19)-1</f>
        <v>-1.840551450020822E-4</v>
      </c>
    </row>
    <row r="21" spans="1:11" x14ac:dyDescent="0.3">
      <c r="B21" s="3" t="s">
        <v>8</v>
      </c>
      <c r="C21" s="3"/>
      <c r="D21" s="8">
        <f>(1+D17)^(12)-1</f>
        <v>-5.8519850598998779E-2</v>
      </c>
    </row>
    <row r="22" spans="1:11" x14ac:dyDescent="0.3">
      <c r="B22" s="3" t="s">
        <v>9</v>
      </c>
      <c r="C22" s="4"/>
      <c r="D22" s="8">
        <f>(1+D20)^365-1</f>
        <v>-6.4979019687739115E-2</v>
      </c>
    </row>
    <row r="23" spans="1:11" x14ac:dyDescent="0.3">
      <c r="B23" s="3" t="s">
        <v>10</v>
      </c>
      <c r="D23" s="8">
        <f>(1+D20)^360-1</f>
        <v>-6.4118067247340815E-2</v>
      </c>
    </row>
    <row r="24" spans="1:11" x14ac:dyDescent="0.3">
      <c r="B24" s="3" t="s">
        <v>11</v>
      </c>
      <c r="D24">
        <f>NETWORKDAYS(A4,A13)</f>
        <v>196</v>
      </c>
    </row>
    <row r="25" spans="1:11" x14ac:dyDescent="0.3">
      <c r="B25" s="3" t="s">
        <v>12</v>
      </c>
      <c r="D25" s="8">
        <f>(B14/B4)^(252/D24)-1</f>
        <v>-6.2566354630838261E-2</v>
      </c>
      <c r="E25" s="3"/>
    </row>
    <row r="26" spans="1:11" x14ac:dyDescent="0.3">
      <c r="B26" s="3" t="s">
        <v>16</v>
      </c>
      <c r="D26" s="9">
        <f>LN(B14/B4)/COUNT(A4:A13)</f>
        <v>-5.0251679267506481E-3</v>
      </c>
      <c r="E26" s="4"/>
    </row>
    <row r="28" spans="1:11" x14ac:dyDescent="0.3">
      <c r="A28" t="s">
        <v>14</v>
      </c>
    </row>
    <row r="30" spans="1:11" x14ac:dyDescent="0.3">
      <c r="A30" t="s">
        <v>5</v>
      </c>
      <c r="B30" t="s">
        <v>0</v>
      </c>
      <c r="C30" t="s">
        <v>1</v>
      </c>
      <c r="D30" t="s">
        <v>2</v>
      </c>
    </row>
    <row r="31" spans="1:11" x14ac:dyDescent="0.3">
      <c r="A31" s="7">
        <v>44197</v>
      </c>
      <c r="B31" s="2">
        <v>100</v>
      </c>
      <c r="C31" s="2"/>
    </row>
    <row r="32" spans="1:11" x14ac:dyDescent="0.3">
      <c r="A32" s="7">
        <v>44228</v>
      </c>
      <c r="B32" s="2">
        <v>100</v>
      </c>
      <c r="C32" s="2">
        <f>D32*B31</f>
        <v>-10</v>
      </c>
      <c r="D32" s="1">
        <v>-0.1</v>
      </c>
    </row>
    <row r="33" spans="1:4" x14ac:dyDescent="0.3">
      <c r="A33" s="7">
        <v>44256</v>
      </c>
      <c r="B33" s="2">
        <v>100</v>
      </c>
      <c r="C33" s="2">
        <f t="shared" ref="C33:C41" si="6">D33*B32</f>
        <v>-10</v>
      </c>
      <c r="D33" s="1">
        <v>-0.1</v>
      </c>
    </row>
    <row r="34" spans="1:4" x14ac:dyDescent="0.3">
      <c r="A34" s="7">
        <v>44287</v>
      </c>
      <c r="B34" s="2">
        <v>100</v>
      </c>
      <c r="C34" s="2">
        <f t="shared" si="6"/>
        <v>-10</v>
      </c>
      <c r="D34" s="1">
        <v>-0.1</v>
      </c>
    </row>
    <row r="35" spans="1:4" x14ac:dyDescent="0.3">
      <c r="A35" s="7">
        <v>44317</v>
      </c>
      <c r="B35" s="2">
        <v>100</v>
      </c>
      <c r="C35" s="2">
        <f t="shared" si="6"/>
        <v>-10</v>
      </c>
      <c r="D35" s="1">
        <v>-0.1</v>
      </c>
    </row>
    <row r="36" spans="1:4" x14ac:dyDescent="0.3">
      <c r="A36" s="7">
        <v>44348</v>
      </c>
      <c r="B36" s="2">
        <v>100</v>
      </c>
      <c r="C36" s="2">
        <f t="shared" si="6"/>
        <v>-10</v>
      </c>
      <c r="D36" s="1">
        <v>-0.1</v>
      </c>
    </row>
    <row r="37" spans="1:4" x14ac:dyDescent="0.3">
      <c r="A37" s="7">
        <v>44378</v>
      </c>
      <c r="B37" s="2">
        <v>100</v>
      </c>
      <c r="C37" s="2">
        <f t="shared" si="6"/>
        <v>10</v>
      </c>
      <c r="D37" s="1">
        <v>0.1</v>
      </c>
    </row>
    <row r="38" spans="1:4" x14ac:dyDescent="0.3">
      <c r="A38" s="7">
        <v>44409</v>
      </c>
      <c r="B38" s="2">
        <v>100</v>
      </c>
      <c r="C38" s="2">
        <f t="shared" si="6"/>
        <v>10</v>
      </c>
      <c r="D38" s="1">
        <v>0.1</v>
      </c>
    </row>
    <row r="39" spans="1:4" x14ac:dyDescent="0.3">
      <c r="A39" s="7">
        <v>44440</v>
      </c>
      <c r="B39" s="2">
        <v>100</v>
      </c>
      <c r="C39" s="2">
        <f t="shared" si="6"/>
        <v>10</v>
      </c>
      <c r="D39" s="1">
        <v>0.1</v>
      </c>
    </row>
    <row r="40" spans="1:4" x14ac:dyDescent="0.3">
      <c r="A40" s="7">
        <v>44470</v>
      </c>
      <c r="B40" s="2">
        <v>100</v>
      </c>
      <c r="C40" s="2">
        <f t="shared" si="6"/>
        <v>10</v>
      </c>
      <c r="D40" s="1">
        <v>0.1</v>
      </c>
    </row>
    <row r="41" spans="1:4" x14ac:dyDescent="0.3">
      <c r="B41" s="6">
        <v>100</v>
      </c>
      <c r="C41" s="2">
        <f t="shared" si="6"/>
        <v>10</v>
      </c>
      <c r="D41" s="1">
        <v>0.1</v>
      </c>
    </row>
    <row r="42" spans="1:4" x14ac:dyDescent="0.3">
      <c r="A42" t="s">
        <v>13</v>
      </c>
      <c r="C42" s="2">
        <f>AVERAGE(C32:C41)</f>
        <v>0</v>
      </c>
      <c r="D42" s="1"/>
    </row>
    <row r="43" spans="1:4" x14ac:dyDescent="0.3">
      <c r="A43" t="s">
        <v>15</v>
      </c>
      <c r="D43" s="1">
        <f>AVERAGE(D32:D41)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22679F146DFF498D699F828D56000C" ma:contentTypeVersion="9" ma:contentTypeDescription="Crie um novo documento." ma:contentTypeScope="" ma:versionID="59b1383659f2165d583401089bbb2cdd">
  <xsd:schema xmlns:xsd="http://www.w3.org/2001/XMLSchema" xmlns:xs="http://www.w3.org/2001/XMLSchema" xmlns:p="http://schemas.microsoft.com/office/2006/metadata/properties" xmlns:ns2="ee2906f1-4e2b-432c-9c12-773b8d680c96" targetNamespace="http://schemas.microsoft.com/office/2006/metadata/properties" ma:root="true" ma:fieldsID="d76bf99ca48259c387bedcb1bc0ef443" ns2:_="">
    <xsd:import namespace="ee2906f1-4e2b-432c-9c12-773b8d680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906f1-4e2b-432c-9c12-773b8d680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38D8A5-701C-4CA5-B93F-33C6298D51C6}"/>
</file>

<file path=customXml/itemProps2.xml><?xml version="1.0" encoding="utf-8"?>
<ds:datastoreItem xmlns:ds="http://schemas.openxmlformats.org/officeDocument/2006/customXml" ds:itemID="{1C2411C8-4D3F-41F3-80CB-C742567C1408}"/>
</file>

<file path=customXml/itemProps3.xml><?xml version="1.0" encoding="utf-8"?>
<ds:datastoreItem xmlns:ds="http://schemas.openxmlformats.org/officeDocument/2006/customXml" ds:itemID="{FF299CA3-5A0D-46B0-A69C-977BD5DB58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mwbrisac</dc:creator>
  <cp:lastModifiedBy>mwbrisac</cp:lastModifiedBy>
  <dcterms:created xsi:type="dcterms:W3CDTF">2021-09-09T14:42:35Z</dcterms:created>
  <dcterms:modified xsi:type="dcterms:W3CDTF">2021-09-09T15:21:24Z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0x0101006522679F146DFF498D699F828D56000C</vt:lpwstr>
  </property>
</Properties>
</file>