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F\BootCamp\"/>
    </mc:Choice>
  </mc:AlternateContent>
  <xr:revisionPtr revIDLastSave="0" documentId="8_{567A6B5F-D157-46EA-B802-03E152EDFC6A}" xr6:coauthVersionLast="45" xr6:coauthVersionMax="45" xr10:uidLastSave="{00000000-0000-0000-0000-000000000000}"/>
  <bookViews>
    <workbookView xWindow="22932" yWindow="-108" windowWidth="23256" windowHeight="12576" tabRatio="817" xr2:uid="{00000000-000D-0000-FFFF-FFFF00000000}"/>
  </bookViews>
  <sheets>
    <sheet name="Campaign State by Category" sheetId="2" r:id="rId1"/>
    <sheet name="Campaign State by SubCategory" sheetId="3" r:id="rId2"/>
    <sheet name="Campagin State by Date" sheetId="5" r:id="rId3"/>
    <sheet name="Outcomes Based On Goal" sheetId="6" r:id="rId4"/>
    <sheet name="Kickstarter Campagins Data" sheetId="1" r:id="rId5"/>
  </sheets>
  <definedNames>
    <definedName name="_xlnm._FilterDatabase" localSheetId="4" hidden="1">'Kickstarter Campagins Data'!$A$1:$T$4115</definedName>
    <definedName name="_xlnm._FilterDatabase" localSheetId="3" hidden="1">'Outcomes Based On Goal'!$A$1:$H$13</definedName>
  </definedNames>
  <calcPr calcId="171027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" i="6" l="1"/>
  <c r="C7" i="6"/>
  <c r="B7" i="6"/>
  <c r="D13" i="6"/>
  <c r="D12" i="6"/>
  <c r="D11" i="6"/>
  <c r="D10" i="6"/>
  <c r="D9" i="6"/>
  <c r="D8" i="6"/>
  <c r="D6" i="6"/>
  <c r="D5" i="6"/>
  <c r="D4" i="6"/>
  <c r="D3" i="6"/>
  <c r="D2" i="6"/>
  <c r="C13" i="6"/>
  <c r="C12" i="6"/>
  <c r="C11" i="6"/>
  <c r="C10" i="6"/>
  <c r="C9" i="6"/>
  <c r="C8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6" i="6"/>
  <c r="E6" i="6" s="1"/>
  <c r="B5" i="6"/>
  <c r="E5" i="6" s="1"/>
  <c r="B4" i="6"/>
  <c r="E4" i="6" s="1"/>
  <c r="B3" i="6"/>
  <c r="E3" i="6" s="1"/>
  <c r="B2" i="6"/>
  <c r="E2" i="6" l="1"/>
  <c r="F2" i="6" s="1"/>
  <c r="E7" i="6"/>
  <c r="G6" i="6"/>
  <c r="G10" i="6"/>
  <c r="H6" i="6"/>
  <c r="H5" i="6"/>
  <c r="F6" i="6"/>
  <c r="F9" i="6"/>
  <c r="G13" i="6"/>
  <c r="H4" i="6"/>
  <c r="H8" i="6"/>
  <c r="H12" i="6"/>
  <c r="G3" i="6"/>
  <c r="H7" i="6"/>
  <c r="G11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2" i="6" l="1"/>
  <c r="H2" i="6"/>
  <c r="F10" i="6"/>
  <c r="H10" i="6"/>
  <c r="H9" i="6"/>
  <c r="G5" i="6"/>
  <c r="F12" i="6"/>
  <c r="G12" i="6"/>
  <c r="H11" i="6"/>
  <c r="F11" i="6"/>
  <c r="G9" i="6"/>
  <c r="F5" i="6"/>
  <c r="F7" i="6"/>
  <c r="G7" i="6"/>
  <c r="F4" i="6"/>
  <c r="H3" i="6"/>
  <c r="G4" i="6"/>
  <c r="F13" i="6"/>
  <c r="H13" i="6"/>
  <c r="G8" i="6"/>
  <c r="F3" i="6"/>
  <c r="F8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<sst xmlns="http://schemas.openxmlformats.org/spreadsheetml/2006/main" count="24820" uniqueCount="8402">
  <si>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</si>
  <si>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</si>
  <si>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</si>
  <si>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</si>
  <si>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</si>
  <si>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</si>
  <si>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</si>
  <si>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</si>
  <si>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</si>
  <si>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</si>
  <si>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</si>
  <si>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</si>
  <si>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</si>
  <si>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</si>
  <si>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</si>
  <si>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</si>
  <si>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</si>
  <si>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</si>
  <si>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</si>
  <si>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</si>
  <si>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</si>
  <si>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</si>
  <si>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</si>
  <si>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</si>
  <si>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</si>
  <si>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</si>
  <si>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</si>
  <si>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</si>
  <si>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</si>
  <si>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</si>
  <si>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</si>
  <si>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</si>
  <si>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</si>
  <si>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</si>
  <si>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</si>
  <si>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</si>
  <si>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</si>
  <si>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</si>
  <si>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</si>
  <si>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</si>
  <si>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</si>
  <si>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</si>
  <si>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</si>
  <si>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</si>
  <si>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</si>
  <si>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</si>
  <si>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</si>
  <si>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</si>
  <si>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</si>
  <si>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</si>
  <si>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</si>
  <si>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</si>
  <si>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</si>
  <si>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</si>
  <si>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</si>
  <si>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</si>
  <si>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</si>
  <si>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</si>
  <si>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</si>
  <si>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</si>
  <si>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</si>
  <si>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</si>
  <si>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</si>
  <si>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</si>
  <si>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</si>
  <si>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</si>
  <si>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</si>
  <si>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</si>
  <si>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</si>
  <si>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</si>
  <si>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</si>
  <si>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</si>
  <si>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</si>
  <si>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</si>
  <si>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</si>
  <si>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</si>
  <si>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</si>
  <si>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</si>
  <si>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</si>
  <si>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</si>
  <si>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</si>
  <si>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</si>
  <si>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</si>
  <si>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</si>
  <si>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</si>
  <si>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</si>
  <si>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</si>
  <si>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</si>
  <si>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</si>
  <si>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</si>
  <si>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</si>
  <si>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</si>
  <si>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</si>
  <si>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</si>
  <si>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</si>
  <si>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</si>
  <si>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</si>
  <si>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</si>
  <si>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</si>
  <si>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</si>
  <si>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</si>
  <si>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</si>
  <si>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</si>
  <si>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</si>
  <si>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</si>
  <si>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</si>
  <si>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</si>
  <si>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</si>
  <si>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</si>
  <si>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</si>
  <si>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</si>
  <si>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</si>
  <si>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</si>
  <si>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</si>
  <si>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</si>
  <si>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</si>
  <si>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</si>
  <si>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</si>
  <si>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</si>
  <si>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</si>
  <si>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</si>
  <si>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</si>
  <si>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</si>
  <si>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</si>
  <si>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</si>
  <si>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</si>
  <si>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</si>
  <si>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</si>
  <si>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</si>
  <si>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</si>
  <si>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</si>
  <si>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</si>
  <si>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</si>
  <si>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</si>
  <si>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</si>
  <si>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</si>
  <si>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</si>
  <si>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</si>
  <si>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</si>
  <si>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</si>
  <si>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</si>
  <si>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</si>
  <si>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</si>
  <si>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</si>
  <si>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</si>
  <si>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</si>
  <si>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</si>
  <si>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</si>
  <si>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</si>
  <si>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</si>
  <si>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</si>
  <si>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</si>
  <si>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</si>
  <si>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</si>
  <si>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</si>
  <si>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</si>
  <si>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</si>
  <si>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</si>
  <si>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</si>
  <si>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</si>
  <si>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</si>
  <si>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</si>
  <si>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</si>
  <si>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</si>
  <si>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</si>
  <si>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</si>
  <si>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</si>
  <si>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</si>
  <si>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</si>
  <si>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</si>
  <si>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</si>
  <si>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</si>
  <si>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</si>
  <si>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</si>
  <si>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</si>
  <si>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</si>
  <si>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</si>
  <si>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</si>
  <si>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</si>
  <si>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</si>
  <si>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</si>
  <si>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</si>
  <si>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</si>
  <si>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</si>
  <si>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</si>
  <si>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</si>
  <si>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</si>
  <si>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</si>
  <si>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</si>
  <si>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</si>
  <si>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</si>
  <si>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</si>
  <si>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</si>
  <si>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</si>
  <si>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</si>
  <si>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</si>
  <si>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</si>
  <si>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</si>
  <si>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</si>
  <si>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</si>
  <si>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</si>
  <si>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</si>
  <si>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</si>
  <si>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</si>
  <si>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</si>
  <si>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</si>
  <si>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</si>
  <si>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</si>
  <si>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</si>
  <si>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</si>
  <si>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</si>
  <si>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</si>
  <si>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</si>
  <si>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</si>
  <si>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</si>
  <si>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</si>
  <si>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</si>
  <si>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</si>
  <si>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</si>
  <si>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</si>
  <si>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</si>
  <si>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</si>
  <si>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</si>
  <si>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</si>
  <si>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</si>
  <si>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</si>
  <si>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</si>
  <si>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</si>
  <si>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</si>
  <si>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</si>
  <si>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</si>
  <si>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</si>
  <si>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</si>
  <si>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</si>
  <si>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</si>
  <si>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</si>
  <si>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</si>
  <si>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</si>
  <si>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</si>
  <si>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</si>
  <si>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</si>
  <si>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</si>
  <si>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</si>
  <si>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</si>
  <si>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</si>
  <si>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</si>
  <si>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</si>
  <si>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</si>
  <si>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</si>
  <si>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</si>
  <si>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</si>
  <si>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</si>
  <si>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</si>
  <si>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</si>
  <si>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</si>
  <si>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</si>
  <si>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</si>
  <si>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</si>
  <si>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</si>
  <si>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</si>
  <si>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</si>
  <si>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</si>
  <si>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</si>
  <si>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</si>
  <si>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</si>
  <si>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</si>
  <si>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</si>
  <si>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</si>
  <si>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</si>
  <si>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</si>
  <si>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</si>
  <si>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</si>
  <si>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</si>
  <si>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</si>
  <si>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</si>
  <si>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</si>
  <si>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</si>
  <si>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</si>
  <si>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</si>
  <si>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</si>
  <si>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</si>
  <si>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</si>
  <si>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</si>
  <si>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</si>
  <si>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</si>
  <si>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</si>
  <si>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</si>
  <si>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</si>
  <si>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</si>
  <si>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</si>
  <si>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</si>
  <si>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</si>
  <si>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</si>
  <si>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</si>
  <si>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</si>
  <si>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</si>
  <si>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</si>
  <si>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</si>
  <si>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</si>
  <si>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</si>
  <si>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</si>
  <si>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</si>
  <si>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</si>
  <si>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</si>
  <si>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</si>
  <si>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</si>
  <si>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</si>
  <si>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</si>
  <si>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</si>
  <si>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</si>
  <si>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</si>
  <si>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</si>
  <si>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</si>
  <si>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</si>
  <si>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</si>
  <si>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</si>
  <si>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</si>
  <si>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</si>
  <si>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</si>
  <si>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</si>
  <si>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</si>
  <si>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</si>
  <si>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</si>
  <si>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</si>
  <si>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</si>
  <si>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</si>
  <si>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</si>
  <si>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</si>
  <si>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</si>
  <si>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</si>
  <si>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</si>
  <si>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</si>
  <si>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</si>
  <si>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</si>
  <si>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</si>
  <si>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</si>
  <si>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</si>
  <si>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</si>
  <si>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</si>
  <si>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</si>
  <si>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</si>
  <si>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</si>
  <si>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</si>
  <si>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</si>
  <si>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</si>
  <si>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</si>
  <si>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</si>
  <si>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</si>
  <si>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</si>
  <si>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</si>
  <si>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</si>
  <si>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</si>
  <si>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</si>
  <si>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</si>
  <si>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</si>
  <si>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</si>
  <si>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</si>
  <si>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</si>
  <si>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</si>
  <si>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</si>
  <si>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</si>
  <si>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</si>
  <si>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</si>
  <si>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</si>
  <si>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</si>
  <si>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</si>
  <si>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</si>
  <si>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</si>
  <si>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</si>
  <si>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</si>
  <si>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</si>
  <si>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</si>
  <si>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</si>
  <si>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</si>
  <si>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</si>
  <si>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</si>
  <si>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</si>
  <si>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</si>
  <si>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</si>
  <si>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</si>
  <si>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</si>
  <si>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</si>
  <si>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</si>
  <si>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</si>
  <si>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</si>
  <si>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</si>
  <si>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</si>
  <si>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</si>
  <si>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</si>
  <si>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</si>
  <si>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</si>
  <si>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</si>
  <si>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</si>
  <si>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</si>
  <si>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</si>
  <si>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</si>
  <si>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</si>
  <si>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</si>
  <si>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</si>
  <si>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</si>
  <si>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</si>
  <si>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</si>
  <si>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</si>
  <si>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</si>
  <si>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</si>
  <si>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</si>
  <si>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</si>
  <si>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</si>
  <si>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</si>
  <si>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</si>
  <si>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</si>
  <si>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</si>
  <si>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</si>
  <si>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</si>
  <si>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</si>
  <si>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</si>
  <si>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</si>
  <si>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</si>
  <si>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</si>
  <si>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</si>
  <si>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</si>
  <si>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</si>
  <si>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</si>
  <si>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</si>
  <si>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</si>
  <si>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</si>
  <si>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</si>
  <si>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</si>
  <si>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</si>
  <si>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</si>
  <si>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</si>
  <si>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</si>
  <si>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</si>
  <si>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</si>
  <si>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</si>
  <si>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</si>
  <si>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</si>
  <si>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</si>
  <si>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</si>
  <si>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</si>
  <si>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</si>
  <si>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</si>
  <si>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</si>
  <si>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</si>
  <si>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</si>
  <si>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</si>
  <si>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</si>
  <si>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</si>
  <si>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</si>
  <si>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</si>
  <si>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</si>
  <si>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</si>
  <si>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</si>
  <si>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</si>
  <si>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</si>
  <si>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</si>
  <si>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</si>
  <si>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</si>
  <si>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</si>
  <si>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</si>
  <si>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</si>
  <si>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</si>
  <si>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</si>
  <si>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</si>
  <si>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</si>
  <si>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</si>
  <si>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</si>
  <si>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</si>
  <si>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</si>
  <si>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</si>
  <si>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</si>
  <si>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</si>
  <si>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</si>
  <si>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</si>
  <si>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</si>
  <si>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</si>
  <si>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</si>
  <si>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</si>
  <si>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</si>
  <si>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</si>
  <si>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</si>
  <si>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</si>
  <si>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</si>
  <si>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</si>
  <si>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</si>
  <si>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</si>
  <si>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</si>
  <si>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</si>
  <si>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</si>
  <si>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</si>
  <si>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</si>
  <si>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</si>
  <si>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</si>
  <si>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</si>
  <si>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</si>
  <si>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</si>
  <si>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</si>
  <si>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</si>
  <si>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</si>
  <si>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</si>
  <si>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</si>
  <si>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</si>
  <si>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</si>
  <si>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</si>
  <si>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</si>
  <si>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</si>
  <si>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</si>
  <si>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</si>
  <si>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</si>
  <si>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</si>
  <si>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</si>
  <si>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</si>
  <si>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</si>
  <si>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</si>
  <si>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</si>
  <si>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</si>
  <si>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</si>
  <si>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</si>
  <si>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</si>
  <si>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</si>
  <si>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</si>
  <si>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</si>
  <si>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</si>
  <si>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</si>
  <si>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</si>
  <si>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</si>
  <si>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</si>
  <si>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</si>
  <si>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</si>
  <si>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</si>
  <si>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</si>
  <si>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</si>
  <si>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</si>
  <si>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</si>
  <si>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</si>
  <si>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</si>
  <si>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</si>
  <si>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</si>
  <si>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</si>
  <si>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</si>
  <si>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</si>
  <si>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</si>
  <si>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</si>
  <si>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</si>
  <si>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</si>
  <si>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</si>
  <si>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</si>
  <si>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</si>
  <si>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</si>
  <si>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</si>
  <si>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</si>
  <si>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</si>
  <si>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</si>
  <si>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</si>
  <si>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</si>
  <si>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</si>
  <si>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</si>
  <si>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</si>
  <si>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</si>
  <si>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</si>
  <si>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</si>
  <si>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</si>
  <si>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</si>
  <si>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</si>
  <si>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</si>
  <si>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</si>
  <si>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</si>
  <si>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</si>
  <si>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</si>
  <si>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</si>
  <si>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</si>
  <si>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</si>
  <si>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</si>
  <si>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</si>
  <si>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</si>
  <si>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</si>
  <si>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</si>
  <si>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</si>
  <si>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</si>
  <si>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</si>
  <si>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</si>
  <si>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</si>
  <si>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</si>
  <si>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</si>
  <si>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</si>
  <si>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</si>
  <si>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</si>
  <si>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</si>
  <si>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</si>
  <si>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</si>
  <si>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</si>
  <si>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</si>
  <si>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</si>
  <si>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</si>
  <si>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</si>
  <si>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</si>
  <si>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</si>
  <si>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</si>
  <si>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</si>
  <si>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</si>
  <si>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</si>
  <si>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</si>
  <si>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</si>
  <si>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</si>
  <si>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</si>
  <si>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</si>
  <si>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</si>
  <si>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</si>
  <si>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</si>
  <si>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</si>
  <si>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</si>
  <si>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</si>
  <si>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</si>
  <si>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</si>
  <si>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</si>
  <si>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</si>
  <si>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</si>
  <si>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</si>
  <si>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</si>
  <si>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</si>
  <si>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</si>
  <si>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</si>
  <si>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</si>
  <si>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</si>
  <si>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</si>
  <si>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</si>
  <si>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</si>
  <si>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</si>
  <si>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</si>
  <si>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</si>
  <si>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</si>
  <si>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</si>
  <si>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</si>
  <si>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</si>
  <si>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</si>
  <si>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</si>
  <si>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</si>
  <si>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</si>
  <si>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</si>
  <si>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</si>
  <si>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</si>
  <si>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</si>
  <si>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</si>
  <si>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</si>
  <si>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</si>
  <si>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</si>
  <si>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</si>
  <si>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</si>
  <si>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</si>
  <si>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</si>
  <si>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</si>
  <si>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</si>
  <si>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</si>
  <si>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</si>
  <si>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</si>
  <si>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</si>
  <si>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</si>
  <si>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</si>
  <si>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</si>
  <si>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</si>
  <si>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</si>
  <si>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</si>
  <si>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</si>
  <si>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</si>
  <si>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</si>
  <si>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</si>
  <si>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</si>
  <si>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</si>
  <si>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</si>
  <si>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</si>
  <si>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</si>
  <si>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</si>
  <si>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</si>
  <si>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</si>
  <si>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</si>
  <si>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</si>
  <si>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</si>
  <si>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</si>
  <si>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</si>
  <si>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</si>
  <si>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</si>
  <si>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</si>
  <si>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</si>
  <si>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</si>
  <si>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</si>
  <si>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</si>
  <si>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</si>
  <si>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</si>
  <si>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</si>
  <si>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</si>
  <si>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</si>
  <si>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</si>
  <si>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</si>
  <si>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</si>
  <si>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</si>
  <si>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</si>
  <si>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</si>
  <si>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</si>
  <si>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</si>
  <si>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</si>
  <si>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</si>
  <si>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</si>
  <si>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</si>
  <si>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</si>
  <si>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</si>
  <si>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</si>
  <si>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</si>
  <si>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</si>
  <si>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</si>
  <si>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</si>
  <si>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</si>
  <si>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</si>
  <si>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</si>
  <si>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</si>
  <si>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</si>
  <si>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</si>
  <si>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</si>
  <si>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</si>
  <si>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</si>
  <si>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</si>
  <si>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</si>
  <si>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</si>
  <si>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</si>
  <si>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</si>
  <si>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</si>
  <si>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</si>
  <si>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</si>
  <si>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</si>
  <si>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</si>
  <si>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</si>
  <si>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</si>
  <si>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</si>
  <si>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</si>
  <si>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</si>
  <si>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</si>
  <si>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</si>
  <si>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</si>
  <si>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</si>
  <si>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</si>
  <si>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</si>
  <si>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</si>
  <si>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</si>
  <si>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</si>
  <si>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</si>
  <si>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</si>
  <si>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</si>
  <si>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</si>
  <si>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</si>
  <si>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</si>
  <si>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</si>
  <si>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</si>
  <si>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</si>
  <si>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</si>
  <si>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</si>
  <si>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</si>
  <si>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</si>
  <si>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</si>
  <si>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</si>
  <si>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</si>
  <si>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</si>
  <si>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</si>
  <si>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</si>
  <si>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</si>
  <si>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</si>
  <si>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</si>
  <si>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</si>
  <si>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</si>
  <si>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</si>
  <si>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</si>
  <si>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</si>
  <si>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</si>
  <si>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</si>
  <si>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</si>
  <si>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</si>
  <si>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</si>
  <si>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</si>
  <si>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</si>
  <si>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</si>
  <si>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</si>
  <si>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</si>
  <si>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</si>
  <si>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</si>
  <si>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</si>
  <si>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</si>
  <si>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</si>
  <si>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</si>
  <si>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</si>
  <si>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</si>
  <si>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</si>
  <si>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</si>
  <si>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</si>
  <si>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</si>
  <si>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</si>
  <si>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</si>
  <si>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</si>
  <si>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</si>
  <si>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</si>
  <si>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</si>
  <si>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</si>
  <si>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</si>
  <si>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</si>
  <si>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</si>
  <si>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</si>
  <si>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</si>
  <si>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</si>
  <si>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</si>
  <si>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</si>
  <si>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</si>
  <si>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</si>
  <si>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</si>
  <si>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</si>
  <si>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</si>
  <si>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</si>
  <si>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</si>
  <si>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</si>
  <si>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</si>
  <si>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</si>
  <si>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</si>
  <si>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</si>
  <si>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</si>
  <si>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</si>
  <si>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</si>
  <si>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</si>
  <si>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</si>
  <si>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</si>
  <si>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</si>
  <si>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</si>
  <si>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</si>
  <si>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</si>
  <si>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</si>
  <si>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</si>
  <si>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</si>
  <si>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</si>
  <si>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</si>
  <si>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</si>
  <si>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</si>
  <si>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</si>
  <si>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</si>
  <si>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</si>
  <si>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</si>
  <si>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</si>
  <si>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</si>
  <si>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</si>
  <si>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</si>
  <si>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</si>
  <si>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</si>
  <si>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</si>
  <si>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</si>
  <si>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</si>
  <si>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</si>
  <si>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</si>
  <si>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</si>
  <si>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</si>
  <si>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</si>
  <si>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</si>
  <si>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</si>
  <si>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</si>
  <si>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</si>
  <si>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</si>
  <si>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</si>
  <si>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</si>
  <si>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</si>
  <si>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</si>
  <si>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</si>
  <si>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</si>
  <si>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</si>
  <si>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</si>
  <si>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</si>
  <si>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</si>
  <si>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</si>
  <si>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</si>
  <si>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</si>
  <si>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</si>
  <si>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</si>
  <si>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</si>
  <si>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</si>
  <si>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</si>
  <si>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</si>
  <si>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</si>
  <si>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</si>
  <si>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</si>
  <si>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</si>
  <si>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</si>
  <si>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</si>
  <si>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</si>
  <si>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</si>
  <si>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</si>
  <si>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</si>
  <si>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</si>
  <si>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</si>
  <si>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</si>
  <si>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</si>
  <si>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</si>
  <si>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</si>
  <si>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</si>
  <si>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</si>
  <si>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</si>
  <si>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</si>
  <si>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</si>
  <si>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</si>
  <si>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</si>
  <si>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</si>
  <si>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</si>
  <si>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</si>
  <si>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</si>
  <si>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</si>
  <si>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</si>
  <si>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</si>
  <si>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</si>
  <si>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</si>
  <si>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</si>
  <si>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</si>
  <si>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</si>
  <si>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</si>
  <si>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</si>
  <si>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</si>
  <si>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</si>
  <si>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</si>
  <si>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</si>
  <si>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</si>
  <si>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</si>
  <si>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</si>
  <si>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</si>
  <si>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</si>
  <si>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</si>
  <si>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</si>
  <si>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</si>
  <si>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</si>
  <si>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</si>
  <si>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</si>
  <si>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</si>
  <si>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</si>
  <si>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</si>
  <si>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</si>
  <si>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</si>
  <si>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</si>
  <si>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</si>
  <si>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</si>
  <si>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</si>
  <si>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</si>
  <si>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</si>
  <si>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</si>
  <si>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</si>
  <si>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</si>
  <si>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</si>
  <si>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</si>
  <si>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</si>
  <si>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</si>
  <si>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</si>
  <si>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</si>
  <si>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</si>
  <si>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</si>
  <si>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</si>
  <si>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</si>
  <si>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</si>
  <si>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</si>
  <si>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</si>
  <si>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</si>
  <si>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</si>
  <si>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</si>
  <si>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</si>
  <si>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</si>
  <si>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</si>
  <si>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</si>
  <si>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</si>
  <si>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</si>
  <si>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</si>
  <si>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</si>
  <si>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</si>
  <si>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</si>
  <si>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</si>
  <si>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</si>
  <si>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</si>
  <si>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</si>
  <si>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</si>
  <si>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</si>
  <si>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</si>
  <si>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</si>
  <si>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</si>
  <si>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</si>
  <si>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</si>
  <si>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</si>
  <si>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</si>
  <si>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</si>
  <si>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</si>
  <si>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</si>
  <si>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</si>
  <si>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</si>
  <si>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</si>
  <si>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</si>
  <si>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</si>
  <si>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</si>
  <si>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</si>
  <si>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</si>
  <si>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</si>
  <si>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</si>
  <si>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</si>
  <si>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</si>
  <si>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</si>
  <si>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</si>
  <si>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</si>
  <si>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</si>
  <si>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</si>
  <si>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</si>
  <si>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</si>
  <si>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</si>
  <si>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</si>
  <si>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</si>
  <si>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</si>
  <si>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</si>
  <si>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</si>
  <si>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</si>
  <si>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</si>
  <si>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</si>
  <si>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</si>
  <si>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</si>
  <si>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</si>
  <si>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</si>
  <si>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</si>
  <si>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</si>
  <si>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</si>
  <si>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</si>
  <si>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</si>
  <si>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</si>
  <si>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</si>
  <si>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</si>
  <si>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</si>
  <si>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</si>
  <si>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</si>
  <si>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</si>
  <si>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</si>
  <si>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</si>
  <si>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</si>
  <si>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</si>
  <si>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</si>
  <si>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</si>
  <si>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</si>
  <si>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</si>
  <si>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</si>
  <si>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</si>
  <si>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</si>
  <si>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</si>
  <si>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</si>
  <si>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</si>
  <si>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</si>
  <si>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</si>
  <si>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</si>
  <si>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</si>
  <si>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</si>
  <si>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</si>
  <si>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</si>
  <si>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</si>
  <si>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</si>
  <si>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</si>
  <si>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</si>
  <si>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</si>
  <si>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</si>
  <si>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</si>
  <si>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</si>
  <si>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</si>
  <si>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</si>
  <si>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</si>
  <si>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</si>
  <si>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</si>
  <si>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</si>
  <si>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</si>
  <si>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</si>
  <si>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</si>
  <si>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</si>
  <si>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</si>
  <si>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</si>
  <si>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</si>
  <si>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</si>
  <si>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</si>
  <si>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</si>
  <si>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</si>
  <si>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</si>
  <si>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</si>
  <si>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</si>
  <si>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</si>
  <si>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</si>
  <si>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</si>
  <si>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</si>
  <si>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</si>
  <si>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</si>
  <si>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</si>
  <si>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</si>
  <si>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</si>
  <si>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</si>
  <si>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</si>
  <si>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</si>
  <si>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</si>
  <si>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</si>
  <si>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</si>
  <si>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</si>
  <si>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</si>
  <si>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</si>
  <si>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</si>
  <si>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</si>
  <si>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</si>
  <si>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</si>
  <si>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</si>
  <si>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</si>
  <si>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</si>
  <si>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</si>
  <si>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</si>
  <si>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</si>
  <si>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</si>
  <si>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</si>
  <si>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</si>
  <si>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</si>
  <si>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</si>
  <si>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</si>
  <si>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</si>
  <si>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</si>
  <si>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</si>
  <si>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</si>
  <si>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</si>
  <si>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</si>
  <si>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</si>
  <si>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</si>
  <si>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</si>
  <si>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</si>
  <si>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</si>
  <si>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</si>
  <si>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</si>
  <si>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</si>
  <si>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</si>
  <si>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</si>
  <si>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</si>
  <si>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</si>
  <si>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</si>
  <si>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</si>
  <si>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</si>
  <si>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</si>
  <si>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</si>
  <si>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</si>
  <si>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</si>
  <si>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</si>
  <si>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</si>
  <si>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</si>
  <si>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</si>
  <si>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</si>
  <si>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</si>
  <si>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</si>
  <si>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</si>
  <si>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</si>
  <si>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</si>
  <si>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</si>
  <si>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</si>
  <si>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</si>
  <si>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</si>
  <si>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</si>
  <si>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</si>
  <si>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</si>
  <si>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</si>
  <si>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</si>
  <si>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</si>
  <si>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</si>
  <si>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</si>
  <si>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</si>
  <si>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</si>
  <si>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</si>
  <si>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</si>
  <si>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</si>
  <si>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</si>
  <si>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</si>
  <si>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</si>
  <si>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</si>
  <si>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</si>
  <si>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</si>
  <si>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</si>
  <si>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</si>
  <si>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</si>
  <si>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</si>
  <si>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</si>
  <si>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</si>
  <si>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</si>
  <si>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</si>
  <si>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</si>
  <si>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</si>
  <si>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</si>
  <si>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</si>
  <si>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</si>
  <si>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</si>
  <si>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</si>
  <si>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</si>
  <si>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</si>
  <si>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</si>
  <si>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</si>
  <si>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</si>
  <si>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</si>
  <si>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</si>
  <si>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</si>
  <si>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</si>
  <si>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</si>
  <si>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</si>
  <si>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</si>
  <si>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</si>
  <si>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</si>
  <si>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</si>
  <si>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</si>
  <si>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</si>
  <si>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</si>
  <si>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</si>
  <si>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</si>
  <si>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</si>
  <si>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</si>
  <si>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</si>
  <si>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</si>
  <si>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</si>
  <si>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</si>
  <si>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</si>
  <si>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</si>
  <si>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</si>
  <si>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</si>
  <si>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</si>
  <si>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</si>
  <si>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</si>
  <si>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</si>
  <si>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</si>
  <si>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</si>
  <si>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</si>
  <si>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</si>
  <si>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</si>
  <si>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</si>
  <si>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</si>
  <si>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</si>
  <si>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</si>
  <si>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</si>
  <si>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</si>
  <si>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</si>
  <si>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</si>
  <si>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</si>
  <si>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</si>
  <si>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</si>
  <si>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</si>
  <si>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</si>
  <si>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</si>
  <si>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</si>
  <si>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</si>
  <si>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</si>
  <si>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</si>
  <si>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</si>
  <si>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</si>
  <si>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</si>
  <si>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</si>
  <si>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</si>
  <si>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</si>
  <si>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</si>
  <si>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</si>
  <si>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</si>
  <si>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</si>
  <si>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</si>
  <si>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</si>
  <si>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</si>
  <si>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</si>
  <si>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</si>
  <si>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</si>
  <si>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</si>
  <si>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</si>
  <si>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</si>
  <si>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</si>
  <si>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</si>
  <si>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</si>
  <si>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</si>
  <si>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</si>
  <si>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</si>
  <si>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</si>
  <si>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</si>
  <si>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</si>
  <si>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</si>
  <si>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</si>
  <si>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</si>
  <si>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</si>
  <si>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</si>
  <si>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</si>
  <si>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</si>
  <si>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</si>
  <si>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</si>
  <si>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</si>
  <si>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</si>
  <si>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</si>
  <si>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</si>
  <si>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</si>
  <si>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</si>
  <si>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</si>
  <si>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</si>
  <si>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</si>
  <si>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</si>
  <si>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</si>
  <si>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</si>
  <si>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</si>
  <si>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</si>
  <si>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</si>
  <si>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</si>
  <si>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</si>
  <si>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</si>
  <si>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</si>
  <si>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</si>
  <si>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</si>
  <si>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</si>
  <si>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</si>
  <si>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</si>
  <si>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</si>
  <si>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</si>
  <si>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</si>
  <si>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</si>
  <si>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</si>
  <si>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</si>
  <si>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</si>
  <si>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</si>
  <si>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</si>
  <si>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</si>
  <si>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</si>
  <si>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</si>
  <si>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</si>
  <si>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</si>
  <si>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</si>
  <si>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</si>
  <si>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</si>
  <si>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</si>
  <si>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</si>
  <si>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</si>
  <si>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</si>
  <si>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</si>
  <si>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</si>
  <si>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</si>
  <si>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</si>
  <si>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</si>
  <si>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</si>
  <si>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</si>
  <si>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</si>
  <si>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</si>
  <si>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</si>
  <si>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</si>
  <si>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</si>
  <si>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</si>
  <si>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</si>
  <si>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</si>
  <si>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</si>
  <si>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</si>
  <si>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</si>
  <si>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</si>
  <si>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</si>
  <si>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</si>
  <si>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</si>
  <si>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</si>
  <si>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</si>
  <si>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</si>
  <si>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</si>
  <si>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</si>
  <si>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</si>
  <si>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</si>
  <si>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</si>
  <si>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</si>
  <si>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</si>
  <si>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</si>
  <si>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</si>
  <si>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</si>
  <si>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</si>
  <si>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</si>
  <si>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</si>
  <si>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</si>
  <si>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</si>
  <si>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</si>
  <si>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</si>
  <si>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</si>
  <si>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</si>
  <si>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</si>
  <si>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</si>
  <si>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</si>
  <si>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</si>
  <si>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</si>
  <si>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</si>
  <si>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</si>
  <si>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</si>
  <si>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</si>
  <si>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</si>
  <si>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</si>
  <si>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</si>
  <si>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</si>
  <si>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</si>
  <si>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</si>
  <si>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</si>
  <si>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</si>
  <si>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</si>
  <si>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</si>
  <si>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</si>
  <si>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</si>
  <si>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</si>
  <si>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</si>
  <si>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</si>
  <si>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</si>
  <si>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</si>
  <si>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</si>
  <si>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</si>
  <si>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</si>
  <si>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</si>
  <si>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</si>
  <si>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</si>
  <si>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</si>
  <si>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</si>
  <si>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</si>
  <si>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</si>
  <si>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</si>
  <si>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</si>
  <si>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</si>
  <si>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</si>
  <si>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</si>
  <si>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</si>
  <si>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</si>
  <si>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</si>
  <si>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</si>
  <si>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</si>
  <si>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</si>
  <si>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</si>
  <si>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</si>
  <si>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</si>
  <si>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</si>
  <si>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</si>
  <si>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</si>
  <si>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</si>
  <si>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</si>
  <si>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</si>
  <si>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</si>
  <si>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</si>
  <si>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</si>
  <si>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</si>
  <si>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</si>
  <si>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</si>
  <si>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</si>
  <si>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</si>
  <si>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</si>
  <si>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</si>
  <si>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</si>
  <si>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</si>
  <si>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</si>
  <si>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</si>
  <si>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</si>
  <si>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</si>
  <si>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</si>
  <si>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</si>
  <si>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</si>
  <si>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</si>
  <si>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</si>
  <si>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</si>
  <si>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</si>
  <si>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</si>
  <si>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</si>
  <si>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</si>
  <si>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</si>
  <si>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</si>
  <si>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</si>
  <si>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</si>
  <si>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</si>
  <si>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</si>
  <si>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</si>
  <si>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</si>
  <si>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</si>
  <si>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</si>
  <si>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</si>
  <si>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</si>
  <si>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</si>
  <si>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</si>
  <si>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</si>
  <si>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</si>
  <si>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</si>
  <si>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</si>
  <si>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</si>
  <si>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</si>
  <si>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</si>
  <si>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</si>
  <si>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</si>
  <si>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</si>
  <si>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</si>
  <si>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</si>
  <si>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</si>
  <si>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</si>
  <si>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</si>
  <si>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</si>
  <si>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</si>
  <si>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</si>
  <si>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</si>
  <si>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</si>
  <si>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</si>
  <si>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</si>
  <si>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</si>
  <si>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</si>
  <si>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</si>
  <si>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</si>
  <si>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</si>
  <si>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</si>
  <si>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</si>
  <si>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</si>
  <si>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</si>
  <si>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</si>
  <si>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</si>
  <si>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</si>
  <si>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</si>
  <si>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</si>
  <si>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</si>
  <si>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</si>
  <si>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</si>
  <si>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</si>
  <si>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</si>
  <si>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</si>
  <si>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</si>
  <si>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</si>
  <si>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</si>
  <si>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</si>
  <si>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</si>
  <si>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</si>
  <si>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</si>
  <si>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</si>
  <si>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</si>
  <si>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</si>
  <si>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</si>
  <si>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</si>
  <si>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</si>
  <si>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</si>
  <si>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</si>
  <si>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</si>
  <si>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</si>
  <si>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</si>
  <si>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</si>
  <si>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</si>
  <si>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</si>
  <si>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</si>
  <si>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</si>
  <si>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</si>
  <si>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</si>
  <si>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</si>
  <si>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</si>
  <si>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</si>
  <si>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</si>
  <si>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</si>
  <si>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</si>
  <si>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</si>
  <si>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</si>
  <si>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</si>
  <si>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</si>
  <si>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</si>
  <si>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</si>
  <si>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</si>
  <si>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</si>
  <si>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</si>
  <si>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</si>
  <si>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</si>
  <si>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</si>
  <si>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</si>
  <si>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</si>
  <si>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</si>
  <si>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</si>
  <si>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</si>
  <si>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</si>
  <si>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</si>
  <si>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</si>
  <si>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</si>
  <si>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</si>
  <si>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</si>
  <si>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</si>
  <si>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</si>
  <si>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</si>
  <si>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</si>
  <si>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</si>
  <si>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</si>
  <si>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</si>
  <si>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</si>
  <si>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</si>
  <si>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</si>
  <si>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</si>
  <si>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</si>
  <si>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</si>
  <si>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</si>
  <si>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</si>
  <si>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</si>
  <si>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</si>
  <si>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</si>
  <si>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</si>
  <si>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</si>
  <si>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</si>
  <si>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</si>
  <si>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</si>
  <si>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</si>
  <si>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</si>
  <si>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</si>
  <si>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</si>
  <si>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</si>
  <si>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</si>
  <si>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</si>
  <si>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</si>
  <si>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</si>
  <si>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</si>
  <si>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</si>
  <si>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</si>
  <si>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</si>
  <si>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</si>
  <si>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</si>
  <si>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</si>
  <si>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</si>
  <si>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</si>
  <si>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</si>
  <si>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</si>
  <si>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</si>
  <si>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</si>
  <si>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</si>
  <si>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</si>
  <si>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</si>
  <si>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</si>
  <si>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</si>
  <si>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</si>
  <si>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</si>
  <si>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</si>
  <si>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</si>
  <si>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</si>
  <si>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</si>
  <si>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</si>
  <si>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</si>
  <si>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</si>
  <si>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</si>
  <si>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</si>
  <si>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</si>
  <si>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</si>
  <si>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</si>
  <si>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</si>
  <si>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</si>
  <si>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</si>
  <si>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</si>
  <si>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</si>
  <si>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</si>
  <si>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</si>
  <si>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</si>
  <si>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</si>
  <si>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</si>
  <si>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</si>
  <si>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</si>
  <si>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</si>
  <si>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</si>
  <si>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</si>
  <si>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</si>
  <si>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</si>
  <si>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</si>
  <si>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</si>
  <si>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</si>
  <si>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</si>
  <si>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</si>
  <si>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</si>
  <si>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</si>
  <si>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</si>
  <si>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</si>
  <si>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</si>
  <si>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</si>
  <si>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</si>
  <si>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</si>
  <si>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</si>
  <si>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</si>
  <si>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</si>
  <si>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</si>
  <si>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</si>
  <si>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</si>
  <si>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</si>
  <si>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</si>
  <si>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</si>
  <si>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</si>
  <si>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</si>
  <si>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</si>
  <si>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</si>
  <si>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</si>
  <si>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</si>
  <si>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</si>
  <si>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</si>
  <si>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</si>
  <si>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</si>
  <si>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</si>
  <si>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</si>
  <si>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</si>
  <si>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</si>
  <si>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</si>
  <si>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</si>
  <si>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</si>
  <si>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</si>
  <si>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</si>
  <si>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</si>
  <si>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</si>
  <si>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</si>
  <si>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</si>
  <si>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</si>
  <si>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</si>
  <si>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</si>
  <si>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</si>
  <si>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</si>
  <si>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</si>
  <si>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</si>
  <si>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</si>
  <si>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</si>
  <si>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</si>
  <si>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</si>
  <si>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</si>
  <si>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</si>
  <si>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</si>
  <si>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</si>
  <si>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</si>
  <si>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</si>
  <si>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</si>
  <si>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</si>
  <si>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</si>
  <si>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</si>
  <si>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</si>
  <si>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</si>
  <si>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</si>
  <si>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</si>
  <si>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</si>
  <si>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</si>
  <si>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</si>
  <si>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</si>
  <si>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</si>
  <si>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</si>
  <si>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</si>
  <si>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</si>
  <si>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</si>
  <si>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</si>
  <si>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</si>
  <si>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</si>
  <si>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</si>
  <si>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</si>
  <si>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</si>
  <si>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</si>
  <si>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</si>
  <si>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</si>
  <si>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</si>
  <si>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</si>
  <si>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</si>
  <si>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</si>
  <si>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</si>
  <si>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</si>
  <si>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</si>
  <si>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</si>
  <si>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</si>
  <si>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</si>
  <si>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</si>
  <si>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</si>
  <si>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</si>
  <si>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</si>
  <si>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</si>
  <si>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</si>
  <si>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</si>
  <si>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</si>
  <si>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</si>
  <si>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</si>
  <si>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</si>
  <si>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</si>
  <si>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</si>
  <si>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</si>
  <si>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</si>
  <si>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</si>
  <si>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</si>
  <si>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</si>
  <si>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</si>
  <si>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</si>
  <si>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</si>
  <si>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</si>
  <si>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</si>
  <si>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</si>
  <si>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</si>
  <si>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</si>
  <si>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</si>
  <si>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</si>
  <si>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</si>
  <si>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</si>
  <si>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</si>
  <si>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</si>
  <si>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</si>
  <si>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</si>
  <si>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</si>
  <si>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</si>
  <si>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</si>
  <si>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</si>
  <si>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</si>
  <si>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</si>
  <si>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</si>
  <si>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</si>
  <si>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</si>
  <si>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</si>
  <si>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</si>
  <si>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</si>
  <si>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</si>
  <si>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</si>
  <si>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</si>
  <si>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</si>
  <si>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</si>
  <si>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</si>
  <si>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</si>
  <si>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</si>
  <si>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</si>
  <si>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</si>
  <si>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</si>
  <si>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</si>
  <si>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</si>
  <si>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</si>
  <si>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</si>
  <si>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</si>
  <si>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</si>
  <si>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</si>
  <si>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</si>
  <si>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</si>
  <si>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</si>
  <si>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</si>
  <si>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</si>
  <si>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</si>
  <si>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</si>
  <si>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</si>
  <si>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</si>
  <si>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</si>
  <si>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</si>
  <si>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</si>
  <si>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</si>
  <si>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</si>
  <si>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</si>
  <si>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</si>
  <si>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</si>
  <si>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</si>
  <si>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</si>
  <si>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</si>
  <si>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</si>
  <si>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</si>
  <si>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</si>
  <si>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</si>
  <si>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</si>
  <si>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</si>
  <si>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</si>
  <si>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</si>
  <si>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</si>
  <si>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</si>
  <si>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</si>
  <si>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</si>
  <si>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</si>
  <si>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</si>
  <si>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</si>
  <si>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</si>
  <si>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</si>
  <si>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</si>
  <si>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</si>
  <si>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</si>
  <si>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</si>
  <si>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</si>
  <si>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</si>
  <si>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</si>
  <si>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</si>
  <si>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</si>
  <si>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</si>
  <si>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</si>
  <si>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</si>
  <si>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</si>
  <si>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</si>
  <si>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</si>
  <si>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</si>
  <si>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</si>
  <si>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</si>
  <si>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</si>
  <si>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</si>
  <si>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</si>
  <si>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</si>
  <si>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</si>
  <si>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</si>
  <si>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</si>
  <si>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</si>
  <si>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</si>
  <si>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</si>
  <si>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</si>
  <si>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</si>
  <si>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</si>
  <si>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</si>
  <si>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</si>
  <si>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</si>
  <si>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</si>
  <si>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</si>
  <si>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</si>
  <si>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</si>
  <si>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</si>
  <si>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</si>
  <si>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</si>
  <si>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</si>
  <si>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</si>
  <si>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</si>
  <si>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</si>
  <si>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</si>
  <si>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</si>
  <si>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</si>
  <si>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</si>
  <si>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</si>
  <si>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</si>
  <si>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</si>
  <si>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</si>
  <si>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</si>
  <si>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</si>
  <si>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</si>
  <si>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</si>
  <si>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</si>
  <si>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</si>
  <si>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</si>
  <si>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</si>
  <si>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</si>
  <si>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</si>
  <si>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</si>
  <si>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</si>
  <si>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</si>
  <si>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</si>
  <si>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</si>
  <si>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</si>
  <si>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</si>
  <si>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</si>
  <si>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</si>
  <si>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</si>
  <si>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</si>
  <si>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</si>
  <si>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</si>
  <si>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</si>
  <si>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</si>
  <si>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</si>
  <si>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</si>
  <si>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</si>
  <si>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</si>
  <si>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</si>
  <si>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</si>
  <si>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</si>
  <si>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</si>
  <si>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</si>
  <si>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</si>
  <si>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</si>
  <si>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</si>
  <si>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</si>
  <si>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</si>
  <si>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</si>
  <si>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</si>
  <si>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</si>
  <si>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</si>
  <si>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</si>
  <si>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</si>
  <si>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</si>
  <si>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</si>
  <si>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</si>
  <si>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</si>
  <si>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</si>
  <si>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</si>
  <si>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</si>
  <si>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</si>
  <si>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</si>
  <si>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</si>
  <si>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</si>
  <si>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</si>
  <si>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</si>
  <si>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</si>
  <si>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</si>
  <si>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</si>
  <si>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</si>
  <si>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</si>
  <si>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</si>
  <si>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</si>
  <si>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</si>
  <si>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</si>
  <si>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</si>
  <si>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</si>
  <si>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</si>
  <si>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</si>
  <si>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</si>
  <si>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</si>
  <si>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</si>
  <si>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</si>
  <si>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</si>
  <si>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</si>
  <si>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</si>
  <si>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</si>
  <si>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</si>
  <si>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</si>
  <si>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</si>
  <si>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</si>
  <si>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</si>
  <si>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</si>
  <si>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</si>
  <si>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</si>
  <si>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</si>
  <si>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</si>
  <si>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</si>
  <si>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</si>
  <si>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</si>
  <si>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</si>
  <si>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</si>
  <si>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</si>
  <si>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</si>
  <si>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</si>
  <si>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</si>
  <si>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</si>
  <si>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</si>
  <si>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</si>
  <si>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</si>
  <si>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</si>
  <si>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</si>
  <si>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</si>
  <si>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</si>
  <si>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</si>
  <si>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</si>
  <si>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</si>
  <si>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</si>
  <si>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</si>
  <si>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</si>
  <si>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</si>
  <si>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</si>
  <si>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</si>
  <si>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</si>
  <si>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</si>
  <si>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</si>
  <si>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</si>
  <si>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</si>
  <si>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</si>
  <si>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</si>
  <si>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</si>
  <si>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</si>
  <si>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</si>
  <si>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</si>
  <si>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</si>
  <si>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</si>
  <si>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</si>
  <si>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</si>
  <si>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</si>
  <si>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</si>
  <si>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</si>
  <si>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</si>
  <si>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</si>
  <si>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</si>
  <si>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</si>
  <si>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</si>
  <si>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</si>
  <si>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</si>
  <si>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</si>
  <si>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</si>
  <si>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</si>
  <si>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</si>
  <si>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</si>
  <si>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</si>
  <si>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</si>
  <si>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</si>
  <si>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</si>
  <si>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</si>
  <si>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</si>
  <si>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</si>
  <si>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</si>
  <si>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</si>
  <si>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</si>
  <si>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</si>
  <si>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</si>
  <si>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</si>
  <si>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</si>
  <si>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</si>
  <si>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</si>
  <si>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</si>
  <si>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</si>
  <si>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</si>
  <si>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</si>
  <si>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</si>
  <si>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</si>
  <si>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</si>
  <si>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</si>
  <si>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</si>
  <si>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</si>
  <si>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</si>
  <si>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</si>
  <si>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</si>
  <si>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</si>
  <si>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</si>
  <si>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</si>
  <si>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</si>
  <si>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</si>
  <si>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</si>
  <si>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</si>
  <si>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</si>
  <si>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</si>
  <si>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</si>
  <si>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</si>
  <si>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</si>
  <si>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</si>
  <si>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</si>
  <si>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</si>
  <si>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</si>
  <si>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</si>
  <si>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</si>
  <si>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</si>
  <si>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</si>
  <si>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</si>
  <si>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</si>
  <si>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</si>
  <si>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</si>
  <si>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</si>
  <si>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</si>
  <si>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</si>
  <si>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</si>
  <si>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</si>
  <si>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</si>
  <si>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</si>
  <si>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</si>
  <si>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</si>
  <si>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</si>
  <si>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</si>
  <si>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</si>
  <si>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</si>
  <si>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</si>
  <si>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</si>
  <si>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</si>
  <si>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</si>
  <si>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</si>
  <si>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</si>
  <si>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</si>
  <si>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</si>
  <si>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</si>
  <si>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</si>
  <si>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</si>
  <si>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</si>
  <si>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</si>
  <si>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</si>
  <si>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</si>
  <si>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</si>
  <si>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</si>
  <si>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</si>
  <si>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</si>
  <si>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</si>
  <si>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</si>
  <si>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</si>
  <si>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</si>
  <si>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</si>
  <si>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</si>
  <si>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</si>
  <si>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</si>
  <si>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</si>
  <si>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</si>
  <si>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</si>
  <si>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</si>
  <si>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</si>
  <si>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</si>
  <si>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</si>
  <si>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</si>
  <si>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</si>
  <si>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</si>
  <si>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</si>
  <si>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</si>
  <si>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</si>
  <si>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</si>
  <si>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</si>
  <si>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</si>
  <si>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</si>
  <si>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</si>
  <si>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</si>
  <si>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</si>
  <si>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</si>
  <si>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</si>
  <si>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</si>
  <si>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</si>
  <si>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</si>
  <si>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</si>
  <si>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</si>
  <si>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</si>
  <si>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</si>
  <si>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</si>
  <si>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</si>
  <si>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</si>
  <si>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</si>
  <si>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</si>
  <si>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</si>
  <si>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</si>
  <si>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</si>
  <si>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</si>
  <si>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</si>
  <si>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</si>
  <si>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</si>
  <si>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</si>
  <si>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</si>
  <si>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</si>
  <si>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</si>
  <si>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</si>
  <si>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</si>
  <si>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</si>
  <si>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</si>
  <si>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</si>
  <si>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</si>
  <si>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</si>
  <si>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</si>
  <si>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</si>
  <si>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</si>
  <si>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</si>
  <si>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</si>
  <si>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</si>
  <si>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</si>
  <si>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</si>
  <si>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</si>
  <si>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</si>
  <si>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</si>
  <si>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</si>
  <si>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</si>
  <si>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</si>
  <si>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</si>
  <si>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</si>
  <si>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</si>
  <si>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</si>
  <si>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</si>
  <si>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</si>
  <si>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</si>
  <si>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</si>
  <si>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</si>
  <si>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</si>
  <si>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</si>
  <si>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</si>
  <si>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</si>
  <si>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</si>
  <si>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</si>
  <si>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</si>
  <si>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</si>
  <si>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</si>
  <si>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</si>
  <si>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</si>
  <si>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</si>
  <si>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</si>
  <si>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</si>
  <si>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</si>
  <si>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</si>
  <si>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</si>
  <si>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</si>
  <si>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</si>
  <si>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</si>
  <si>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</si>
  <si>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</si>
  <si>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</si>
  <si>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</si>
  <si>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</si>
  <si>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</si>
  <si>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</si>
  <si>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</si>
  <si>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</si>
  <si>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</si>
  <si>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</si>
  <si>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</si>
  <si>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</si>
  <si>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</si>
  <si>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</si>
  <si>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</si>
  <si>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</si>
  <si>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</si>
  <si>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</si>
  <si>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</si>
  <si>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</si>
  <si>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</si>
  <si>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</si>
  <si>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</si>
  <si>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</si>
  <si>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</si>
  <si>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</si>
  <si>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</si>
  <si>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</si>
  <si>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</si>
  <si>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</si>
  <si>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</si>
  <si>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</si>
  <si>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</si>
  <si>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</si>
  <si>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</si>
  <si>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</si>
  <si>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</si>
  <si>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</si>
  <si>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</si>
  <si>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</si>
  <si>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</si>
  <si>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</si>
  <si>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</si>
  <si>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</si>
  <si>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</si>
  <si>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</si>
  <si>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</si>
  <si>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</si>
  <si>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</si>
  <si>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</si>
  <si>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</si>
  <si>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</si>
  <si>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</si>
  <si>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</si>
  <si>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</si>
  <si>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</si>
  <si>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</si>
  <si>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</si>
  <si>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</si>
  <si>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</si>
  <si>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</si>
  <si>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</si>
  <si>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</si>
  <si>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</si>
  <si>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</si>
  <si>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</si>
  <si>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</si>
  <si>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</si>
  <si>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</si>
  <si>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</si>
  <si>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</si>
  <si>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</si>
  <si>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</si>
  <si>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</si>
  <si>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</si>
  <si>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</si>
  <si>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</si>
  <si>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</si>
  <si>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</si>
  <si>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</si>
  <si>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</si>
  <si>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</si>
  <si>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</si>
  <si>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</si>
  <si>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</si>
  <si>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</si>
  <si>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</si>
  <si>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</si>
  <si>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</si>
  <si>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</si>
  <si>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</si>
  <si>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</si>
  <si>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</si>
  <si>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</si>
  <si>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</si>
  <si>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</si>
  <si>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</si>
  <si>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</si>
  <si>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</si>
  <si>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</si>
  <si>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</si>
  <si>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</si>
  <si>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</si>
  <si>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</si>
  <si>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</si>
  <si>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</si>
  <si>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</si>
  <si>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</si>
  <si>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</si>
  <si>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</si>
  <si>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</si>
  <si>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</si>
  <si>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</si>
  <si>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</si>
  <si>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</si>
  <si>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</si>
  <si>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</si>
  <si>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</si>
  <si>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</si>
  <si>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</si>
  <si>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</si>
  <si>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</si>
  <si>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</si>
  <si>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</si>
  <si>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</si>
  <si>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</si>
  <si>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</si>
  <si>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</si>
  <si>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</si>
  <si>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</si>
  <si>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</si>
  <si>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</si>
  <si>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</si>
  <si>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</si>
  <si>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</si>
  <si>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</si>
  <si>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</si>
  <si>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</si>
  <si>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</si>
  <si>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</si>
  <si>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</si>
  <si>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</si>
  <si>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</si>
  <si>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</si>
  <si>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</si>
  <si>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</si>
  <si>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</si>
  <si>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</si>
  <si>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</si>
  <si>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</si>
  <si>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</si>
  <si>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</si>
  <si>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</si>
  <si>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</si>
  <si>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</si>
  <si>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</si>
  <si>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</si>
  <si>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</si>
  <si>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</si>
  <si>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</si>
  <si>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</si>
  <si>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</si>
  <si>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</si>
  <si>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</si>
  <si>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</si>
  <si>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</si>
  <si>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</si>
  <si>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</si>
  <si>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</si>
  <si>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</si>
  <si>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</si>
  <si>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</si>
  <si>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</si>
  <si>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</si>
  <si>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</si>
  <si>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</si>
  <si>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</si>
  <si>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</si>
  <si>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</si>
  <si>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</si>
  <si>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</si>
  <si>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</si>
  <si>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</si>
  <si>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</si>
  <si>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</si>
  <si>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</si>
  <si>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</si>
  <si>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</si>
  <si>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</si>
  <si>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</si>
  <si>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</si>
  <si>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</si>
  <si>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</si>
  <si>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</si>
  <si>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</si>
  <si>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</si>
  <si>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</si>
  <si>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</si>
  <si>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</si>
  <si>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</si>
  <si>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</si>
  <si>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</si>
  <si>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</si>
  <si>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</si>
  <si>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</si>
  <si>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</si>
  <si>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</si>
  <si>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</si>
  <si>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</si>
  <si>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</si>
  <si>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</si>
  <si>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</si>
  <si>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</si>
  <si>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</si>
  <si>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</si>
  <si>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</si>
  <si>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</si>
  <si>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</si>
  <si>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</si>
  <si>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</si>
  <si>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</si>
  <si>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</si>
  <si>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</si>
  <si>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</si>
  <si>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</si>
  <si>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</si>
  <si>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</si>
  <si>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</si>
  <si>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</si>
  <si>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</si>
  <si>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</si>
  <si>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</si>
  <si>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</si>
  <si>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</si>
  <si>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</si>
  <si>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</si>
  <si>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</si>
  <si>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</si>
  <si>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</si>
  <si>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</si>
  <si>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</si>
  <si>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</si>
  <si>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</si>
  <si>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</si>
  <si>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</si>
  <si>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</si>
  <si>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</si>
  <si>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</si>
  <si>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</si>
  <si>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</si>
  <si>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</si>
  <si>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</si>
  <si>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</si>
  <si>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</si>
  <si>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</si>
  <si>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</si>
  <si>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</si>
  <si>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</si>
  <si>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</si>
  <si>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</si>
  <si>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</si>
  <si>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</si>
  <si>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</si>
  <si>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</si>
  <si>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</si>
  <si>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</si>
  <si>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</si>
  <si>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</si>
  <si>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</si>
  <si>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</si>
  <si>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</si>
  <si>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</si>
  <si>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</si>
  <si>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</si>
  <si>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</si>
  <si>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</si>
  <si>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</si>
  <si>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</si>
  <si>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</si>
  <si>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</si>
  <si>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</si>
  <si>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</si>
  <si>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</si>
  <si>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</si>
  <si>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</si>
  <si>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</si>
  <si>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</si>
  <si>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</si>
  <si>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</si>
  <si>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</si>
  <si>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</si>
  <si>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</si>
  <si>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</si>
  <si>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</si>
  <si>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</si>
  <si>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</si>
  <si>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</si>
  <si>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</si>
  <si>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</si>
  <si>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</si>
  <si>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</si>
  <si>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</si>
  <si>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</si>
  <si>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</si>
  <si>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</si>
  <si>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</si>
  <si>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</si>
  <si>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</si>
  <si>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</si>
  <si>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</si>
  <si>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</si>
  <si>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</si>
  <si>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</si>
  <si>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</si>
  <si>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</si>
  <si>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</si>
  <si>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</si>
  <si>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</si>
  <si>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</si>
  <si>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</si>
  <si>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</si>
  <si>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</si>
  <si>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</si>
  <si>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</si>
  <si>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</si>
  <si>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</si>
  <si>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</si>
  <si>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</si>
  <si>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</si>
  <si>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</si>
  <si>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</si>
  <si>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</si>
  <si>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</si>
  <si>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</si>
  <si>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</si>
  <si>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</si>
  <si>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</si>
  <si>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</si>
  <si>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</si>
  <si>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</si>
  <si>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</si>
  <si>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</si>
  <si>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</si>
  <si>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</si>
  <si>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</si>
  <si>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</si>
  <si>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</si>
  <si>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</si>
  <si>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</si>
  <si>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</si>
  <si>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</si>
  <si>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</si>
  <si>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</si>
  <si>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</si>
  <si>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</si>
  <si>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</si>
  <si>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</si>
  <si>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</si>
  <si>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</si>
  <si>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</si>
  <si>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</si>
  <si>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</si>
  <si>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</si>
  <si>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</si>
  <si>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</si>
  <si>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</si>
  <si>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</si>
  <si>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</si>
  <si>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</si>
  <si>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</si>
  <si>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</si>
  <si>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</si>
  <si>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</si>
  <si>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</si>
  <si>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</si>
  <si>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</si>
  <si>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</si>
  <si>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</si>
  <si>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</si>
  <si>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</si>
  <si>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</si>
  <si>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</si>
  <si>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</si>
  <si>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</si>
  <si>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</si>
  <si>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</si>
  <si>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</si>
  <si>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</si>
  <si>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</si>
  <si>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</si>
  <si>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</si>
  <si>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</si>
  <si>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</si>
  <si>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</si>
  <si>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</si>
  <si>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</si>
  <si>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</si>
  <si>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</si>
  <si>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</si>
  <si>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</si>
  <si>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</si>
  <si>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</si>
  <si>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</si>
  <si>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</si>
  <si>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</si>
  <si>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</si>
  <si>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</si>
  <si>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</si>
  <si>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</si>
  <si>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</si>
  <si>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</si>
  <si>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</si>
  <si>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</si>
  <si>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</si>
  <si>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</si>
  <si>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</si>
  <si>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</si>
  <si>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</si>
  <si>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</si>
  <si>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</si>
  <si>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</si>
  <si>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</si>
  <si>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</si>
  <si>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</si>
  <si>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</si>
  <si>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</si>
  <si>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</si>
  <si>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</si>
  <si>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</si>
  <si>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</si>
  <si>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</si>
  <si>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</si>
  <si>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</si>
  <si>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</si>
  <si>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</si>
  <si>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</si>
  <si>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</si>
  <si>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</si>
  <si>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</si>
  <si>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</si>
  <si>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</si>
  <si>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</si>
  <si>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</si>
  <si>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</si>
  <si>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</si>
  <si>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</si>
  <si>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</si>
  <si>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</si>
  <si>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</si>
  <si>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</si>
  <si>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</si>
  <si>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</si>
  <si>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</si>
  <si>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</si>
  <si>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</si>
  <si>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</si>
  <si>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</si>
  <si>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</si>
  <si>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</si>
  <si>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</si>
  <si>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</si>
  <si>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</si>
  <si>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</si>
  <si>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</si>
  <si>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</si>
  <si>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</si>
  <si>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</si>
  <si>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</si>
  <si>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</si>
  <si>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</si>
  <si>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</si>
  <si>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</si>
  <si>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</si>
  <si>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</si>
  <si>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</si>
  <si>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</si>
  <si>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</si>
  <si>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</si>
  <si>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</si>
  <si>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</si>
  <si>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</si>
  <si>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</si>
  <si>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</si>
  <si>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</si>
  <si>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</si>
  <si>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</si>
  <si>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</si>
  <si>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</si>
  <si>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</si>
  <si>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</si>
  <si>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</si>
  <si>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</si>
  <si>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</si>
  <si>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</si>
  <si>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</si>
  <si>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</si>
  <si>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</si>
  <si>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</si>
  <si>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</si>
  <si>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</si>
  <si>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</si>
  <si>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</si>
  <si>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</si>
  <si>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</si>
  <si>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</si>
  <si>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</si>
  <si>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</si>
  <si>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</si>
  <si>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</si>
  <si>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</si>
  <si>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</si>
  <si>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</si>
  <si>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</si>
  <si>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</si>
  <si>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</si>
  <si>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</si>
  <si>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</si>
  <si>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</si>
  <si>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</si>
  <si>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</si>
  <si>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</si>
  <si>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</si>
  <si>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</si>
  <si>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</si>
  <si>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</si>
  <si>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</si>
  <si>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</si>
  <si>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</si>
  <si>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</si>
  <si>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</si>
  <si>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</si>
  <si>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</si>
  <si>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</si>
  <si>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</si>
  <si>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</si>
  <si>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</si>
  <si>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</si>
  <si>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</si>
  <si>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</si>
  <si>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</si>
  <si>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</si>
  <si>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</si>
  <si>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</si>
  <si>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</si>
  <si>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</si>
  <si>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</si>
  <si>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</si>
  <si>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</si>
  <si>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</si>
  <si>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</si>
  <si>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</si>
  <si>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</si>
  <si>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</si>
  <si>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</si>
  <si>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</si>
  <si>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</si>
  <si>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</si>
  <si>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</si>
  <si>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</si>
  <si>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</si>
  <si>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</si>
  <si>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</si>
  <si>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</si>
  <si>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</si>
  <si>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</si>
  <si>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</si>
  <si>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</si>
  <si>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</si>
  <si>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</si>
  <si>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</si>
  <si>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</si>
  <si>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</si>
  <si>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</si>
  <si>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</si>
  <si>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</si>
  <si>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</si>
  <si>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</si>
  <si>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</si>
  <si>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</si>
  <si>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</si>
  <si>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</si>
  <si>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</si>
  <si>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</si>
  <si>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</si>
  <si>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</si>
  <si>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</si>
  <si>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</si>
  <si>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</si>
  <si>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</si>
  <si>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</si>
  <si>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</si>
  <si>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</si>
  <si>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</si>
  <si>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</si>
  <si>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</si>
  <si>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</si>
  <si>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</si>
  <si>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</si>
  <si>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</si>
  <si>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</si>
  <si>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</si>
  <si>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</si>
  <si>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</si>
  <si>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</si>
  <si>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</si>
  <si>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</si>
  <si>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</si>
  <si>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</si>
  <si>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</si>
  <si>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</si>
  <si>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</si>
  <si>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</si>
  <si>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</si>
  <si>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</si>
  <si>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</si>
  <si>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</si>
  <si>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</si>
  <si>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</si>
  <si>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</si>
  <si>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</si>
  <si>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</si>
  <si>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</si>
  <si>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</si>
  <si>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</si>
  <si>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</si>
  <si>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</si>
  <si>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</si>
  <si>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</si>
  <si>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</si>
  <si>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</si>
  <si>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</si>
  <si>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</si>
  <si>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</si>
  <si>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</si>
  <si>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</si>
  <si>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</si>
  <si>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</si>
  <si>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</si>
  <si>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</si>
  <si>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</si>
  <si>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</si>
  <si>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</si>
  <si>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</si>
  <si>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</si>
  <si>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</si>
  <si>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</si>
  <si>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</si>
  <si>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</si>
  <si>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</si>
  <si>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</si>
  <si>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</si>
  <si>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</si>
  <si>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</si>
  <si>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</si>
  <si>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</si>
  <si>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</si>
  <si>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</si>
  <si>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</si>
  <si>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</si>
  <si>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</si>
  <si>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</si>
  <si>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</si>
  <si>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</si>
  <si>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</si>
  <si>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</si>
  <si>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</si>
  <si>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</si>
  <si>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</si>
  <si>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</si>
  <si>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</si>
  <si>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</si>
  <si>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</si>
  <si>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</si>
  <si>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</si>
  <si>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</si>
  <si>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</si>
  <si>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</si>
  <si>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</si>
  <si>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</si>
  <si>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</si>
  <si>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</si>
  <si>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</si>
  <si>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</si>
  <si>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</si>
  <si>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</si>
  <si>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</si>
  <si>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</si>
  <si>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</si>
  <si>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</si>
  <si>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</si>
  <si>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</si>
  <si>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</si>
  <si>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</si>
  <si>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</si>
  <si>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</si>
  <si>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</si>
  <si>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</si>
  <si>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</si>
  <si>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</si>
  <si>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</si>
  <si>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</si>
  <si>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</si>
  <si>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</si>
  <si>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</si>
  <si>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</si>
  <si>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</si>
  <si>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</si>
  <si>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</si>
  <si>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</si>
  <si>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</si>
  <si>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</si>
  <si>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</si>
  <si>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</si>
  <si>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</si>
  <si>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</si>
  <si>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</si>
  <si>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</si>
  <si>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</si>
  <si>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</si>
  <si>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</si>
  <si>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</si>
  <si>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</si>
  <si>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</si>
  <si>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</si>
  <si>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</si>
  <si>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</si>
  <si>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</si>
  <si>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</si>
  <si>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</si>
  <si>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</si>
  <si>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</si>
  <si>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</si>
  <si>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</si>
  <si>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</si>
  <si>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</si>
  <si>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</si>
  <si>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</si>
  <si>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</si>
  <si>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</si>
  <si>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</si>
  <si>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</si>
  <si>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</si>
  <si>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</si>
  <si>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</si>
  <si>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</si>
  <si>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</si>
  <si>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</si>
  <si>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</si>
  <si>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</si>
  <si>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</si>
  <si>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</si>
  <si>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</si>
  <si>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</si>
  <si>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</si>
  <si>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</si>
  <si>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</si>
  <si>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</si>
  <si>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</si>
  <si>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</si>
  <si>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</si>
  <si>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</si>
  <si>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</si>
  <si>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</si>
  <si>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</si>
  <si>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</si>
  <si>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</si>
  <si>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</si>
  <si>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</si>
  <si>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</si>
  <si>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</si>
  <si>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</si>
  <si>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</si>
  <si>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</si>
  <si>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</si>
  <si>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</si>
  <si>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</si>
  <si>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</si>
  <si>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</si>
  <si>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</si>
  <si>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</si>
  <si>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</si>
  <si>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</si>
  <si>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</si>
  <si>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</si>
  <si>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</si>
  <si>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</si>
  <si>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</si>
  <si>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</si>
  <si>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</si>
  <si>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</si>
  <si>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</si>
  <si>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</si>
  <si>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</si>
  <si>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</si>
  <si>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</si>
  <si>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</si>
  <si>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</si>
  <si>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</si>
  <si>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</si>
  <si>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</si>
  <si>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</si>
  <si>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</si>
  <si>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</si>
  <si>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</si>
  <si>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</si>
  <si>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</si>
  <si>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</si>
  <si>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</si>
  <si>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</si>
  <si>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</si>
  <si>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</si>
  <si>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</si>
  <si>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</si>
  <si>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</si>
  <si>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</si>
  <si>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</si>
  <si>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</si>
  <si>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</si>
  <si>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</si>
  <si>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</si>
  <si>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</si>
  <si>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</si>
  <si>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</si>
  <si>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</si>
  <si>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</si>
  <si>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</si>
  <si>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</si>
  <si>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</si>
  <si>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</si>
  <si>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</si>
  <si>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</si>
  <si>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</si>
  <si>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</si>
  <si>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</si>
  <si>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</si>
  <si>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</si>
  <si>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</si>
  <si>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</si>
  <si>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</si>
  <si>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</si>
  <si>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</si>
  <si>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</si>
  <si>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</si>
  <si>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</si>
  <si>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</si>
  <si>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</si>
  <si>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</si>
  <si>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</si>
  <si>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</si>
  <si>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</si>
  <si>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</si>
  <si>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</si>
  <si>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</si>
  <si>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</si>
  <si>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</si>
  <si>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</si>
  <si>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</si>
  <si>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</si>
  <si>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</si>
  <si>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</si>
  <si>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</si>
  <si>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</si>
  <si>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</si>
  <si>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</si>
  <si>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</si>
  <si>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</si>
  <si>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</si>
  <si>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</si>
  <si>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</si>
  <si>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</si>
  <si>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</si>
  <si>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</si>
  <si>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</si>
  <si>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</si>
  <si>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</si>
  <si>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</si>
  <si>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</si>
  <si>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</si>
  <si>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</si>
  <si>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</si>
  <si>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</si>
  <si>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</si>
  <si>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</si>
  <si>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</si>
  <si>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</si>
  <si>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</si>
  <si>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</si>
  <si>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</si>
  <si>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</si>
  <si>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</si>
  <si>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</si>
  <si>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</si>
  <si>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</si>
  <si>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</si>
  <si>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</si>
  <si>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</si>
  <si>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</si>
  <si>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</si>
  <si>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</si>
  <si>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</si>
  <si>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</si>
  <si>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</si>
  <si>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</si>
  <si>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</si>
  <si>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</si>
  <si>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</si>
  <si>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</si>
  <si>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</si>
  <si>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</si>
  <si>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</si>
  <si>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</si>
  <si>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</si>
  <si>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</si>
  <si>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</si>
  <si>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</si>
  <si>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</si>
  <si>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</si>
  <si>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</si>
  <si>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</si>
  <si>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</si>
  <si>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</si>
  <si>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</si>
  <si>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</si>
  <si>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</si>
  <si>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</si>
  <si>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</si>
  <si>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</si>
  <si>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</si>
  <si>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</si>
  <si>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</si>
  <si>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</si>
  <si>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</si>
  <si>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</si>
  <si>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</si>
  <si>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</si>
  <si>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</si>
  <si>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</si>
  <si>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</si>
  <si>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</si>
  <si>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</si>
  <si>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</si>
  <si>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</si>
  <si>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</si>
  <si>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</si>
  <si>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</si>
  <si>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</si>
  <si>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</si>
  <si>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</si>
  <si>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</si>
  <si>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</si>
  <si>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</si>
  <si>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</si>
  <si>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</si>
  <si>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</si>
  <si>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</si>
  <si>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</si>
  <si>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</si>
  <si>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</si>
  <si>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</si>
  <si>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</si>
  <si>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</si>
  <si>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</si>
  <si>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</si>
  <si>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</si>
  <si>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</si>
  <si>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</si>
  <si>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</si>
  <si>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</si>
  <si>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</si>
  <si>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</si>
  <si>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</si>
  <si>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</si>
  <si>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</si>
  <si>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</si>
  <si>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</si>
  <si>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</si>
  <si>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</si>
  <si>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</si>
  <si>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</si>
  <si>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</si>
  <si>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</si>
  <si>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</si>
  <si>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</si>
  <si>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</si>
  <si>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</si>
  <si>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</si>
  <si>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</si>
  <si>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</si>
  <si>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</si>
  <si>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</si>
  <si>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</si>
  <si>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</si>
  <si>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</si>
  <si>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</si>
  <si>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</si>
  <si>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</si>
  <si>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</si>
  <si>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</si>
  <si>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</si>
  <si>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</si>
  <si>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</si>
  <si>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</si>
  <si>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</si>
  <si>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</si>
  <si>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</si>
  <si>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</si>
  <si>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</si>
  <si>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</si>
  <si>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</si>
  <si>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</si>
  <si>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</si>
  <si>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</si>
  <si>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</si>
  <si>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</si>
  <si>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</si>
  <si>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</si>
  <si>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</si>
  <si>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</si>
  <si>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</si>
  <si>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</si>
  <si>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</si>
  <si>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</si>
  <si>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</si>
  <si>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</si>
  <si>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</si>
  <si>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</si>
  <si>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</si>
  <si>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</si>
  <si>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</si>
  <si>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</si>
  <si>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</si>
  <si>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</si>
  <si>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</si>
  <si>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</si>
  <si>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</si>
  <si>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</si>
  <si>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</si>
  <si>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</si>
  <si>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</si>
  <si>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</si>
  <si>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</si>
  <si>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</si>
  <si>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</si>
  <si>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</si>
  <si>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</si>
  <si>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</si>
  <si>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</si>
  <si>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</si>
  <si>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</si>
  <si>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</si>
  <si>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</si>
  <si>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</si>
  <si>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</si>
  <si>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</si>
  <si>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</si>
  <si>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</si>
  <si>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</si>
  <si>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</si>
  <si>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</si>
  <si>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</si>
  <si>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</si>
  <si>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</si>
  <si>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</si>
  <si>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</si>
  <si>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</si>
  <si>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</si>
  <si>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</si>
  <si>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</si>
  <si>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</si>
  <si>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</si>
  <si>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</si>
  <si>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</si>
  <si>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</si>
  <si>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</si>
  <si>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</si>
  <si>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</si>
  <si>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</si>
  <si>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</si>
  <si>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</si>
  <si>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</si>
  <si>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</si>
  <si>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</si>
  <si>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</si>
  <si>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</si>
  <si>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</si>
  <si>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</si>
  <si>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</si>
  <si>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</si>
  <si>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</si>
  <si>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</si>
  <si>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</si>
  <si>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</si>
  <si>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</si>
  <si>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</si>
  <si>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</si>
  <si>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</si>
  <si>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</si>
  <si>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</si>
  <si>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</si>
  <si>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</si>
  <si>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</si>
  <si>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</si>
  <si>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</si>
  <si>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</si>
  <si>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</si>
  <si>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</si>
  <si>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</si>
  <si>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</si>
  <si>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</si>
  <si>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</si>
  <si>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</si>
  <si>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</si>
  <si>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</si>
  <si>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</si>
  <si>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</si>
  <si>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</si>
  <si>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</si>
  <si>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</si>
  <si>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</si>
  <si>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</si>
  <si>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</si>
  <si>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</si>
  <si>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</si>
  <si>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</si>
  <si>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</si>
  <si>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</si>
  <si>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</si>
  <si>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</si>
  <si>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</si>
  <si>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</si>
  <si>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</si>
  <si>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</si>
  <si>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</si>
  <si>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</si>
  <si>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</si>
  <si>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</si>
  <si>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</si>
  <si>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</si>
  <si>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</si>
  <si>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</si>
  <si>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</si>
  <si>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</si>
  <si>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</si>
  <si>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</si>
  <si>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</si>
  <si>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</si>
  <si>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</si>
  <si>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</si>
  <si>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</si>
  <si>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</si>
  <si>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</si>
  <si>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</si>
  <si>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</si>
  <si>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</si>
  <si>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</si>
  <si>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</si>
  <si>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</si>
  <si>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</si>
  <si>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</si>
  <si>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</si>
  <si>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</si>
  <si>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</si>
  <si>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</si>
  <si>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</si>
  <si>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</si>
  <si>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</si>
  <si>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</si>
  <si>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</si>
  <si>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</si>
  <si>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</si>
  <si>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</si>
  <si>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</si>
  <si>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</si>
  <si>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</si>
  <si>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</si>
  <si>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</si>
  <si>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</si>
  <si>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</si>
  <si>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</si>
  <si>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</si>
  <si>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</si>
  <si>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</si>
  <si>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</si>
  <si>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</si>
  <si>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</si>
  <si>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</si>
  <si>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</si>
  <si>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</si>
  <si>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</si>
  <si>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</si>
  <si>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</si>
  <si>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</si>
  <si>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</si>
  <si>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</si>
  <si>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</si>
  <si>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</si>
  <si>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</si>
  <si>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</si>
  <si>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</si>
  <si>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</si>
  <si>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</si>
  <si>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</si>
  <si>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</si>
  <si>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</si>
  <si>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</si>
  <si>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</si>
  <si>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</si>
  <si>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</si>
  <si>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</si>
  <si>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</si>
  <si>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</si>
  <si>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</si>
  <si>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</si>
  <si>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</si>
  <si>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</si>
  <si>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</si>
  <si>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</si>
  <si>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</si>
  <si>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</si>
  <si>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</si>
  <si>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</si>
  <si>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</si>
  <si>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</si>
  <si>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</si>
  <si>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</si>
  <si>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</si>
  <si>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</si>
  <si>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</si>
  <si>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</si>
  <si>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</si>
  <si>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</si>
  <si>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</si>
  <si>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</si>
  <si>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</si>
  <si>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</si>
  <si>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</si>
  <si>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</si>
  <si>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</si>
  <si>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</si>
  <si>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</si>
  <si>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</si>
  <si>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</si>
  <si>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</si>
  <si>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</si>
  <si>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</si>
  <si>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</si>
  <si>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</si>
  <si>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</si>
  <si>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</si>
  <si>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</si>
  <si>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</si>
  <si>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</si>
  <si>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</si>
  <si>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</si>
  <si>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</si>
  <si>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</si>
  <si>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</si>
  <si>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</si>
  <si>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</si>
  <si>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</si>
  <si>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</si>
  <si>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</si>
  <si>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</si>
  <si>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</si>
  <si>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</si>
  <si>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</si>
  <si>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</si>
  <si>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</si>
  <si>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</si>
  <si>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</si>
  <si>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</si>
  <si>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</si>
  <si>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</si>
  <si>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</si>
  <si>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</si>
  <si>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</si>
  <si>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</si>
  <si>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</si>
  <si>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</si>
  <si>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</si>
  <si>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</si>
  <si>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</si>
  <si>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</si>
  <si>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</si>
  <si>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</si>
  <si>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</si>
  <si>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</si>
  <si>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</si>
  <si>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</si>
  <si>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</si>
  <si>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</si>
  <si>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</si>
  <si>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</si>
  <si>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</si>
  <si>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</si>
  <si>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</si>
  <si>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</si>
  <si>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</si>
  <si>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</si>
  <si>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</si>
  <si>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</si>
  <si>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</si>
  <si>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</si>
  <si>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</si>
  <si>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</si>
  <si>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</si>
  <si>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</si>
  <si>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</si>
  <si>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</si>
  <si>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</si>
  <si>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</si>
  <si>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</si>
  <si>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</si>
  <si>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</si>
  <si>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</si>
  <si>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</si>
  <si>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</si>
  <si>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</si>
  <si>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</si>
  <si>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</si>
  <si>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</si>
  <si>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</si>
  <si>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</si>
  <si>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</si>
  <si>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</si>
  <si>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</si>
  <si>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</si>
  <si>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</si>
  <si>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</si>
  <si>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</si>
  <si>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</si>
  <si>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</si>
  <si>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</si>
  <si>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</si>
  <si>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</si>
  <si>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</si>
  <si>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</si>
  <si>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</si>
  <si>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</si>
  <si>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</si>
  <si>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</si>
  <si>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</si>
  <si>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</si>
  <si>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</si>
  <si>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</si>
  <si>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</si>
  <si>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</si>
  <si>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</si>
  <si>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</si>
  <si>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</si>
  <si>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</si>
  <si>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</si>
  <si>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</si>
  <si>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</si>
  <si>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</si>
  <si>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</si>
  <si>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</si>
  <si>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</si>
  <si>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</si>
  <si>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</si>
  <si>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</si>
  <si>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</si>
  <si>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</si>
  <si>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</si>
  <si>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</si>
  <si>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</si>
  <si>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</si>
  <si>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</si>
  <si>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</si>
  <si>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</si>
  <si>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</si>
  <si>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</si>
  <si>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</si>
  <si>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</si>
  <si>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</si>
  <si>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</si>
  <si>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</si>
  <si>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</si>
  <si>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</si>
  <si>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</si>
  <si>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</si>
  <si>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</si>
  <si>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</si>
  <si>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</si>
  <si>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</si>
  <si>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</si>
  <si>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</si>
  <si>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</si>
  <si>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</si>
  <si>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</si>
  <si>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</si>
  <si>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</si>
  <si>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</si>
  <si>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</si>
  <si>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</si>
  <si>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</si>
  <si>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</si>
  <si>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</si>
  <si>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</si>
  <si>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</si>
  <si>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</si>
  <si>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</si>
  <si>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</si>
  <si>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</si>
  <si>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</si>
  <si>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</si>
  <si>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</si>
  <si>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</si>
  <si>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</si>
  <si>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</si>
  <si>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</si>
  <si>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</si>
  <si>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</si>
  <si>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</si>
  <si>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</si>
  <si>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</si>
  <si>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</si>
  <si>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</si>
  <si>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</si>
  <si>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</si>
  <si>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</si>
  <si>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</si>
  <si>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</si>
  <si>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</si>
  <si>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</si>
  <si>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</si>
  <si>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</si>
  <si>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</si>
  <si>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</si>
  <si>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</si>
  <si>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</si>
  <si>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</si>
  <si>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</si>
  <si>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</si>
  <si>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</si>
  <si>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</si>
  <si>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</si>
  <si>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</si>
  <si>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</si>
  <si>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</si>
  <si>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</si>
  <si>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</si>
  <si>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</si>
  <si>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</si>
  <si>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</si>
  <si>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</si>
  <si>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</si>
  <si>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</si>
  <si>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</si>
  <si>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</si>
  <si>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</si>
  <si>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</si>
  <si>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</si>
  <si>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</si>
  <si>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</si>
  <si>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</si>
  <si>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</si>
  <si>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</si>
  <si>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</si>
  <si>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</si>
  <si>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</si>
  <si>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</si>
  <si>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</si>
  <si>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</si>
  <si>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</si>
  <si>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</si>
  <si>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</si>
  <si>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</si>
  <si>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</si>
  <si>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</si>
  <si>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</si>
  <si>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</si>
  <si>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</si>
  <si>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</si>
  <si>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</si>
  <si>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</si>
  <si>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</si>
  <si>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</si>
  <si>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</si>
  <si>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</si>
  <si>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</si>
  <si>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</si>
  <si>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</si>
  <si>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</si>
  <si>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</si>
  <si>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</si>
  <si>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</si>
  <si>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</si>
  <si>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</si>
  <si>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</si>
  <si>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</si>
  <si>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</si>
  <si>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</si>
  <si>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</si>
  <si>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</si>
  <si>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</si>
  <si>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</si>
  <si>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</si>
  <si>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</si>
  <si>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</si>
  <si>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</si>
  <si>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</si>
  <si>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</si>
  <si>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</si>
  <si>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</si>
  <si>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</si>
  <si>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</si>
  <si>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</si>
  <si>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</si>
  <si>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</si>
  <si>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</si>
  <si>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</si>
  <si>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</si>
  <si>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</si>
  <si>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</si>
  <si>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</si>
  <si>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</si>
  <si>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</si>
  <si>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</si>
  <si>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</si>
  <si>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</si>
  <si>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</si>
  <si>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</si>
  <si>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</si>
  <si>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</si>
  <si>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</si>
  <si>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</si>
  <si>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</si>
  <si>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</si>
  <si>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</si>
  <si>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</si>
  <si>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</si>
  <si>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</si>
  <si>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</si>
  <si>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</si>
  <si>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</si>
  <si>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</si>
  <si>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</si>
  <si>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</si>
  <si>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</si>
  <si>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</si>
  <si>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</si>
  <si>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</si>
  <si>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</si>
  <si>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</si>
  <si>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</si>
  <si>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</si>
  <si>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</si>
  <si>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</si>
  <si>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</si>
  <si>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</si>
  <si>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</si>
  <si>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</si>
  <si>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</si>
  <si>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</si>
  <si>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</si>
  <si>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</si>
  <si>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</si>
  <si>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</si>
  <si>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</si>
  <si>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</si>
  <si>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</si>
  <si>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</si>
  <si>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</si>
  <si>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</si>
  <si>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</si>
  <si>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</si>
  <si>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</si>
  <si>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</si>
  <si>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</si>
  <si>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</si>
  <si>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</si>
  <si>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</si>
  <si>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</si>
  <si>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</si>
  <si>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</si>
  <si>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</si>
  <si>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</si>
  <si>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</si>
  <si>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</si>
  <si>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</si>
  <si>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</si>
  <si>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</si>
  <si>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</si>
  <si>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</si>
  <si>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</si>
  <si>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</si>
  <si>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</si>
  <si>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</si>
  <si>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</si>
  <si>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</si>
  <si>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</si>
  <si>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</si>
  <si>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</si>
  <si>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</si>
  <si>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</si>
  <si>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</si>
  <si>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</si>
  <si>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</si>
  <si>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</si>
  <si>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</si>
  <si>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</si>
  <si>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</si>
  <si>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</si>
  <si>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</si>
  <si>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</si>
  <si>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</si>
  <si>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</si>
  <si>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</si>
  <si>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</si>
  <si>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</si>
  <si>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</si>
  <si>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</si>
  <si>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</si>
  <si>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</si>
  <si>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</si>
  <si>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</si>
  <si>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</si>
  <si>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</si>
  <si>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</si>
  <si>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</si>
  <si>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</si>
  <si>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</si>
  <si>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</si>
  <si>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</si>
  <si>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</si>
  <si>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</si>
  <si>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</si>
  <si>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</si>
  <si>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</si>
  <si>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</si>
  <si>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</si>
  <si>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</si>
  <si>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</si>
  <si>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</si>
  <si>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</si>
  <si>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</si>
  <si>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</si>
  <si>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</si>
  <si>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</si>
  <si>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</si>
  <si>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</si>
  <si>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</si>
  <si>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</si>
  <si>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</si>
  <si>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</si>
  <si>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</si>
  <si>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</si>
  <si>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</si>
  <si>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</si>
  <si>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</si>
  <si>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</si>
  <si>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</si>
  <si>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</si>
  <si>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</si>
  <si>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</si>
  <si>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</si>
  <si>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</si>
  <si>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</si>
  <si>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</si>
  <si>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</si>
  <si>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</si>
  <si>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</si>
  <si>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</si>
  <si>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</si>
  <si>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</si>
  <si>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</si>
  <si>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</si>
  <si>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</si>
  <si>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</si>
  <si>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</si>
  <si>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</si>
  <si>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</si>
  <si>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</si>
  <si>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</si>
  <si>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</si>
  <si>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</si>
  <si>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</si>
  <si>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</si>
  <si>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</si>
  <si>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</si>
  <si>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</si>
  <si>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</si>
  <si>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</si>
  <si>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</si>
  <si>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</si>
  <si>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</si>
  <si>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</si>
  <si>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</si>
  <si>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</si>
  <si>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</si>
  <si>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</si>
  <si>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</si>
  <si>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</si>
  <si>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</si>
  <si>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</si>
  <si>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</si>
  <si>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</si>
  <si>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</si>
  <si>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</si>
  <si>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</si>
  <si>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</si>
  <si>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</si>
  <si>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</si>
  <si>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</si>
  <si>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</si>
  <si>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</si>
  <si>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</si>
  <si>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</si>
  <si>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</si>
  <si>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</si>
  <si>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</si>
  <si>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</si>
  <si>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</si>
  <si>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</si>
  <si>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</si>
  <si>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</si>
  <si>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</si>
  <si>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</si>
  <si>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</si>
  <si>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</si>
  <si>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</si>
  <si>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</si>
  <si>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</si>
  <si>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</si>
  <si>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</si>
  <si>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</si>
  <si>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</si>
  <si>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</si>
  <si>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</si>
  <si>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</si>
  <si>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</si>
  <si>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</si>
  <si>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</si>
  <si>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</si>
  <si>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</si>
  <si>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</si>
  <si>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</si>
  <si>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</si>
  <si>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</si>
  <si>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</si>
  <si>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</si>
  <si>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</si>
  <si>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</si>
  <si>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</si>
  <si>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</si>
  <si>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</si>
  <si>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</si>
  <si>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</si>
  <si>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</si>
  <si>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</si>
  <si>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</si>
  <si>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</si>
  <si>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</si>
  <si>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</si>
  <si>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</si>
  <si>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</si>
  <si>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</si>
  <si>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</si>
  <si>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</si>
  <si>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</si>
  <si>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</si>
  <si>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</si>
  <si>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</si>
  <si>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</si>
  <si>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</si>
  <si>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</si>
  <si>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</si>
  <si>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</si>
  <si>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</si>
  <si>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</si>
  <si>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</si>
  <si>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</si>
  <si>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</si>
  <si>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</si>
  <si>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</si>
  <si>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</si>
  <si>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</si>
  <si>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</si>
  <si>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</si>
  <si>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</si>
  <si>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</si>
  <si>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</si>
  <si>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</si>
  <si>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</si>
  <si>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</si>
  <si>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</si>
  <si>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</si>
  <si>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</si>
  <si>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</si>
  <si>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</si>
  <si>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</si>
  <si>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</si>
  <si>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</si>
  <si>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</si>
  <si>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</si>
  <si>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</si>
  <si>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</si>
  <si>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</si>
  <si>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</si>
  <si>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</si>
  <si>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</si>
  <si>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</si>
  <si>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</si>
  <si>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</si>
  <si>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</si>
  <si>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</si>
  <si>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</si>
  <si>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</si>
  <si>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</si>
  <si>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</si>
  <si>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</si>
  <si>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</si>
  <si>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</si>
  <si>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</si>
  <si>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</si>
  <si>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</si>
  <si>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</si>
  <si>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</si>
  <si>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</si>
  <si>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</si>
  <si>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</si>
  <si>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</si>
  <si>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</si>
  <si>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</si>
  <si>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</si>
  <si>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</si>
  <si>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</si>
  <si>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</si>
  <si>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</si>
  <si>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</si>
  <si>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</si>
  <si>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</si>
  <si>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</si>
  <si>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</si>
  <si>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</si>
  <si>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</si>
  <si>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</si>
  <si>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</si>
  <si>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</si>
  <si>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</si>
  <si>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</si>
  <si>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</si>
  <si>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</si>
  <si>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</si>
  <si>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</si>
  <si>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</si>
  <si>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</si>
  <si>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</si>
  <si>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</si>
  <si>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</si>
  <si>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</si>
  <si>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</si>
  <si>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</si>
  <si>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</si>
  <si>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</si>
  <si>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</si>
  <si>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</si>
  <si>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</si>
  <si>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</si>
  <si>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</si>
  <si>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</si>
  <si>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</si>
  <si>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</si>
  <si>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</si>
  <si>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</si>
  <si>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</si>
  <si>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</si>
  <si>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</si>
  <si>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</si>
  <si>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</si>
  <si>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</si>
  <si>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</si>
  <si>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</si>
  <si>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</si>
  <si>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</si>
  <si>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</si>
  <si>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</si>
  <si>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</si>
  <si>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</si>
  <si>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</si>
  <si>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</si>
  <si>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</si>
  <si>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</si>
  <si>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</si>
  <si>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</si>
  <si>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</si>
  <si>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</si>
  <si>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</si>
  <si>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</si>
  <si>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</si>
  <si>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</si>
  <si>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</si>
  <si>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</si>
  <si>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</si>
  <si>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</si>
  <si>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</si>
  <si>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</si>
  <si>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</si>
  <si>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</si>
  <si>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</si>
  <si>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</si>
  <si>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</si>
  <si>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</si>
  <si>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</si>
  <si>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</si>
  <si>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</si>
  <si>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</si>
  <si>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</si>
  <si>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</si>
  <si>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</si>
  <si>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</si>
  <si>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</si>
  <si>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</si>
  <si>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</si>
  <si>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</si>
  <si>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</si>
  <si>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</si>
  <si>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</si>
  <si>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</si>
  <si>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</si>
  <si>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</si>
  <si>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</si>
  <si>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</si>
  <si>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</si>
  <si>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</si>
  <si>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</si>
  <si>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</si>
  <si>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</si>
  <si>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</si>
  <si>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</si>
  <si>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</si>
  <si>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</si>
  <si>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</si>
  <si>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</si>
  <si>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</si>
  <si>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</si>
  <si>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</si>
  <si>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</si>
  <si>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</si>
  <si>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</si>
  <si>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</si>
  <si>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</si>
  <si>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</si>
  <si>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</si>
  <si>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</si>
  <si>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</si>
  <si>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</si>
  <si>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</si>
  <si>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</si>
  <si>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</si>
  <si>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</si>
  <si>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</si>
  <si>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</si>
  <si>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</si>
  <si>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</si>
  <si>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</si>
  <si>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</si>
  <si>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</si>
  <si>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</si>
  <si>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</si>
  <si>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</si>
  <si>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</si>
  <si>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</si>
  <si>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</si>
  <si>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</si>
  <si>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</si>
  <si>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</si>
  <si>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</si>
  <si>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</si>
  <si>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</si>
  <si>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</si>
  <si>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</si>
  <si>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</si>
  <si>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</si>
  <si>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</si>
  <si>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</si>
  <si>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</si>
  <si>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</si>
  <si>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</si>
  <si>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</si>
  <si>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</si>
  <si>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</si>
  <si>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</si>
  <si>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</si>
  <si>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</si>
  <si>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</si>
  <si>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</si>
  <si>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</si>
  <si>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</si>
  <si>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</si>
  <si>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</si>
  <si>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</si>
  <si>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</si>
  <si>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</si>
  <si>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</si>
  <si>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</si>
  <si>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</si>
  <si>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</si>
  <si>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</si>
  <si>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</si>
  <si>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</si>
  <si>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</si>
  <si>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</si>
  <si>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</si>
  <si>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</si>
  <si>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</si>
  <si>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</si>
  <si>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</si>
  <si>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</si>
  <si>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</si>
  <si>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</si>
  <si>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</si>
  <si>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</si>
  <si>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</si>
  <si>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</si>
  <si>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</si>
  <si>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</si>
  <si>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</si>
  <si>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</si>
  <si>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</si>
  <si>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</si>
  <si>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</si>
  <si>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</si>
  <si>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</si>
  <si>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</si>
  <si>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</si>
  <si>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</si>
  <si>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</si>
  <si>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</si>
  <si>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</si>
  <si>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</si>
  <si>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</si>
  <si>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</si>
  <si>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</si>
  <si>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</si>
  <si>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</si>
  <si>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</si>
  <si>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</si>
  <si>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</si>
  <si>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</si>
  <si>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</si>
  <si>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</si>
  <si>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</si>
  <si>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</si>
  <si>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</si>
  <si>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</si>
  <si>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</si>
  <si>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</si>
  <si>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</si>
  <si>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</si>
  <si>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</si>
  <si>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</si>
  <si>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</si>
  <si>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</si>
  <si>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</si>
  <si>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</si>
  <si>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</si>
  <si>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</si>
  <si>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</si>
  <si>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</si>
  <si>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</si>
  <si>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</si>
  <si>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</si>
  <si>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</si>
  <si>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</si>
  <si>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</si>
  <si>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</si>
  <si>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</si>
  <si>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</si>
  <si>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</si>
  <si>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</si>
  <si>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</si>
  <si>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</si>
  <si>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</si>
  <si>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</si>
  <si>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</si>
  <si>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</si>
  <si>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</si>
  <si>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</si>
  <si>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</si>
  <si>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</si>
  <si>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</si>
  <si>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</si>
  <si>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</si>
  <si>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</si>
  <si>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</si>
  <si>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</si>
  <si>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</si>
  <si>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</si>
  <si>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</si>
  <si>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</si>
  <si>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</si>
  <si>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</si>
  <si>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</si>
  <si>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</si>
  <si>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</si>
  <si>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</si>
  <si>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</si>
  <si>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</si>
  <si>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</si>
  <si>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</si>
  <si>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</si>
  <si>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</si>
  <si>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</si>
  <si>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</si>
  <si>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</si>
  <si>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</si>
  <si>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</si>
  <si>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</si>
  <si>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</si>
  <si>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</si>
  <si>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</si>
  <si>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</si>
  <si>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</si>
  <si>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</si>
  <si>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</si>
  <si>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</si>
  <si>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</si>
  <si>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</si>
  <si>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</si>
  <si>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</si>
  <si>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</si>
  <si>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</si>
  <si>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</si>
  <si>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</si>
  <si>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</si>
  <si>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</si>
  <si>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</si>
  <si>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</si>
  <si>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</si>
  <si>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</si>
  <si>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</si>
  <si>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</si>
  <si>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</si>
  <si>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</si>
  <si>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</si>
  <si>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</si>
  <si>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</si>
  <si>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</si>
  <si>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</si>
  <si>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</si>
  <si>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</si>
  <si>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</si>
  <si>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</si>
  <si>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</si>
  <si>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</si>
  <si>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</si>
  <si>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</si>
  <si>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</si>
  <si>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</si>
  <si>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</si>
  <si>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</si>
  <si>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</si>
  <si>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</si>
  <si>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</si>
  <si>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</si>
  <si>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</si>
  <si>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</si>
  <si>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</si>
  <si>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</si>
  <si>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</si>
  <si>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</si>
  <si>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</si>
  <si>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</si>
  <si>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</si>
  <si>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</si>
  <si>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</si>
  <si>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</si>
  <si>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</si>
  <si>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</si>
  <si>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</si>
  <si>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</si>
  <si>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</si>
  <si>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</si>
  <si>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</si>
  <si>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</si>
  <si>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</si>
  <si>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</si>
  <si>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</si>
  <si>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</si>
  <si>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</si>
  <si>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</si>
  <si>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</si>
  <si>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</si>
  <si>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</si>
  <si>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</si>
  <si>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</si>
  <si>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</si>
  <si>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</si>
  <si>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</si>
  <si>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</si>
  <si>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</si>
  <si>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</si>
  <si>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</si>
  <si>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</si>
  <si>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</si>
  <si>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</si>
  <si>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</si>
  <si>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</si>
  <si>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</si>
  <si>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</si>
  <si>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</si>
  <si>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</si>
  <si>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</si>
  <si>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</si>
  <si>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</si>
  <si>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</si>
  <si>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</si>
  <si>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</si>
  <si>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</si>
  <si>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</si>
  <si>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</si>
  <si>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</si>
  <si>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</si>
  <si>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</si>
  <si>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</si>
  <si>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</si>
  <si>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</si>
  <si>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</si>
  <si>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</si>
  <si>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</si>
  <si>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</si>
  <si>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</si>
  <si>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</si>
  <si>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</si>
  <si>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</si>
  <si>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</si>
  <si>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</si>
  <si>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</si>
  <si>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</si>
  <si>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</si>
  <si>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</si>
  <si>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</si>
  <si>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</si>
  <si>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</si>
  <si>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</si>
  <si>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</si>
  <si>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</si>
  <si>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</si>
  <si>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</si>
  <si>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</si>
  <si>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</si>
  <si>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</si>
  <si>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</si>
  <si>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</si>
  <si>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</si>
  <si>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</si>
  <si>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</si>
  <si>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</si>
  <si>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</si>
  <si>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</si>
  <si>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</si>
  <si>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</si>
  <si>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</si>
  <si>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</si>
  <si>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</si>
  <si>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</si>
  <si>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</si>
  <si>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</si>
  <si>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</si>
  <si>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</si>
  <si>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</si>
  <si>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</si>
  <si>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</si>
  <si>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</si>
  <si>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</si>
  <si>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</si>
  <si>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</si>
  <si>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</si>
  <si>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</si>
  <si>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</si>
  <si>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</si>
  <si>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</si>
  <si>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</si>
  <si>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</si>
  <si>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</si>
  <si>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</si>
  <si>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</si>
  <si>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</si>
  <si>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</si>
  <si>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</si>
  <si>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</si>
  <si>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</si>
  <si>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</si>
  <si>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</si>
  <si>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</si>
  <si>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</si>
  <si>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</si>
  <si>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</si>
  <si>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</si>
  <si>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</si>
  <si>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</si>
  <si>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</si>
  <si>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</si>
  <si>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</si>
  <si>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</si>
  <si>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</si>
  <si>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</si>
  <si>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</si>
  <si>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</si>
  <si>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</si>
  <si>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</si>
  <si>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</si>
  <si>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</si>
  <si>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</si>
  <si>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</si>
  <si>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</si>
  <si>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</si>
  <si>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</si>
  <si>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</si>
  <si>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</si>
  <si>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</si>
  <si>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</si>
  <si>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</si>
  <si>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</si>
  <si>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</si>
  <si>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</si>
  <si>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</si>
  <si>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</si>
  <si>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</si>
  <si>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</si>
  <si>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</si>
  <si>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</si>
  <si>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</si>
  <si>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</si>
  <si>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</si>
  <si>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</si>
  <si>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</si>
  <si>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</si>
  <si>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</si>
  <si>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</si>
  <si>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</si>
  <si>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</si>
  <si>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</si>
  <si>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</si>
  <si>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</si>
  <si>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</si>
  <si>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</si>
  <si>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</si>
  <si>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</si>
  <si>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</si>
  <si>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</si>
  <si>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</si>
  <si>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</si>
  <si>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</si>
  <si>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</si>
  <si>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</si>
  <si>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</si>
  <si>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</si>
  <si>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</si>
  <si>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</si>
  <si>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</si>
  <si>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</si>
  <si>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</si>
  <si>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</si>
  <si>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</si>
  <si>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</si>
  <si>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</si>
  <si>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</si>
  <si>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</si>
  <si>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</si>
  <si>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</si>
  <si>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</si>
  <si>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</si>
  <si>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</si>
  <si>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</si>
  <si>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</si>
  <si>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</si>
  <si>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</si>
  <si>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</si>
  <si>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</si>
  <si>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</si>
  <si>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</si>
  <si>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</si>
  <si>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</si>
  <si>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</si>
  <si>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</si>
  <si>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</si>
  <si>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</si>
  <si>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</si>
  <si>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</si>
  <si>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</si>
  <si>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</si>
  <si>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</si>
  <si>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</si>
  <si>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</si>
  <si>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</si>
  <si>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</si>
  <si>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</si>
  <si>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</si>
  <si>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</si>
  <si>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</si>
  <si>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</si>
  <si>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</si>
  <si>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</si>
  <si>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</si>
  <si>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</si>
  <si>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</si>
  <si>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</si>
  <si>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</si>
  <si>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</si>
  <si>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</si>
  <si>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</si>
  <si>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</si>
  <si>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</si>
  <si>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</si>
  <si>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</si>
  <si>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</si>
  <si>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</si>
  <si>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</si>
  <si>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</si>
  <si>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</si>
  <si>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</si>
  <si>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</si>
  <si>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</si>
  <si>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</si>
  <si>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</si>
  <si>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</si>
  <si>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</si>
  <si>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</si>
  <si>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</si>
  <si>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</si>
  <si>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</si>
  <si>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</si>
  <si>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</si>
  <si>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</si>
  <si>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</si>
  <si>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</si>
  <si>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</si>
  <si>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</si>
  <si>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</si>
  <si>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</si>
  <si>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</si>
  <si>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</si>
  <si>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</si>
  <si>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</si>
  <si>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</si>
  <si>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</si>
  <si>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</si>
  <si>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</si>
  <si>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</si>
  <si>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</si>
  <si>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</si>
  <si>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</si>
  <si>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</si>
  <si>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</si>
  <si>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</si>
  <si>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</si>
  <si>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</si>
  <si>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</si>
  <si>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</si>
  <si>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</si>
  <si>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</si>
  <si>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</si>
  <si>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</si>
  <si>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</si>
  <si>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</si>
  <si>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</si>
  <si>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</si>
  <si>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</si>
  <si>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</si>
  <si>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</si>
  <si>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</si>
  <si>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</si>
  <si>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</si>
  <si>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</si>
  <si>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</si>
  <si>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</si>
  <si>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</si>
  <si>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</si>
  <si>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</si>
  <si>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</si>
  <si>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</si>
  <si>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</si>
  <si>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</si>
  <si>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</si>
  <si>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</si>
  <si>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</si>
  <si>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</si>
  <si>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</si>
  <si>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</si>
  <si>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</si>
  <si>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</si>
  <si>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</si>
  <si>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</si>
  <si>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</si>
  <si>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</si>
  <si>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</si>
  <si>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</si>
  <si>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</si>
  <si>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</si>
  <si>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</si>
  <si>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</si>
  <si>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</si>
  <si>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</si>
  <si>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</si>
  <si>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</si>
  <si>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</si>
  <si>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</si>
  <si>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</si>
  <si>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</si>
  <si>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</si>
  <si>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</si>
  <si>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</si>
  <si>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</si>
  <si>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</si>
  <si>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</si>
  <si>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</si>
  <si>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</si>
  <si>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</si>
  <si>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</si>
  <si>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</si>
  <si>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</si>
  <si>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</si>
  <si>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</si>
  <si>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</si>
  <si>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</si>
  <si>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</si>
  <si>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</si>
  <si>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</si>
  <si>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</si>
  <si>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</si>
  <si>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</si>
  <si>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</si>
  <si>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</si>
  <si>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</si>
  <si>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</si>
  <si>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</si>
  <si>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</si>
  <si>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</si>
  <si>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</si>
  <si>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</si>
  <si>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</si>
  <si>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</si>
  <si>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</si>
  <si>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</si>
  <si>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</si>
  <si>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</si>
  <si>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</si>
  <si>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</si>
  <si>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</si>
  <si>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</si>
  <si>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</si>
  <si>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</si>
  <si>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</si>
  <si>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</si>
  <si>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</si>
  <si>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</si>
  <si>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</si>
  <si>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</si>
  <si>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</si>
  <si>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</si>
  <si>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</si>
  <si>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</si>
  <si>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</si>
  <si>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</si>
  <si>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</si>
  <si>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</si>
  <si>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</si>
  <si>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</si>
  <si>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</si>
  <si>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</si>
  <si>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</si>
  <si>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</si>
  <si>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</si>
  <si>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</si>
  <si>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</si>
  <si>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</si>
  <si>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</si>
  <si>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</si>
  <si>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</si>
  <si>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</si>
  <si>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</si>
  <si>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</si>
  <si>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</si>
  <si>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</si>
  <si>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</si>
  <si>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</si>
  <si>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</si>
  <si>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</si>
  <si>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</si>
  <si>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</si>
  <si>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</si>
  <si>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</si>
  <si>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</si>
  <si>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</si>
  <si>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</si>
  <si>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</si>
  <si>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</si>
  <si>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</si>
  <si>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</si>
  <si>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</si>
  <si>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</si>
  <si>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</si>
  <si>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</si>
  <si>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</si>
  <si>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</si>
  <si>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</si>
  <si>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</si>
  <si>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</si>
  <si>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</si>
  <si>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</si>
  <si>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</si>
  <si>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</si>
  <si>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</si>
  <si>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</si>
  <si>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</si>
  <si>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</si>
  <si>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</si>
  <si>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</si>
  <si>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</si>
  <si>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</si>
  <si>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</si>
  <si>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</si>
  <si>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</si>
  <si>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</si>
  <si>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</si>
  <si>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</si>
  <si>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</si>
  <si>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</si>
  <si>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</si>
  <si>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</si>
  <si>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</si>
  <si>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</si>
  <si>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</si>
  <si>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</si>
  <si>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</si>
  <si>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</si>
  <si>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</si>
  <si>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</si>
  <si>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</si>
  <si>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</si>
  <si>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</si>
  <si>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</si>
  <si>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</si>
  <si>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</si>
  <si>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</si>
  <si>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</si>
  <si>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</si>
  <si>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</si>
  <si>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</si>
  <si>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</si>
  <si>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</si>
  <si>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</si>
  <si>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</si>
  <si>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</si>
  <si>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</si>
  <si>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</si>
  <si>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</si>
  <si>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</si>
  <si>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</si>
  <si>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</si>
  <si>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</si>
  <si>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</si>
  <si>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</si>
  <si>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</si>
  <si>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</si>
  <si>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</si>
  <si>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</si>
  <si>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</si>
  <si>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</si>
  <si>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</si>
  <si>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</si>
  <si>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</si>
  <si>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</si>
  <si>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</si>
  <si>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</si>
  <si>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</si>
  <si>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</si>
  <si>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</si>
  <si>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</si>
  <si>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</si>
  <si>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</si>
  <si>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</si>
  <si>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</si>
  <si>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</si>
  <si>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</si>
  <si>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</si>
  <si>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</si>
  <si>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</si>
  <si>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</si>
  <si>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</si>
  <si>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</si>
  <si>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</si>
  <si>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</si>
  <si>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</si>
  <si>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</si>
  <si>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</si>
  <si>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</si>
  <si>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</si>
  <si>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</si>
  <si>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</si>
  <si>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</si>
  <si>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</si>
  <si>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</si>
  <si>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</si>
  <si>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</si>
  <si>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</si>
  <si>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</si>
  <si>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</si>
  <si>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</si>
  <si>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</si>
  <si>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</si>
  <si>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</si>
  <si>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</si>
  <si>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</si>
  <si>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</si>
  <si>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</si>
  <si>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</si>
  <si>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</si>
  <si>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</si>
  <si>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</si>
  <si>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</si>
  <si>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</si>
  <si>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</si>
  <si>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</si>
  <si>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</si>
  <si>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</si>
  <si>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</si>
  <si>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</si>
  <si>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</si>
  <si>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</si>
  <si>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</si>
  <si>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</si>
  <si>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</si>
  <si>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</si>
  <si>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</si>
  <si>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</si>
  <si>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</si>
  <si>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</si>
  <si>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</si>
  <si>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</si>
  <si>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</si>
  <si>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</si>
  <si>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</si>
  <si>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</si>
  <si>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</si>
  <si>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</si>
  <si>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</si>
  <si>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</si>
  <si>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</si>
  <si>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</si>
  <si>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</si>
  <si>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</si>
  <si>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</si>
  <si>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</si>
  <si>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</si>
  <si>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</si>
  <si>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</si>
  <si>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</si>
  <si>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</si>
  <si>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</si>
  <si>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</si>
  <si>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</si>
  <si>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</si>
  <si>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</si>
  <si>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</si>
  <si>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</si>
  <si>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</si>
  <si>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</si>
  <si>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</si>
  <si>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</si>
  <si>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</si>
  <si>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</si>
  <si>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</si>
  <si>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</si>
  <si>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</si>
  <si>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</si>
  <si>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</si>
  <si>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</si>
  <si>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</si>
  <si>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</si>
  <si>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</si>
  <si>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</si>
  <si>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</si>
  <si>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</si>
  <si>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</si>
  <si>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</si>
  <si>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</si>
  <si>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</si>
  <si>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</si>
  <si>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</si>
  <si>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</si>
  <si>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</si>
  <si>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</si>
  <si>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</si>
  <si>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</si>
  <si>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</si>
  <si>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</si>
  <si>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</si>
  <si>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</si>
  <si>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</si>
  <si>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</si>
  <si>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</si>
  <si>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</si>
  <si>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</si>
  <si>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</si>
  <si>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</si>
  <si>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</si>
  <si>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</si>
  <si>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</si>
  <si>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</si>
  <si>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</si>
  <si>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</si>
  <si>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</si>
  <si>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</si>
  <si>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</si>
  <si>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</si>
  <si>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</si>
  <si>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</si>
  <si>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</si>
  <si>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</si>
  <si>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</si>
  <si>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</si>
  <si>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</si>
  <si>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</si>
  <si>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</si>
  <si>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</si>
  <si>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</si>
  <si>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</si>
  <si>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</si>
  <si>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</si>
  <si>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</si>
  <si>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</si>
  <si>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</si>
  <si>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</si>
  <si>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</si>
  <si>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</si>
  <si>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</si>
  <si>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</si>
  <si>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</si>
  <si>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</si>
  <si>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</si>
  <si>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</si>
  <si>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</si>
  <si>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</si>
  <si>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</si>
  <si>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</si>
  <si>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</si>
  <si>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</si>
  <si>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</si>
  <si>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</si>
  <si>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</si>
  <si>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</si>
  <si>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</si>
  <si>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</si>
  <si>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</si>
  <si>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</si>
  <si>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</si>
  <si>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</si>
  <si>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</si>
  <si>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</si>
  <si>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</si>
  <si>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</si>
  <si>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</si>
  <si>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</si>
  <si>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</si>
  <si>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</si>
  <si>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</si>
  <si>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</si>
  <si>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</si>
  <si>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</si>
  <si>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</si>
  <si>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</si>
  <si>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</si>
  <si>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</si>
  <si>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</si>
  <si>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</si>
  <si>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</si>
  <si>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</si>
  <si>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</si>
  <si>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</si>
  <si>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</si>
  <si>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</si>
  <si>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</si>
  <si>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</si>
  <si>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</si>
  <si>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</si>
  <si>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</si>
  <si>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</si>
  <si>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</si>
  <si>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</si>
  <si>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</si>
  <si>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</si>
  <si>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</si>
  <si>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</si>
  <si>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</si>
  <si>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</si>
  <si>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</si>
  <si>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</si>
  <si>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</si>
  <si>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</si>
  <si>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</si>
  <si>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</si>
  <si>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</si>
  <si>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</si>
  <si>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</si>
  <si>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</si>
  <si>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</si>
  <si>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</si>
  <si>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</si>
  <si>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</si>
  <si>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</si>
  <si>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</si>
  <si>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</si>
  <si>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</si>
  <si>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</si>
  <si>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</si>
  <si>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</si>
  <si>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</si>
  <si>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</si>
  <si>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</si>
  <si>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</si>
  <si>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</si>
  <si>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</si>
  <si>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</si>
  <si>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</si>
  <si>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</si>
  <si>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</si>
  <si>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</si>
  <si>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</si>
  <si>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</si>
  <si>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</si>
  <si>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</si>
  <si>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</si>
  <si>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</si>
  <si>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</si>
  <si>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</si>
  <si>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</si>
  <si>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</si>
  <si>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</si>
  <si>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</si>
  <si>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</si>
  <si>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</si>
  <si>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</si>
  <si>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</si>
  <si>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</si>
  <si>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</si>
  <si>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</si>
  <si>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</si>
  <si>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</si>
  <si>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</si>
  <si>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</si>
  <si>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</si>
  <si>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</si>
  <si>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</si>
  <si>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</si>
  <si>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</si>
  <si>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</si>
  <si>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</si>
  <si>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</si>
  <si>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</si>
  <si>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</si>
  <si>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</si>
  <si>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</si>
  <si>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</si>
  <si>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</si>
  <si>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</si>
  <si>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</si>
  <si>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</si>
  <si>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</si>
  <si>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</si>
  <si>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</si>
  <si>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</si>
  <si>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</si>
  <si>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</si>
  <si>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</si>
  <si>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</si>
  <si>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</si>
  <si>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</si>
  <si>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</si>
  <si>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</si>
  <si>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</si>
  <si>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</si>
  <si>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</si>
  <si>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</si>
  <si>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</si>
  <si>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</si>
  <si>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</si>
  <si>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</si>
  <si>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</si>
  <si>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</si>
  <si>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</si>
  <si>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</si>
  <si>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</si>
  <si>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</si>
  <si>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</si>
  <si>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</si>
  <si>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</si>
  <si>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</si>
  <si>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</si>
  <si>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</si>
  <si>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</si>
  <si>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</si>
  <si>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</si>
  <si>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</si>
  <si>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</si>
  <si>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</si>
  <si>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</si>
  <si>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</si>
  <si>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</si>
  <si>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</si>
  <si>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</si>
  <si>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</si>
  <si>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</si>
  <si>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</si>
  <si>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</si>
  <si>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</si>
  <si>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</si>
  <si>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</si>
  <si>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</si>
  <si>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</si>
  <si>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</si>
  <si>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</si>
  <si>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</si>
  <si>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</si>
  <si>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</si>
  <si>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</si>
  <si>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</si>
  <si>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</si>
  <si>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</si>
  <si>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</si>
  <si>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</si>
  <si>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</si>
  <si>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</si>
  <si>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</si>
  <si>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</si>
  <si>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</si>
  <si>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</si>
  <si>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</si>
  <si>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</si>
  <si>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</si>
  <si>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</si>
  <si>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</si>
  <si>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</si>
  <si>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</si>
  <si>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</si>
  <si>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</si>
  <si>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</si>
  <si>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</si>
  <si>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</si>
  <si>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</si>
  <si>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</si>
  <si>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</si>
  <si>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</si>
  <si>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</si>
  <si>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</si>
  <si>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</si>
  <si>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</si>
  <si>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</si>
  <si>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</si>
  <si>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</si>
  <si>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</si>
  <si>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</si>
  <si>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</si>
  <si>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</si>
  <si>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</si>
  <si>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</si>
  <si>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</si>
  <si>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</si>
  <si>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</si>
  <si>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</si>
  <si>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</si>
  <si>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</si>
  <si>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</si>
  <si>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</si>
  <si>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</si>
  <si>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</si>
  <si>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</si>
  <si>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</si>
  <si>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</si>
  <si>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</si>
  <si>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</si>
  <si>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</si>
  <si>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</si>
  <si>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</si>
  <si>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</si>
  <si>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</si>
  <si>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</si>
  <si>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</si>
  <si>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</si>
  <si>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</si>
  <si>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</si>
  <si>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</si>
  <si>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</si>
  <si>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</si>
  <si>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</si>
  <si>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</si>
  <si>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</si>
  <si>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</si>
  <si>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</si>
  <si>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</si>
  <si>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</si>
  <si>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</si>
  <si>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</si>
  <si>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</si>
  <si>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</si>
  <si>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</si>
  <si>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</si>
  <si>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</si>
  <si>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</si>
  <si>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</si>
  <si>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</si>
  <si>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</si>
  <si>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</si>
  <si>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</si>
  <si>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</si>
  <si>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</si>
  <si>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</si>
  <si>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</si>
  <si>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</si>
  <si>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</si>
  <si>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</si>
  <si>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</si>
  <si>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</si>
  <si>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</si>
  <si>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</si>
  <si>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</si>
  <si>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</si>
  <si>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</si>
  <si>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</si>
  <si>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</si>
  <si>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</si>
  <si>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</si>
  <si>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</si>
  <si>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</si>
  <si>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</si>
  <si>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</si>
  <si>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</si>
  <si>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</si>
  <si>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</si>
  <si>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</si>
  <si>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</si>
  <si>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</si>
  <si>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</si>
  <si>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</si>
  <si>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</si>
  <si>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</si>
  <si>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</si>
  <si>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</si>
  <si>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</si>
  <si>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</si>
  <si>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</si>
  <si>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</si>
  <si>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</si>
  <si>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</si>
  <si>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</si>
  <si>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</si>
  <si>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</si>
  <si>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</si>
  <si>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</si>
  <si>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</si>
  <si>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</si>
  <si>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</si>
  <si>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</si>
  <si>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</si>
  <si>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</si>
  <si>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</si>
  <si>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</si>
  <si>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</si>
  <si>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</si>
  <si>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</si>
  <si>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</si>
  <si>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</si>
  <si>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</si>
  <si>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</si>
  <si>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</si>
  <si>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</si>
  <si>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</si>
  <si>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</si>
  <si>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</si>
  <si>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</si>
  <si>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</si>
  <si>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</si>
  <si>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</si>
  <si>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</si>
  <si>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</si>
  <si>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</si>
  <si>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</si>
  <si>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</si>
  <si>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</si>
  <si>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</si>
  <si>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</si>
  <si>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</si>
  <si>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</si>
  <si>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</si>
  <si>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</si>
  <si>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</si>
  <si>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</si>
  <si>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</si>
  <si>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</si>
  <si>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</si>
  <si>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</si>
  <si>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</si>
  <si>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</si>
  <si>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</si>
  <si>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</si>
  <si>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</si>
  <si>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</si>
  <si>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</si>
  <si>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</si>
  <si>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</si>
  <si>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</si>
  <si>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</si>
  <si>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</si>
  <si>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</si>
  <si>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</si>
  <si>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</si>
  <si>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</si>
  <si>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</si>
  <si>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</si>
  <si>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</si>
  <si>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</si>
  <si>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</si>
  <si>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</si>
  <si>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</si>
  <si>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</si>
  <si>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</si>
  <si>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</si>
  <si>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</si>
  <si>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</si>
  <si>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</si>
  <si>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</si>
  <si>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</si>
  <si>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</si>
  <si>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</si>
  <si>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</si>
  <si>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</si>
  <si>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</si>
  <si>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</si>
  <si>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</si>
  <si>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</si>
  <si>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</si>
  <si>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</si>
  <si>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</si>
  <si>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</si>
  <si>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</si>
  <si>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</si>
  <si>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</si>
  <si>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</si>
  <si>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</si>
  <si>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</si>
  <si>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</si>
  <si>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</si>
  <si>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</si>
  <si>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</si>
  <si>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</si>
  <si>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</si>
  <si>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</si>
  <si>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</si>
  <si>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</si>
  <si>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</si>
  <si>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</si>
  <si>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</si>
  <si>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</si>
  <si>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</si>
  <si>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</si>
  <si>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</si>
  <si>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</si>
  <si>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</si>
  <si>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</si>
  <si>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</si>
  <si>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</si>
  <si>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</si>
  <si>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</si>
  <si>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</si>
  <si>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</si>
  <si>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</si>
  <si>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</si>
  <si>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</si>
  <si>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</si>
  <si>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</si>
  <si>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</si>
  <si>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</si>
  <si>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</si>
  <si>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</si>
  <si>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</si>
  <si>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</si>
  <si>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</si>
  <si>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</si>
  <si>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</si>
  <si>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</si>
  <si>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</si>
  <si>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</si>
  <si>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</si>
  <si>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</si>
  <si>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</si>
  <si>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</si>
  <si>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</si>
  <si>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</si>
  <si>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</si>
  <si>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</si>
  <si>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</si>
  <si>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</si>
  <si>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</si>
  <si>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</si>
  <si>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</si>
  <si>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</si>
  <si>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</si>
  <si>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</si>
  <si>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</si>
  <si>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</si>
  <si>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</si>
  <si>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</si>
  <si>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</si>
  <si>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</si>
  <si>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</si>
  <si>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</si>
  <si>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</si>
  <si>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</si>
  <si>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</si>
  <si>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</si>
  <si>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</si>
  <si>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</si>
  <si>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</si>
  <si>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</si>
  <si>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</si>
  <si>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</si>
  <si>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</si>
  <si>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</si>
  <si>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</si>
  <si>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</si>
  <si>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</si>
  <si>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</si>
  <si>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</si>
  <si>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</si>
  <si>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</si>
  <si>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</si>
  <si>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</si>
  <si>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</si>
  <si>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</si>
  <si>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</si>
  <si>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</si>
  <si>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</si>
  <si>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</si>
  <si>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</si>
  <si>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</si>
  <si>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</si>
  <si>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</si>
  <si>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</si>
  <si>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</si>
  <si>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</si>
  <si>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</si>
  <si>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</si>
  <si>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</si>
  <si>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</si>
  <si>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</si>
  <si>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</si>
  <si>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</si>
  <si>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</si>
  <si>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</si>
  <si>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</si>
  <si>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</si>
  <si>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</si>
  <si>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</si>
  <si>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</si>
  <si>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</si>
  <si>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</si>
  <si>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</si>
  <si>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</si>
  <si>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</si>
  <si>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</si>
  <si>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</si>
  <si>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</si>
  <si>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</si>
  <si>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</si>
  <si>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</si>
  <si>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</si>
  <si>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</si>
  <si>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</si>
  <si>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</si>
  <si>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</si>
  <si>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</si>
  <si>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</si>
  <si>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</si>
  <si>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</si>
  <si>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</si>
  <si>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</si>
  <si>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</si>
  <si>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</si>
  <si>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</si>
  <si>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</si>
  <si>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</si>
  <si>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</si>
  <si>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</si>
  <si>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</si>
  <si>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</si>
  <si>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</si>
  <si>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</si>
  <si>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</si>
  <si>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</si>
  <si>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</si>
  <si>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</si>
  <si>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</si>
  <si>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</si>
  <si>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</si>
  <si>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</si>
  <si>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</si>
  <si>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</si>
  <si>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</si>
  <si>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</si>
  <si>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</si>
  <si>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</si>
  <si>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</si>
  <si>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</si>
  <si>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</si>
  <si>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</si>
  <si>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</si>
  <si>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</si>
  <si>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</si>
  <si>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</si>
  <si>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</si>
  <si>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</si>
  <si>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</si>
  <si>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</si>
  <si>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</si>
  <si>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</si>
  <si>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</si>
  <si>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</si>
  <si>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</si>
  <si>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</si>
  <si>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</si>
  <si>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</si>
  <si>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</si>
  <si>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</si>
  <si>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</si>
  <si>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</si>
  <si>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</si>
  <si>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</si>
  <si>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</si>
  <si>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</si>
  <si>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</si>
  <si>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</si>
  <si>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</si>
  <si>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</si>
  <si>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</si>
  <si>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</si>
  <si>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</si>
  <si>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</si>
  <si>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</si>
  <si>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</si>
  <si>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</si>
  <si>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</si>
  <si>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</si>
  <si>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</si>
  <si>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</si>
  <si>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</si>
  <si>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</si>
  <si>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</si>
  <si>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</si>
  <si>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</si>
  <si>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</si>
  <si>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</si>
  <si>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</si>
  <si>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</si>
  <si>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</si>
  <si>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</si>
  <si>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</si>
  <si>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</si>
  <si>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</si>
  <si>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</si>
  <si>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</si>
  <si>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</si>
  <si>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</si>
  <si>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</si>
  <si>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</si>
  <si>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</si>
  <si>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</si>
  <si>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</si>
  <si>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</si>
  <si>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</si>
  <si>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</si>
  <si>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</si>
  <si>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</si>
  <si>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</si>
  <si>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</si>
  <si>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</si>
  <si>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</si>
  <si>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</si>
  <si>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</si>
  <si>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</si>
  <si>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</si>
  <si>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</si>
  <si>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</si>
  <si>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</si>
  <si>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</si>
  <si>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</si>
  <si>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</si>
  <si>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</si>
  <si>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</si>
  <si>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</si>
  <si>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</si>
  <si>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</si>
  <si>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</si>
  <si>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</si>
  <si>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</si>
  <si>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</si>
  <si>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</si>
  <si>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</si>
  <si>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</si>
  <si>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</si>
  <si>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</si>
  <si>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</si>
  <si>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</si>
  <si>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</si>
  <si>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</si>
  <si>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</si>
  <si>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</si>
  <si>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</si>
  <si>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</si>
  <si>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</si>
  <si>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</si>
  <si>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</si>
  <si>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</si>
  <si>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</si>
  <si>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</si>
  <si>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</si>
  <si>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</si>
  <si>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</si>
  <si>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</si>
  <si>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</si>
  <si>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</si>
  <si>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</si>
  <si>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</si>
  <si>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</si>
  <si>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</si>
  <si>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</si>
  <si>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</si>
  <si>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</si>
  <si>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</si>
  <si>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</si>
  <si>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</si>
  <si>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</si>
  <si>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</si>
  <si>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</si>
  <si>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</si>
  <si>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</si>
  <si>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</si>
  <si>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</si>
  <si>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</si>
  <si>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</si>
  <si>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</si>
  <si>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</si>
  <si>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</si>
  <si>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</si>
  <si>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</si>
  <si>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</si>
  <si>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</si>
  <si>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</si>
  <si>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</si>
  <si>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</si>
  <si>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</si>
  <si>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</si>
  <si>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</si>
  <si>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</si>
  <si>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</si>
  <si>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</si>
  <si>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</si>
  <si>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</si>
  <si>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</si>
  <si>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</si>
  <si>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</si>
  <si>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</si>
  <si>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</si>
  <si>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</si>
  <si>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</si>
  <si>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</si>
  <si>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</si>
  <si>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</si>
  <si>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</si>
  <si>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</si>
  <si>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</si>
  <si>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</si>
  <si>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</si>
  <si>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</si>
  <si>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</si>
  <si>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</si>
  <si>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</si>
  <si>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</si>
  <si>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</si>
  <si>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</si>
  <si>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</si>
  <si>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</si>
  <si>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</si>
  <si>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</si>
  <si>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</si>
  <si>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</si>
  <si>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</si>
  <si>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</si>
  <si>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</si>
  <si>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</si>
  <si>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</si>
  <si>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</si>
  <si>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</si>
  <si>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</si>
  <si>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</si>
  <si>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</si>
  <si>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</si>
  <si>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</si>
  <si>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</si>
  <si>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</si>
  <si>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</si>
  <si>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</si>
  <si>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</si>
  <si>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</si>
  <si>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</si>
  <si>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</si>
  <si>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</si>
  <si>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</si>
  <si>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</si>
  <si>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</si>
  <si>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</si>
  <si>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</si>
  <si>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</si>
  <si>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</si>
  <si>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</si>
  <si>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</si>
  <si>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</si>
  <si>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</si>
  <si>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</si>
  <si>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</si>
  <si>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</si>
  <si>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</si>
  <si>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</si>
  <si>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</si>
  <si>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</si>
  <si>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</si>
  <si>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</si>
  <si>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</si>
  <si>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</si>
  <si>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</si>
  <si>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</si>
  <si>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</si>
  <si>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</si>
  <si>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</si>
  <si>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</si>
  <si>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</si>
  <si>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</si>
  <si>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</si>
  <si>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</si>
  <si>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</si>
  <si>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</si>
  <si>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</si>
  <si>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</si>
  <si>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</si>
  <si>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</si>
  <si>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</si>
  <si>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</si>
  <si>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</si>
  <si>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</si>
  <si>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</si>
  <si>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</si>
  <si>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</si>
  <si>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</si>
  <si>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</si>
  <si>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</si>
  <si>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</si>
  <si>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</si>
  <si>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</si>
  <si>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</si>
  <si>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</si>
  <si>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</si>
  <si>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</si>
  <si>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</si>
  <si>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</si>
  <si>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</si>
  <si>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</si>
  <si>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</si>
  <si>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</si>
  <si>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</si>
  <si>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</si>
  <si>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</si>
  <si>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</si>
  <si>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</si>
  <si>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</si>
  <si>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</si>
  <si>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</si>
  <si>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</si>
  <si>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</si>
  <si>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</si>
  <si>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</si>
  <si>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</si>
  <si>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</si>
  <si>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</si>
  <si>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</si>
  <si>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</si>
  <si>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</si>
  <si>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</si>
  <si>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</si>
  <si>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</si>
  <si>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</si>
  <si>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</si>
  <si>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</si>
  <si>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</si>
  <si>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</si>
  <si>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</si>
  <si>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</si>
  <si>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</si>
  <si>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</si>
  <si>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</si>
  <si>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</si>
  <si>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</si>
  <si>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</si>
  <si>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</si>
  <si>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</si>
  <si>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</si>
  <si>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</si>
  <si>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</si>
  <si>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</si>
  <si>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</si>
  <si>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</si>
  <si>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</si>
  <si>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</si>
  <si>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</si>
  <si>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</si>
  <si>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</si>
  <si>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</si>
  <si>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</si>
  <si>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</si>
  <si>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</si>
  <si>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</si>
  <si>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</si>
  <si>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</si>
  <si>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</si>
  <si>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</si>
  <si>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</si>
  <si>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</si>
  <si>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</si>
  <si>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</si>
  <si>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</si>
  <si>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</si>
  <si>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</si>
  <si>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</si>
  <si>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</si>
  <si>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</si>
  <si>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</si>
  <si>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</si>
  <si>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</si>
  <si>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</si>
  <si>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</si>
  <si>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</si>
  <si>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</si>
  <si>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</si>
  <si>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</si>
  <si>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</si>
  <si>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</si>
  <si>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</si>
  <si>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</si>
  <si>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</si>
  <si>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</si>
  <si>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</si>
  <si>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</si>
  <si>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</si>
  <si>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</si>
  <si>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</si>
  <si>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</si>
  <si>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</si>
  <si>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</si>
  <si>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</si>
  <si>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</si>
  <si>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</si>
  <si>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</si>
  <si>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</si>
  <si>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</si>
  <si>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</si>
  <si>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</si>
  <si>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</si>
  <si>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</si>
  <si>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</si>
  <si>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</si>
  <si>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</si>
  <si>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</si>
  <si>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</si>
  <si>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</si>
  <si>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</si>
  <si>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</si>
  <si>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</si>
  <si>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</si>
  <si>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</si>
  <si>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</si>
  <si>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</si>
  <si>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</si>
  <si>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</si>
  <si>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</si>
  <si>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</si>
  <si>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</si>
  <si>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</si>
  <si>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</si>
  <si>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</si>
  <si>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</si>
  <si>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</si>
  <si>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</si>
  <si>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</si>
  <si>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</si>
  <si>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</si>
  <si>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</si>
  <si>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</si>
  <si>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</si>
  <si>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</si>
  <si>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</si>
  <si>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</si>
  <si>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</si>
  <si>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</si>
  <si>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</si>
  <si>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</si>
  <si>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</si>
  <si>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</si>
  <si>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</si>
  <si>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</si>
  <si>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</si>
  <si>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</si>
  <si>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</si>
  <si>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</si>
  <si>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</si>
  <si>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</si>
  <si>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</si>
  <si>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</si>
  <si>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</si>
  <si>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</si>
  <si>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</si>
  <si>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</si>
  <si>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</si>
  <si>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</si>
  <si>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</si>
  <si>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</si>
  <si>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</si>
  <si>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</si>
  <si>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</si>
  <si>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</si>
  <si>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</si>
  <si>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</si>
  <si>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</si>
  <si>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</si>
  <si>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</si>
  <si>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</si>
  <si>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</si>
  <si>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</si>
  <si>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</si>
  <si>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</si>
  <si>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</si>
  <si>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</si>
  <si>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</si>
  <si>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</si>
  <si>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</si>
  <si>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</si>
  <si>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</si>
  <si>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</si>
  <si>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</si>
  <si>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</si>
  <si>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</si>
  <si>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</si>
  <si>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</si>
  <si>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</si>
  <si>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</si>
  <si>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</si>
  <si>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</si>
  <si>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</si>
  <si>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</si>
  <si>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</si>
  <si>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</si>
  <si>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</si>
  <si>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</si>
  <si>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</si>
  <si>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</si>
  <si>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</si>
  <si>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</si>
  <si>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</si>
  <si>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</si>
  <si>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</si>
  <si>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</si>
  <si>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</si>
  <si>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</si>
  <si>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</si>
  <si>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</si>
  <si>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</si>
  <si>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</si>
  <si>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</si>
  <si>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</si>
  <si>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</si>
  <si>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</si>
  <si>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</si>
  <si>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</si>
  <si>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</si>
  <si>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</si>
  <si>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</si>
  <si>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</si>
  <si>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</si>
  <si>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</si>
  <si>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</si>
  <si>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</si>
  <si>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</si>
  <si>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</si>
  <si>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</si>
  <si>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</si>
  <si>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</si>
  <si>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</si>
  <si>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</si>
  <si>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</si>
  <si>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</si>
  <si>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</si>
  <si>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</si>
  <si>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</si>
  <si>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</si>
  <si>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</si>
  <si>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</si>
  <si>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</si>
  <si>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</si>
  <si>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</si>
  <si>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</si>
  <si>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</si>
  <si>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</si>
  <si>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</si>
  <si>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</si>
  <si>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</si>
  <si>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</si>
  <si>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</si>
  <si>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</si>
  <si>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</si>
  <si>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</si>
  <si>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</si>
  <si>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</si>
  <si>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</si>
  <si>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</si>
  <si>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</si>
  <si>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</si>
  <si>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</si>
  <si>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</si>
  <si>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</si>
  <si>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</si>
  <si>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</si>
  <si>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</si>
  <si>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</si>
  <si>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</si>
  <si>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</si>
  <si>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</si>
  <si>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</si>
  <si>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</si>
  <si>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</si>
  <si>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</si>
  <si>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</si>
  <si>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</si>
  <si>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</si>
  <si>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</si>
  <si>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</si>
  <si>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</si>
  <si>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</si>
  <si>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</si>
  <si>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</si>
  <si>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</si>
  <si>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</si>
  <si>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</si>
  <si>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</si>
  <si>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</si>
  <si>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</si>
  <si>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</si>
  <si>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</si>
  <si>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</si>
  <si>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</si>
  <si>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</si>
  <si>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</si>
  <si>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</si>
  <si>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</si>
  <si>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</si>
  <si>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</si>
  <si>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</si>
  <si>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</si>
  <si>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</si>
  <si>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</si>
  <si>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</si>
  <si>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</si>
  <si>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</si>
  <si>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</si>
  <si>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</si>
  <si>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</si>
  <si>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</si>
  <si>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</si>
  <si>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</si>
  <si>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</si>
  <si>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</si>
  <si>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</si>
  <si>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</si>
  <si>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</si>
  <si>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</si>
  <si>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</si>
  <si>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</si>
  <si>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</si>
  <si>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</si>
  <si>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</si>
  <si>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</si>
  <si>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</si>
  <si>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</si>
  <si>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</si>
  <si>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</si>
  <si>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</si>
  <si>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</si>
  <si>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</si>
  <si>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</si>
  <si>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</si>
  <si>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</si>
  <si>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</si>
  <si>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</si>
  <si>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</si>
  <si>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</si>
  <si>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</si>
  <si>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</si>
  <si>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</si>
  <si>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</si>
  <si>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</si>
  <si>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</si>
  <si>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</si>
  <si>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</si>
  <si>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</si>
  <si>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</si>
  <si>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</si>
  <si>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</si>
  <si>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</si>
  <si>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</si>
  <si>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</si>
  <si>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</si>
  <si>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</si>
  <si>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</si>
  <si>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</si>
  <si>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</si>
  <si>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</si>
  <si>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</si>
  <si>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</si>
  <si>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</si>
  <si>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</si>
  <si>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</si>
  <si>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</si>
  <si>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</si>
  <si>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</si>
  <si>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</si>
  <si>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</si>
  <si>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</si>
  <si>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</si>
  <si>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</si>
  <si>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</si>
  <si>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</si>
  <si>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</si>
  <si>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</si>
  <si>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</si>
  <si>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</si>
  <si>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</si>
  <si>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</si>
  <si>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</si>
  <si>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</si>
  <si>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</si>
  <si>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</si>
  <si>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</si>
  <si>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</si>
  <si>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</si>
  <si>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</si>
  <si>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</si>
  <si>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</si>
  <si>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</si>
  <si>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</si>
  <si>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</si>
  <si>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</si>
  <si>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</si>
  <si>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</si>
  <si>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</si>
  <si>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</si>
  <si>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</si>
  <si>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</si>
  <si>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</si>
  <si>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</si>
  <si>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</si>
  <si>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</si>
  <si>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</si>
  <si>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</si>
  <si>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</si>
  <si>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</si>
  <si>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</si>
  <si>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</si>
  <si>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</si>
  <si>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</si>
  <si>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</si>
  <si>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</si>
  <si>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</si>
  <si>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</si>
  <si>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</si>
  <si>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</si>
  <si>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</si>
  <si>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</si>
  <si>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</si>
  <si>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</si>
  <si>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</si>
  <si>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</si>
  <si>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</si>
  <si>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</si>
  <si>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</si>
  <si>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</si>
  <si>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</si>
  <si>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</si>
  <si>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</si>
  <si>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</si>
  <si>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</si>
  <si>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</si>
  <si>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</si>
  <si>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</si>
  <si>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</si>
  <si>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</si>
  <si>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</si>
  <si>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</si>
  <si>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</si>
  <si>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</si>
  <si>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</si>
  <si>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</si>
  <si>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</si>
  <si>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</si>
  <si>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</si>
  <si>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</si>
  <si>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</si>
  <si>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</si>
  <si>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</si>
  <si>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</si>
  <si>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</si>
  <si>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</si>
  <si>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</si>
  <si>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</si>
  <si>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</si>
  <si>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</si>
  <si>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</si>
  <si>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</si>
  <si>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</si>
  <si>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</si>
  <si>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</si>
  <si>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</si>
  <si>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</si>
  <si>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</si>
  <si>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</si>
  <si>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</si>
  <si>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</si>
  <si>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</si>
  <si>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</si>
  <si>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</si>
  <si>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</si>
  <si>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</si>
  <si>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</si>
  <si>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</si>
  <si>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</si>
  <si>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</si>
  <si>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</si>
  <si>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</si>
  <si>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</si>
  <si>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</si>
  <si>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</si>
  <si>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</si>
  <si>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</si>
  <si>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</si>
  <si>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</si>
  <si>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</si>
  <si>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</si>
  <si>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</si>
  <si>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</si>
  <si>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</si>
  <si>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</si>
  <si>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</si>
  <si>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</si>
  <si>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</si>
  <si>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</si>
  <si>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</si>
  <si>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</si>
  <si>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</si>
  <si>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</si>
  <si>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</si>
  <si>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</si>
  <si>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</si>
  <si>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</si>
  <si>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</si>
  <si>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</si>
  <si>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</si>
  <si>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</si>
  <si>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</si>
  <si>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</si>
  <si>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</si>
  <si>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</si>
  <si>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</si>
  <si>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</si>
  <si>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</si>
  <si>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</si>
  <si>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</si>
  <si>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</si>
  <si>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</si>
  <si>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</si>
  <si>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</si>
  <si>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</si>
  <si>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</si>
  <si>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</si>
  <si>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</si>
  <si>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</si>
  <si>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</si>
  <si>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</si>
  <si>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</si>
  <si>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</si>
  <si>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</si>
  <si>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</si>
  <si>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</si>
  <si>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</si>
  <si>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</si>
  <si>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</si>
  <si>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</si>
  <si>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</si>
  <si>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</si>
  <si>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</si>
  <si>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</si>
  <si>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</si>
  <si>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</si>
  <si>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</si>
  <si>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</si>
  <si>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</si>
  <si>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</si>
  <si>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</si>
  <si>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</si>
  <si>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</si>
  <si>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</si>
  <si>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</si>
  <si>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</si>
  <si>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</si>
  <si>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</si>
  <si>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</si>
  <si>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</si>
  <si>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</si>
  <si>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</si>
  <si>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</si>
  <si>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</si>
  <si>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</si>
  <si>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</si>
  <si>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</si>
  <si>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</si>
  <si>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</si>
  <si>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</si>
  <si>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</si>
  <si>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</si>
  <si>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</si>
  <si>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</si>
  <si>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</si>
  <si>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</si>
  <si>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</si>
  <si>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</si>
  <si>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</si>
  <si>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</si>
  <si>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</si>
  <si>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</si>
  <si>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</si>
  <si>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</si>
  <si>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</si>
  <si>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</si>
  <si>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</si>
  <si>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</si>
  <si>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</si>
  <si>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</si>
  <si>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</si>
  <si>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</si>
  <si>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</si>
  <si>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</si>
  <si>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</si>
  <si>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</si>
  <si>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</si>
  <si>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</si>
  <si>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</si>
  <si>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</si>
  <si>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</si>
  <si>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</si>
  <si>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</si>
  <si>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</si>
  <si>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</si>
  <si>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</si>
  <si>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</si>
  <si>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</si>
  <si>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</si>
  <si>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</si>
  <si>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</si>
  <si>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</si>
  <si>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</si>
  <si>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</si>
  <si>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</si>
  <si>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</si>
  <si>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</si>
  <si>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</si>
  <si>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</si>
  <si>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</si>
  <si>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</si>
  <si>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</si>
  <si>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</si>
  <si>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</si>
  <si>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</si>
  <si>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</si>
  <si>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</si>
  <si>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</si>
  <si>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</si>
  <si>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</si>
  <si>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</si>
  <si>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</si>
  <si>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</si>
  <si>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</si>
  <si>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</si>
  <si>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</si>
  <si>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</si>
  <si>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</si>
  <si>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</si>
  <si>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</si>
  <si>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</si>
  <si>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</si>
  <si>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</si>
  <si>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</si>
  <si>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</si>
  <si>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</si>
  <si>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</si>
  <si>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</si>
  <si>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</si>
  <si>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</si>
  <si>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</si>
  <si>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</si>
  <si>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</si>
  <si>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</si>
  <si>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</si>
  <si>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</si>
  <si>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</si>
  <si>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</si>
  <si>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</si>
  <si>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</si>
  <si>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</si>
  <si>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</si>
  <si>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</si>
  <si>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</si>
  <si>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</si>
  <si>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</si>
  <si>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</si>
  <si>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</si>
  <si>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</si>
  <si>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</si>
  <si>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</si>
  <si>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</si>
  <si>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</si>
  <si>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</si>
  <si>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</si>
  <si>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</si>
  <si>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</si>
  <si>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</si>
  <si>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</si>
  <si>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</si>
  <si>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</si>
  <si>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</si>
  <si>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</si>
  <si>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</si>
  <si>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</si>
  <si>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</si>
  <si>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</si>
  <si>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</si>
  <si>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</si>
  <si>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</si>
  <si>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</si>
  <si>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</si>
  <si>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</si>
  <si>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</si>
  <si>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</si>
  <si>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</si>
  <si>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</si>
  <si>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</si>
  <si>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</si>
  <si>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</si>
  <si>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</si>
  <si>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</si>
  <si>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</si>
  <si>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</si>
  <si>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</si>
  <si>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</si>
  <si>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</si>
  <si>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</si>
  <si>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</si>
  <si>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</si>
  <si>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</si>
  <si>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</si>
  <si>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</si>
  <si>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</si>
  <si>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</si>
  <si>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</si>
  <si>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</si>
  <si>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</si>
  <si>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</si>
  <si>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</si>
  <si>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</si>
  <si>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</si>
  <si>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</si>
  <si>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</si>
  <si>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</si>
  <si>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</si>
  <si>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</si>
  <si>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</si>
  <si>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</si>
  <si>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</si>
  <si>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</si>
  <si>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</si>
  <si>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</si>
  <si>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</si>
  <si>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</si>
  <si>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</si>
  <si>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</si>
  <si>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</si>
  <si>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</si>
  <si>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</si>
  <si>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</si>
  <si>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</si>
  <si>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</si>
  <si>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</si>
  <si>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</si>
  <si>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</si>
  <si>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</si>
  <si>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</si>
  <si>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</si>
  <si>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</si>
  <si>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</si>
  <si>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</si>
  <si>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</si>
  <si>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</si>
  <si>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</si>
  <si>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</si>
  <si>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</si>
  <si>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</si>
  <si>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</si>
  <si>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</si>
  <si>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</si>
  <si>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</si>
  <si>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</si>
  <si>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</si>
  <si>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</si>
  <si>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</si>
  <si>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</si>
  <si>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</si>
  <si>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</si>
  <si>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</si>
  <si>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</si>
  <si>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</si>
  <si>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</si>
  <si>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</si>
  <si>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</si>
  <si>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</si>
  <si>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</si>
  <si>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</si>
  <si>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</si>
  <si>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</si>
  <si>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</si>
  <si>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</si>
  <si>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</si>
  <si>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</si>
  <si>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</si>
  <si>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</si>
  <si>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</si>
  <si>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</si>
  <si>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</si>
  <si>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</si>
  <si>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</si>
  <si>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</si>
  <si>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</si>
  <si>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</si>
  <si>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</si>
  <si>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</si>
  <si>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</si>
  <si>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</si>
  <si>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</si>
  <si>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</si>
  <si>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</si>
  <si>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</si>
  <si>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</si>
  <si>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</si>
  <si>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</si>
  <si>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</si>
  <si>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</si>
  <si>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</si>
  <si>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</si>
  <si>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</si>
  <si>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</si>
  <si>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</si>
  <si>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</si>
  <si>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</si>
  <si>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</si>
  <si>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</si>
  <si>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</si>
  <si>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</si>
  <si>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</si>
  <si>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</si>
  <si>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</si>
  <si>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</si>
  <si>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</si>
  <si>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</si>
  <si>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</si>
  <si>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</si>
  <si>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</si>
  <si>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</si>
  <si>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</si>
  <si>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</si>
  <si>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</si>
  <si>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</si>
  <si>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</si>
  <si>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</si>
  <si>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</si>
  <si>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</si>
  <si>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</si>
  <si>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</si>
  <si>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</si>
  <si>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</si>
  <si>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</si>
  <si>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</si>
  <si>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</si>
  <si>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</si>
  <si>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</si>
  <si>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</si>
  <si>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</si>
  <si>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</si>
  <si>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</si>
  <si>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</si>
  <si>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</si>
  <si>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</si>
  <si>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</si>
  <si>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</si>
  <si>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</si>
  <si>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</si>
  <si>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</si>
  <si>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</si>
  <si>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</si>
  <si>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</si>
  <si>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</si>
  <si>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</si>
  <si>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</si>
  <si>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</si>
  <si>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</si>
  <si>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</si>
  <si>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</si>
  <si>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</si>
  <si>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</si>
  <si>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</si>
  <si>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</si>
  <si>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</si>
  <si>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</si>
  <si>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</si>
  <si>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</si>
  <si>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</si>
  <si>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</si>
  <si>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</si>
  <si>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</si>
  <si>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</si>
  <si>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</si>
  <si>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</si>
  <si>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</si>
  <si>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</si>
  <si>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</si>
  <si>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</si>
  <si>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</si>
  <si>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</si>
  <si>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</si>
  <si>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</si>
  <si>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</si>
  <si>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</si>
  <si>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</si>
  <si>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</si>
  <si>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</si>
  <si>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</si>
  <si>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</si>
  <si>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</si>
  <si>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</si>
  <si>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</si>
  <si>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</si>
  <si>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</si>
  <si>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</si>
  <si>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</si>
  <si>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</si>
  <si>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</si>
  <si>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</si>
  <si>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</si>
  <si>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</si>
  <si>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</si>
  <si>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</si>
  <si>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</si>
  <si>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</si>
  <si>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</si>
  <si>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</si>
  <si>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</si>
  <si>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</si>
  <si>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</si>
  <si>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</si>
  <si>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</si>
  <si>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</si>
  <si>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</si>
  <si>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</si>
  <si>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</si>
  <si>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</si>
  <si>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</si>
  <si>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</si>
  <si>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</si>
  <si>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</si>
  <si>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</si>
  <si>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</si>
  <si>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</si>
  <si>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</si>
  <si>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</si>
  <si>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</si>
  <si>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</si>
  <si>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</si>
  <si>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</si>
  <si>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</si>
  <si>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</si>
  <si>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</si>
  <si>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</si>
  <si>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</si>
  <si>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</si>
  <si>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</si>
  <si>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</si>
  <si>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</si>
  <si>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</si>
  <si>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</si>
  <si>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</si>
  <si>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</si>
  <si>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</si>
  <si>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</si>
  <si>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</si>
  <si>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</si>
  <si>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</si>
  <si>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</si>
  <si>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</si>
  <si>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</si>
  <si>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</si>
  <si>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</si>
  <si>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</si>
  <si>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</si>
  <si>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</si>
  <si>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</si>
  <si>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</si>
  <si>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</si>
  <si>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</si>
  <si>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</si>
  <si>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</si>
  <si>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</si>
  <si>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</si>
  <si>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</si>
  <si>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</si>
  <si>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</si>
  <si>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</si>
  <si>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</si>
  <si>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</si>
  <si>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</si>
  <si>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</si>
  <si>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</si>
  <si>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</si>
  <si>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</si>
  <si>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</si>
  <si>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</si>
  <si>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</si>
  <si>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</si>
  <si>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</si>
  <si>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</si>
  <si>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</si>
  <si>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</si>
  <si>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</si>
  <si>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</si>
  <si>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</si>
  <si>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</si>
  <si>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</si>
  <si>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</si>
  <si>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</si>
  <si>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</si>
  <si>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</si>
  <si>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</si>
  <si>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</si>
  <si>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</si>
  <si>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</si>
  <si>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</si>
  <si>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</si>
  <si>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</si>
  <si>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</si>
  <si>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</si>
  <si>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</si>
  <si>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</si>
  <si>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</si>
  <si>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</si>
  <si>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</si>
  <si>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</si>
  <si>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</si>
  <si>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</si>
  <si>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</si>
  <si>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</si>
  <si>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</si>
  <si>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</si>
  <si>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</si>
  <si>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</si>
  <si>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</si>
  <si>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</si>
  <si>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</si>
  <si>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</si>
  <si>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</si>
  <si>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</si>
  <si>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</si>
  <si>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</si>
  <si>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</si>
  <si>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</si>
  <si>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</si>
  <si>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</si>
  <si>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</si>
  <si>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</si>
  <si>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</si>
  <si>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</si>
  <si>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</si>
  <si>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</si>
  <si>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</si>
  <si>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</si>
  <si>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</si>
  <si>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</si>
  <si>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</si>
  <si>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</si>
  <si>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</si>
  <si>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</si>
  <si>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</si>
  <si>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</si>
  <si>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</si>
  <si>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</si>
  <si>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</si>
  <si>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</si>
  <si>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</si>
  <si>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</si>
  <si>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</si>
  <si>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</si>
  <si>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</si>
  <si>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</si>
  <si>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</si>
  <si>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</si>
  <si>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</si>
  <si>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</si>
  <si>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</si>
  <si>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</si>
  <si>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</si>
  <si>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</si>
  <si>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</si>
  <si>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</si>
  <si>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</si>
  <si>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</si>
  <si>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</si>
  <si>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</si>
  <si>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</si>
  <si>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</si>
  <si>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</si>
  <si>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</si>
  <si>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</si>
  <si>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</si>
  <si>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</si>
  <si>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</si>
  <si>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</si>
  <si>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</si>
  <si>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</si>
  <si>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</si>
  <si>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</si>
  <si>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</si>
  <si>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</si>
  <si>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</si>
  <si>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</si>
  <si>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</si>
  <si>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</si>
  <si>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</si>
  <si>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</si>
  <si>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</si>
  <si>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</si>
  <si>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</si>
  <si>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</si>
  <si>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</si>
  <si>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</si>
  <si>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</si>
  <si>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</si>
  <si>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</si>
  <si>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</si>
  <si>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</si>
  <si>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</si>
  <si>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</si>
  <si>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</si>
  <si>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</si>
  <si>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</si>
  <si>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</si>
  <si>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</si>
  <si>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</si>
  <si>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</si>
  <si>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</si>
  <si>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</si>
  <si>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</si>
  <si>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</si>
  <si>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</si>
  <si>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</si>
  <si>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</si>
  <si>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</si>
  <si>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</si>
  <si>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</si>
  <si>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</si>
  <si>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</si>
  <si>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</si>
  <si>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</si>
  <si>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</si>
  <si>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</si>
  <si>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</si>
  <si>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</si>
  <si>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</si>
  <si>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</si>
  <si>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</si>
  <si>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</si>
  <si>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</si>
  <si>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</si>
  <si>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</si>
  <si>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</si>
  <si>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</si>
  <si>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</si>
  <si>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</si>
  <si>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</si>
  <si>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</si>
  <si>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</si>
  <si>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</si>
  <si>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</si>
  <si>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</si>
  <si>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</si>
  <si>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</si>
  <si>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</si>
  <si>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</si>
  <si>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</si>
  <si>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</si>
  <si>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</si>
  <si>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</si>
  <si>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</si>
  <si>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</si>
  <si>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</si>
  <si>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</si>
  <si>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</si>
  <si>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</si>
  <si>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</si>
  <si>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</si>
  <si>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</si>
  <si>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</si>
  <si>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</si>
  <si>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</si>
  <si>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</si>
  <si>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</si>
  <si>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</si>
  <si>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</si>
  <si>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</si>
  <si>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</si>
  <si>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</si>
  <si>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</si>
  <si>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</si>
  <si>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</si>
  <si>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</si>
  <si>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</si>
  <si>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</si>
  <si>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</si>
  <si>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</si>
  <si>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</si>
  <si>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</si>
  <si>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</si>
  <si>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</si>
  <si>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</si>
  <si>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</si>
  <si>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</si>
  <si>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</si>
  <si>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</si>
  <si>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</si>
  <si>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</si>
  <si>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</si>
  <si>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</si>
  <si>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</si>
  <si>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</si>
  <si>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</si>
  <si>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</si>
  <si>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</si>
  <si>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</si>
  <si>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</si>
  <si>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</si>
  <si>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</si>
  <si>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</si>
  <si>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</si>
  <si>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</si>
  <si>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</si>
  <si>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</si>
  <si>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</si>
  <si>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</si>
  <si>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</si>
  <si>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</si>
  <si>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</si>
  <si>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</si>
  <si>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</si>
  <si>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</si>
  <si>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</si>
  <si>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</si>
  <si>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</si>
  <si>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</si>
  <si>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</si>
  <si>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</si>
  <si>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</si>
  <si>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</si>
  <si>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</si>
  <si>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</si>
  <si>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</si>
  <si>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</si>
  <si>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</si>
  <si>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</si>
  <si>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</si>
  <si>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</si>
  <si>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</si>
  <si>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</si>
  <si>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</si>
  <si>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</si>
  <si>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</si>
  <si>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</si>
  <si>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</si>
  <si>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</si>
  <si>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</si>
  <si>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</si>
  <si>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</si>
  <si>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</si>
  <si>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</si>
  <si>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</si>
  <si>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</si>
  <si>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</si>
  <si>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</si>
  <si>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</si>
  <si>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</si>
  <si>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</si>
  <si>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</si>
  <si>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</si>
  <si>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</si>
  <si>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</si>
  <si>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</si>
  <si>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</si>
  <si>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</si>
  <si>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</si>
  <si>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</si>
  <si>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</si>
  <si>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</si>
  <si>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</si>
  <si>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</si>
  <si>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</si>
  <si>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</si>
  <si>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</si>
  <si>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</si>
  <si>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</si>
  <si>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</si>
  <si>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</si>
  <si>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</si>
  <si>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</si>
  <si>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</si>
  <si>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</si>
  <si>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</si>
  <si>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</si>
  <si>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</si>
  <si>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</si>
  <si>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</si>
  <si>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</si>
  <si>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</si>
  <si>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</si>
  <si>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</si>
  <si>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</si>
  <si>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</si>
  <si>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</si>
  <si>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</si>
  <si>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</si>
  <si>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</si>
  <si>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</si>
  <si>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</si>
  <si>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</si>
  <si>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</si>
  <si>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</si>
  <si>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</si>
  <si>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</si>
  <si>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</si>
  <si>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</si>
  <si>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</si>
  <si>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</si>
  <si>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</si>
  <si>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</si>
  <si>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</si>
  <si>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</si>
  <si>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</si>
  <si>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</si>
  <si>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</si>
  <si>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</si>
  <si>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</si>
  <si>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</si>
  <si>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</si>
  <si>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</si>
  <si>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</si>
  <si>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</si>
  <si>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</si>
  <si>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</si>
  <si>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</si>
  <si>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</si>
  <si>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</si>
  <si>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</si>
  <si>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</si>
  <si>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</si>
  <si>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</si>
  <si>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</si>
  <si>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</si>
  <si>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</si>
  <si>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</si>
  <si>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</si>
  <si>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</si>
  <si>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</si>
  <si>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</si>
  <si>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</si>
  <si>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</si>
  <si>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</si>
  <si>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</si>
  <si>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</si>
  <si>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</si>
  <si>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</si>
  <si>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</si>
  <si>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</si>
  <si>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</si>
  <si>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</si>
  <si>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</si>
  <si>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</si>
  <si>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</si>
  <si>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</si>
  <si>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</si>
  <si>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</si>
  <si>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</si>
  <si>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</si>
  <si>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</si>
  <si>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</si>
  <si>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</si>
  <si>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</si>
  <si>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</si>
  <si>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</si>
  <si>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</si>
  <si>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</si>
  <si>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</si>
  <si>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</si>
  <si>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</si>
  <si>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</si>
  <si>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</si>
  <si>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</si>
  <si>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</si>
  <si>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</si>
  <si>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</si>
  <si>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</si>
  <si>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</si>
  <si>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</si>
  <si>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</si>
  <si>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</si>
  <si>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</si>
  <si>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</si>
  <si>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</si>
  <si>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</si>
  <si>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</si>
  <si>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</si>
  <si>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</si>
  <si>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</si>
  <si>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</si>
  <si>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</si>
  <si>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</si>
  <si>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</si>
  <si>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</si>
  <si>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</si>
  <si>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</si>
  <si>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</si>
  <si>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</si>
  <si>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</si>
  <si>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</si>
  <si>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</si>
  <si>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</si>
  <si>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</si>
  <si>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</si>
  <si>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</si>
  <si>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</si>
  <si>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</si>
  <si>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</si>
  <si>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</si>
  <si>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</si>
  <si>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</si>
  <si>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</si>
  <si>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</si>
  <si>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</si>
  <si>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</si>
  <si>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</si>
  <si>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</si>
  <si>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</si>
  <si>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</si>
  <si>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</si>
  <si>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</si>
  <si>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</si>
  <si>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</si>
  <si>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</si>
  <si>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</si>
  <si>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</si>
  <si>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</si>
  <si>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</si>
  <si>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</si>
  <si>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</si>
  <si>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</si>
  <si>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</si>
  <si>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</si>
  <si>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</si>
  <si>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</si>
  <si>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</si>
  <si>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</si>
  <si>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</si>
  <si>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</si>
  <si>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</si>
  <si>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</si>
  <si>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</si>
  <si>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</si>
  <si>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</si>
  <si>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</si>
  <si>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</si>
  <si>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</si>
  <si>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</si>
  <si>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</si>
  <si>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</si>
  <si>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</si>
  <si>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</si>
  <si>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</si>
  <si>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</si>
  <si>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</si>
  <si>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</si>
  <si>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</si>
  <si>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</si>
  <si>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</si>
  <si>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</si>
  <si>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</si>
  <si>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</si>
  <si>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</si>
  <si>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</si>
  <si>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</si>
  <si>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</si>
  <si>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</si>
  <si>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</si>
  <si>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</si>
  <si>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</si>
  <si>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</si>
  <si>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</si>
  <si>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</si>
  <si>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</si>
  <si>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</si>
  <si>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</si>
  <si>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</si>
  <si>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</si>
  <si>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</si>
  <si>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</si>
  <si>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</si>
  <si>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</si>
  <si>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</si>
  <si>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</si>
  <si>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</si>
  <si>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</si>
  <si>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</si>
  <si>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</si>
  <si>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</si>
  <si>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</si>
  <si>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</si>
  <si>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</si>
  <si>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</si>
  <si>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</si>
  <si>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</si>
  <si>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</si>
  <si>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</si>
  <si>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</si>
  <si>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</si>
  <si>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</si>
  <si>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</si>
  <si>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</si>
  <si>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</si>
  <si>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</si>
  <si>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</si>
  <si>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</si>
  <si>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</si>
  <si>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</si>
  <si>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</si>
  <si>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</si>
  <si>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</si>
  <si>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</si>
  <si>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</si>
  <si>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</si>
  <si>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</si>
  <si>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</si>
  <si>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</si>
  <si>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</si>
  <si>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</si>
  <si>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</si>
  <si>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</si>
  <si>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</si>
  <si>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</si>
  <si>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</si>
  <si>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</si>
  <si>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</si>
  <si>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</si>
  <si>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</si>
  <si>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</si>
  <si>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</si>
  <si>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</si>
  <si>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</si>
  <si>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</si>
  <si>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</si>
  <si>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</si>
  <si>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</si>
  <si>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</si>
  <si>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</si>
  <si>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</si>
  <si>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</si>
  <si>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</si>
  <si>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</si>
  <si>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</si>
  <si>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</si>
  <si>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</si>
  <si>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</si>
  <si>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</si>
  <si>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</si>
  <si>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</si>
  <si>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</si>
  <si>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</si>
  <si>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</si>
  <si>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</si>
  <si>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</si>
  <si>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</si>
  <si>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</si>
  <si>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</si>
  <si>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</si>
  <si>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</si>
  <si>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</si>
  <si>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</si>
  <si>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</si>
  <si>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</si>
  <si>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</si>
  <si>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</si>
  <si>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</si>
  <si>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</si>
  <si>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</si>
  <si>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</si>
  <si>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</si>
  <si>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</si>
  <si>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</si>
  <si>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</si>
  <si>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</si>
  <si>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</si>
  <si>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</si>
  <si>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</si>
  <si>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</si>
  <si>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</si>
  <si>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</si>
  <si>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</si>
  <si>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</si>
  <si>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</si>
  <si>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</si>
  <si>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</si>
  <si>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</si>
  <si>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</si>
  <si>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</si>
  <si>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</si>
  <si>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</si>
  <si>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</si>
  <si>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</si>
  <si>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</si>
  <si>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</si>
  <si>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</si>
  <si>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</si>
  <si>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</si>
  <si>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</si>
  <si>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</si>
  <si>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</si>
  <si>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</si>
  <si>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</si>
  <si>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</si>
  <si>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</si>
  <si>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</si>
  <si>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</si>
  <si>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</si>
  <si>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</si>
  <si>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</si>
  <si>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</si>
  <si>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</si>
  <si>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</si>
  <si>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</si>
  <si>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</si>
  <si>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</si>
  <si>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</si>
  <si>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</si>
  <si>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</si>
  <si>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</si>
  <si>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</si>
  <si>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</si>
  <si>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</si>
  <si>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</si>
  <si>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</si>
  <si>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</si>
  <si>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</si>
  <si>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</si>
  <si>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</si>
  <si>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</si>
  <si>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</si>
  <si>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</si>
  <si>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</si>
  <si>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</si>
  <si>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</si>
  <si>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</si>
  <si>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</si>
  <si>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</si>
  <si>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</si>
  <si>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</si>
  <si>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</si>
  <si>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</si>
  <si>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</si>
  <si>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</si>
  <si>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</si>
  <si>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</si>
  <si>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</si>
  <si>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</si>
  <si>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</si>
  <si>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</si>
  <si>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</si>
  <si>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</si>
  <si>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</si>
  <si>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</si>
  <si>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</si>
  <si>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</si>
  <si>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</si>
  <si>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</si>
  <si>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</si>
  <si>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</si>
  <si>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</si>
  <si>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</si>
  <si>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</si>
  <si>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</si>
  <si>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</si>
  <si>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</si>
  <si>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</si>
  <si>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</si>
  <si>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</si>
  <si>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</si>
  <si>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</si>
  <si>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</si>
  <si>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</si>
  <si>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</si>
  <si>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</si>
  <si>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</si>
  <si>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</si>
  <si>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</si>
  <si>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</si>
  <si>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</si>
  <si>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</si>
  <si>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</si>
  <si>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</si>
  <si>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</si>
  <si>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</si>
  <si>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</si>
  <si>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</si>
  <si>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</si>
  <si>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</si>
  <si>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</si>
  <si>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</si>
  <si>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</si>
  <si>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</si>
  <si>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</si>
  <si>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</si>
  <si>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</si>
  <si>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</si>
  <si>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</si>
  <si>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</si>
  <si>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</si>
  <si>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</si>
  <si>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</si>
  <si>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</si>
  <si>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</si>
  <si>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</si>
  <si>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</si>
  <si>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</si>
  <si>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</si>
  <si>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</si>
  <si>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</si>
  <si>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</si>
  <si>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</si>
  <si>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</si>
  <si>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</si>
  <si>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</si>
  <si>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</si>
  <si>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</si>
  <si>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</si>
  <si>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</si>
  <si>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</si>
  <si>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</si>
  <si>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</si>
  <si>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</si>
  <si>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</si>
  <si>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</si>
  <si>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</si>
  <si>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</si>
  <si>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</si>
  <si>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</si>
  <si>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</si>
  <si>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</si>
  <si>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</si>
  <si>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</si>
  <si>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</si>
  <si>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</si>
  <si>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</si>
  <si>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</si>
  <si>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</si>
  <si>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</si>
  <si>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</si>
  <si>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</si>
  <si>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</si>
  <si>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</si>
  <si>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</si>
  <si>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</si>
  <si>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</si>
  <si>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</si>
  <si>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</si>
  <si>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</si>
  <si>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</si>
  <si>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</si>
  <si>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</si>
  <si>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</si>
  <si>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</si>
  <si>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</si>
  <si>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</si>
  <si>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</si>
  <si>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</si>
  <si>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</si>
  <si>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</si>
  <si>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</si>
  <si>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</si>
  <si>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</si>
  <si>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</si>
  <si>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</si>
  <si>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</si>
  <si>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</si>
  <si>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</si>
  <si>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</si>
  <si>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</si>
  <si>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</si>
  <si>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</si>
  <si>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</si>
  <si>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</si>
  <si>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</si>
  <si>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</si>
  <si>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</si>
  <si>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</si>
  <si>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</si>
  <si>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</si>
  <si>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</si>
  <si>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</si>
  <si>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</si>
  <si>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</si>
  <si>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</si>
  <si>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</si>
  <si>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</si>
  <si>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</si>
  <si>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</si>
  <si>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</si>
  <si>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</si>
  <si>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</si>
  <si>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</si>
  <si>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</si>
  <si>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</si>
  <si>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</si>
  <si>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</si>
  <si>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</si>
  <si>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</si>
  <si>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</si>
  <si>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</si>
  <si>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</si>
  <si>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</si>
  <si>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</si>
  <si>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</si>
  <si>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</si>
  <si>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</si>
  <si>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</si>
  <si>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</si>
  <si>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</si>
  <si>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</si>
  <si>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</si>
  <si>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</si>
  <si>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</si>
  <si>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</si>
  <si>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</si>
  <si>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</si>
  <si>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</si>
  <si>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</si>
  <si>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</si>
  <si>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</si>
  <si>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</si>
  <si>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</si>
  <si>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</si>
  <si>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</si>
  <si>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</si>
  <si>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</si>
  <si>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</si>
  <si>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</si>
  <si>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</si>
  <si>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</si>
  <si>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</si>
  <si>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</si>
  <si>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</si>
  <si>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</si>
  <si>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</si>
  <si>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</si>
  <si>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</si>
  <si>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</si>
  <si>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</si>
  <si>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</si>
  <si>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</si>
  <si>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</si>
  <si>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</si>
  <si>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</si>
  <si>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</si>
  <si>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</si>
  <si>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</si>
  <si>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</si>
  <si>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</si>
  <si>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</si>
  <si>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</si>
  <si>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</si>
  <si>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</si>
  <si>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</si>
  <si>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</si>
  <si>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</si>
  <si>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</si>
  <si>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</si>
  <si>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</si>
  <si>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</si>
  <si>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</si>
  <si>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</si>
  <si>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</si>
  <si>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</si>
  <si>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</si>
  <si>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</si>
  <si>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</si>
  <si>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</si>
  <si>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</si>
  <si>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</si>
  <si>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</si>
  <si>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</si>
  <si>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</si>
  <si>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</si>
  <si>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</si>
  <si>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</si>
  <si>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</si>
  <si>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</si>
  <si>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</si>
  <si>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</si>
  <si>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</si>
  <si>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</si>
  <si>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</si>
  <si>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</si>
  <si>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</si>
  <si>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</si>
  <si>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</si>
  <si>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</si>
  <si>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</si>
  <si>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</si>
  <si>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</si>
  <si>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</si>
  <si>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</si>
  <si>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</si>
  <si>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</si>
  <si>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</si>
  <si>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</si>
  <si>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</si>
  <si>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</si>
  <si>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</si>
  <si>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</si>
  <si>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</si>
  <si>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</si>
  <si>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</si>
  <si>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</si>
  <si>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</si>
  <si>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</si>
  <si>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</si>
  <si>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</si>
  <si>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</si>
  <si>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</si>
  <si>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</si>
  <si>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</si>
  <si>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</si>
  <si>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</si>
  <si>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</si>
  <si>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</si>
  <si>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</si>
  <si>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</si>
  <si>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</si>
  <si>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</si>
  <si>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</si>
  <si>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</si>
  <si>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</si>
  <si>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</si>
  <si>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</si>
  <si>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</si>
  <si>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</si>
  <si>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</si>
  <si>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</si>
  <si>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</si>
  <si>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</si>
  <si>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</si>
  <si>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</si>
  <si>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</si>
  <si>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</si>
  <si>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</si>
  <si>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</si>
  <si>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</si>
  <si>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</si>
  <si>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</si>
  <si>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</si>
  <si>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</si>
  <si>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</si>
  <si>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</si>
  <si>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</si>
  <si>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</si>
  <si>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</si>
  <si>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</si>
  <si>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</si>
  <si>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</si>
  <si>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</si>
  <si>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</si>
  <si>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</si>
  <si>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</si>
  <si>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</si>
  <si>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</si>
  <si>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</si>
  <si>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</si>
  <si>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</si>
  <si>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</si>
  <si>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</si>
  <si>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</si>
  <si>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</si>
  <si>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</si>
  <si>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</si>
  <si>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</si>
  <si>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</si>
  <si>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</si>
  <si>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</si>
  <si>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</si>
  <si>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</si>
  <si>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</si>
  <si>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</si>
  <si>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</si>
  <si>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</si>
  <si>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</si>
  <si>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</si>
  <si>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</si>
  <si>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</si>
  <si>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</si>
  <si>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</si>
  <si>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</si>
  <si>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</si>
  <si>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</si>
  <si>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</si>
  <si>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</si>
  <si>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</si>
  <si>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</si>
  <si>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</si>
  <si>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</si>
  <si>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</si>
  <si>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</si>
  <si>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</si>
  <si>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</si>
  <si>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</si>
  <si>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</si>
  <si>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</si>
  <si>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</si>
  <si>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</si>
  <si>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</si>
  <si>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</si>
  <si>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</si>
  <si>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</si>
  <si>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</si>
  <si>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</si>
  <si>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</si>
  <si>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</si>
  <si>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</si>
  <si>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</si>
  <si>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</si>
  <si>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</si>
  <si>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</si>
  <si>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</si>
  <si>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</si>
  <si>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</si>
  <si>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</si>
  <si>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</si>
  <si>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</si>
  <si>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</si>
  <si>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</si>
  <si>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</si>
  <si>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</si>
  <si>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</si>
  <si>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</si>
  <si>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</si>
  <si>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</si>
  <si>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</si>
  <si>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</si>
  <si>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</si>
  <si>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</si>
  <si>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</si>
  <si>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</si>
  <si>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</si>
  <si>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</si>
  <si>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</si>
  <si>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</si>
  <si>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</si>
  <si>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</si>
  <si>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</si>
  <si>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</si>
  <si>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</si>
  <si>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</si>
  <si>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</si>
  <si>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</si>
  <si>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</si>
  <si>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</si>
  <si>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</si>
  <si>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</si>
  <si>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</si>
  <si>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</si>
  <si>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</si>
  <si>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</si>
  <si>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</si>
  <si>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</si>
  <si>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</si>
  <si>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</si>
  <si>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</si>
  <si>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</si>
  <si>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</si>
  <si>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</si>
  <si>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</si>
  <si>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</si>
  <si>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</si>
  <si>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</si>
  <si>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</si>
  <si>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</si>
  <si>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</si>
  <si>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</si>
  <si>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</si>
  <si>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</si>
  <si>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</si>
  <si>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</si>
  <si>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</si>
  <si>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</si>
  <si>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</si>
  <si>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</si>
  <si>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</si>
  <si>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</si>
  <si>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</si>
  <si>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</si>
  <si>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</si>
  <si>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</si>
  <si>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</si>
  <si>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</si>
  <si>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</si>
  <si>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</si>
  <si>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</si>
  <si>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</si>
  <si>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</si>
  <si>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</si>
  <si>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</si>
  <si>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</si>
  <si>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</si>
  <si>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</si>
  <si>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</si>
  <si>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</si>
  <si>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</si>
  <si>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</si>
  <si>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</si>
  <si>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</si>
  <si>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</si>
  <si>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</si>
  <si>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</si>
  <si>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</si>
  <si>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</si>
  <si>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</si>
  <si>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</si>
  <si>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</si>
  <si>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</si>
  <si>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</si>
  <si>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</si>
  <si>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</si>
  <si>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</si>
  <si>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</si>
  <si>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</si>
  <si>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</si>
  <si>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</si>
  <si>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</si>
  <si>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</si>
  <si>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</si>
  <si>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</si>
  <si>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</si>
  <si>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</si>
  <si>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</si>
  <si>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</si>
  <si>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</si>
  <si>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</si>
  <si>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</si>
  <si>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</si>
  <si>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</si>
  <si>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</si>
  <si>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</si>
  <si>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</si>
  <si>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</si>
  <si>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</si>
  <si>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</si>
  <si>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</si>
  <si>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</si>
  <si>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</si>
  <si>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</si>
  <si>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</si>
  <si>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</si>
  <si>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</si>
  <si>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</si>
  <si>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</si>
  <si>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</si>
  <si>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</si>
  <si>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</si>
  <si>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</si>
  <si>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</si>
  <si>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</si>
  <si>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</si>
  <si>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</si>
  <si>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</si>
  <si>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</si>
  <si>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</si>
  <si>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</si>
  <si>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</si>
  <si>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</si>
  <si>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</si>
  <si>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</si>
  <si>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</si>
  <si>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</si>
  <si>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</si>
  <si>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</si>
  <si>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</si>
  <si>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</si>
  <si>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</si>
  <si>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</si>
  <si>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</si>
  <si>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</si>
  <si>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</si>
  <si>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</si>
  <si>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</si>
  <si>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</si>
  <si>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</si>
  <si>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</si>
  <si>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</si>
  <si>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</si>
  <si>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</si>
  <si>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</si>
  <si>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</si>
  <si>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</si>
  <si>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</si>
  <si>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</si>
  <si>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</si>
  <si>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</si>
  <si>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</si>
  <si>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</si>
  <si>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</si>
  <si>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</si>
  <si>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</si>
  <si>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</si>
  <si>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</si>
  <si>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</si>
  <si>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</si>
  <si>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</si>
  <si>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</si>
  <si>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</si>
  <si>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</si>
  <si>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</si>
  <si>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</si>
  <si>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</si>
  <si>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</si>
  <si>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</si>
  <si>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</si>
  <si>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</si>
  <si>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</si>
  <si>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</si>
  <si>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</si>
  <si>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</si>
  <si>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</si>
  <si>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</si>
  <si>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</si>
  <si>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</si>
  <si>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</si>
  <si>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</si>
  <si>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</si>
  <si>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</si>
  <si>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</si>
  <si>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</si>
  <si>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</si>
  <si>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</si>
  <si>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</si>
  <si>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</si>
  <si>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</si>
  <si>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</si>
  <si>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</si>
  <si>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</si>
  <si>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</si>
  <si>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</si>
  <si>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</si>
  <si>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</si>
  <si>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</si>
  <si>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</si>
  <si>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</si>
  <si>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</si>
  <si>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</si>
  <si>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</si>
  <si>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</si>
  <si>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</si>
  <si>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</si>
  <si>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</si>
  <si>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</si>
  <si>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</si>
  <si>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</si>
  <si>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</si>
  <si>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</si>
  <si>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</si>
  <si>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</si>
  <si>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</si>
  <si>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</si>
  <si>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</si>
  <si>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</si>
  <si>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</si>
  <si>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</si>
  <si>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</si>
  <si>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</si>
  <si>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</si>
  <si>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</si>
  <si>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</si>
  <si>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</si>
  <si>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</si>
  <si>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</si>
  <si>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</si>
  <si>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</si>
  <si>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</si>
  <si>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</si>
  <si>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</si>
  <si>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</si>
  <si>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</si>
  <si>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</si>
  <si>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</si>
  <si>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</si>
  <si>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</si>
  <si>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</si>
  <si>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</si>
  <si>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</si>
  <si>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</si>
  <si>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</si>
  <si>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</si>
  <si>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</si>
  <si>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</si>
  <si>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</si>
  <si>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</si>
  <si>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</si>
  <si>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</si>
  <si>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</si>
  <si>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</si>
  <si>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</si>
  <si>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</si>
  <si>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</si>
  <si>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</si>
  <si>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</si>
  <si>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</si>
  <si>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</si>
  <si>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</si>
  <si>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</si>
  <si>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</si>
  <si>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</si>
  <si>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</si>
  <si>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</si>
  <si>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</si>
  <si>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</si>
  <si>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</si>
  <si>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</si>
  <si>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</si>
  <si>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</si>
  <si>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</si>
  <si>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</si>
  <si>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</si>
  <si>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</si>
  <si>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</si>
  <si>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</si>
  <si>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</si>
  <si>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</si>
  <si>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</si>
  <si>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</si>
  <si>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</si>
  <si>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</si>
  <si>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</si>
  <si>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</si>
  <si>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</si>
  <si>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</si>
  <si>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</si>
  <si>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</si>
  <si>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</si>
  <si>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</si>
  <si>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</si>
  <si>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</si>
  <si>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</si>
  <si>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</si>
  <si>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</si>
  <si>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</si>
  <si>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</si>
  <si>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</si>
  <si>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</si>
  <si>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</si>
  <si>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</si>
  <si>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</si>
  <si>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</si>
  <si>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</si>
  <si>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</si>
  <si>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</si>
  <si>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</si>
  <si>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</si>
  <si>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</si>
  <si>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</si>
  <si>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</si>
  <si>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</si>
  <si>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</si>
  <si>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</si>
  <si>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</si>
  <si>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</si>
  <si>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</si>
  <si>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</si>
  <si>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</si>
  <si>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</si>
  <si>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</si>
  <si>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</si>
  <si>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</si>
  <si>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</si>
  <si>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</si>
  <si>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</si>
  <si>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</si>
  <si>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</si>
  <si>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</si>
  <si>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</si>
  <si>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</si>
  <si>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</si>
  <si>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</si>
  <si>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</si>
  <si>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</si>
  <si>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</si>
  <si>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</si>
  <si>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</si>
  <si>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</si>
  <si>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</si>
  <si>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</si>
  <si>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</si>
  <si>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</si>
  <si>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</si>
  <si>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</si>
  <si>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</si>
  <si>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</si>
  <si>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</si>
  <si>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</si>
  <si>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</si>
  <si>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</si>
  <si>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</si>
  <si>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</si>
  <si>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</si>
  <si>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</si>
  <si>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</si>
  <si>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</si>
  <si>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</si>
  <si>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</si>
  <si>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</si>
  <si>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</si>
  <si>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</si>
  <si>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</si>
  <si>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</si>
  <si>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</si>
  <si>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</si>
  <si>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</si>
  <si>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</si>
  <si>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</si>
  <si>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</si>
  <si>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</si>
  <si>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</si>
  <si>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</si>
  <si>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</si>
  <si>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</si>
  <si>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</si>
  <si>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</si>
  <si>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</si>
  <si>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</si>
  <si>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</si>
  <si>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</si>
  <si>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</si>
  <si>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</si>
  <si>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</si>
  <si>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</si>
  <si>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</si>
  <si>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</si>
  <si>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</si>
  <si>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</si>
  <si>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</si>
  <si>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</si>
  <si>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</si>
  <si>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</si>
  <si>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</si>
  <si>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</si>
  <si>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</si>
  <si>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</si>
  <si>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</si>
  <si>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</si>
  <si>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</si>
  <si>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</si>
  <si>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</si>
  <si>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</si>
  <si>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</si>
  <si>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</si>
  <si>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</si>
  <si>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</si>
  <si>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</si>
  <si>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</si>
  <si>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</si>
  <si>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</si>
  <si>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</si>
  <si>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</si>
  <si>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</si>
  <si>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</si>
  <si>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</si>
  <si>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</si>
  <si>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</si>
  <si>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</si>
  <si>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</si>
  <si>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</si>
  <si>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</si>
  <si>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</si>
  <si>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</si>
  <si>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</si>
  <si>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</si>
  <si>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</si>
  <si>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</si>
  <si>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</si>
  <si>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</si>
  <si>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</si>
  <si>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</si>
  <si>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</si>
  <si>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</si>
  <si>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</si>
  <si>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Count of outcome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</si>
  <si>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</si>
  <si>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</si>
  <si>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</si>
  <si>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</si>
  <si>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</si>
  <si>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</si>
  <si>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</si>
  <si>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</si>
  <si>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</si>
  <si>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</si>
  <si>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</si>
  <si>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</si>
  <si>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</si>
  <si>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</si>
  <si>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</si>
  <si>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 Category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</si>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</sst>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2" fillId="2" borderId="1" xfId="1"/>
    <xf numFmtId="0" fontId="2" fillId="2" borderId="1" xfId="1" applyAlignment="1">
      <alignment horizontal="center"/>
    </xf>
  </cellXfs>
  <cellStyles count="2">
    <cellStyle name="Check Cell" xfId="1" builtinId="23"/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A-4326-B51D-475803316E46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A-4326-B51D-475803316E46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A-4326-B51D-475803316E46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A-4326-B51D-475803316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886136"/>
        <c:axId val="464884168"/>
      </c:barChart>
      <c:catAx>
        <c:axId val="46488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4168"/>
        <c:crosses val="autoZero"/>
        <c:auto val="1"/>
        <c:lblAlgn val="ctr"/>
        <c:lblOffset val="100"/>
        <c:noMultiLvlLbl val="0"/>
      </c:catAx>
      <c:valAx>
        <c:axId val="46488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B-455A-BECF-09DDAF589ABA}"/>
            </c:ext>
          </c:extLst>
        </c:ser>
        <c:ser>
          <c:idx val="1"/>
          <c:order val="1"/>
          <c:tx>
            <c:strRef>
              <c:f>'Campaign 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B-455A-BECF-09DDAF589ABA}"/>
            </c:ext>
          </c:extLst>
        </c:ser>
        <c:ser>
          <c:idx val="2"/>
          <c:order val="2"/>
          <c:tx>
            <c:strRef>
              <c:f>'Campaign State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B-455A-BECF-09DDAF589ABA}"/>
            </c:ext>
          </c:extLst>
        </c:ser>
        <c:ser>
          <c:idx val="3"/>
          <c:order val="3"/>
          <c:tx>
            <c:strRef>
              <c:f>'Campaign State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B-455A-BECF-09DDAF589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886136"/>
        <c:axId val="464884168"/>
      </c:barChart>
      <c:catAx>
        <c:axId val="46488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4168"/>
        <c:crosses val="autoZero"/>
        <c:auto val="1"/>
        <c:lblAlgn val="ctr"/>
        <c:lblOffset val="100"/>
        <c:noMultiLvlLbl val="0"/>
      </c:catAx>
      <c:valAx>
        <c:axId val="46488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[StarterBook.xlsx]Campagin State by Date!PivotTable1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'Campagin State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'Campagin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'Campagin State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7-4F76-993E-25AF5D4E1260}"/>
            </c:ext>
          </c:extLst>
        </c:ser>
        <c:ser>
          <c:idx val="1"/>
          <c:order val="1"/>
          <c:tx>
            <c:strRef>
              <c:f>'Campagin 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'Campagin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'Campagin 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7-4F76-993E-25AF5D4E1260}"/>
            </c:ext>
          </c:extLst>
        </c:ser>
        <c:ser>
          <c:idx val="2"/>
          <c:order val="2"/>
          <c:tx>
            <c:strRef>
              <c:f>'Campagin State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'Campagin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'Campagin State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7-4F76-993E-25AF5D4E1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949832"/>
        <c:axId val="686951472"/>
      </c:lineChart>
      <c:catAx>
        <c:axId val="68694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51472"/>
        <c:crosses val="autoZero"/>
        <c:auto val="1"/>
        <c:lblAlgn val="ctr"/>
        <c:lblOffset val="100"/>
        <c:noMultiLvlLbl val="0"/>
      </c:catAx>
      <c:valAx>
        <c:axId val="6869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4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7-4922-B11F-80970FC18EDF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7-4922-B11F-80970FC18EDF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7-4922-B11F-80970FC1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801808"/>
        <c:axId val="484797872"/>
      </c:lineChart>
      <c:catAx>
        <c:axId val="48480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97872"/>
        <c:crosses val="autoZero"/>
        <c:auto val="1"/>
        <c:lblAlgn val="ctr"/>
        <c:lblOffset val="100"/>
        <c:noMultiLvlLbl val="0"/>
      </c:catAx>
      <c:valAx>
        <c:axId val="4847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0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22860</xdr:rowOff>
    </xdr:from>
    <xdr:to>
      <xdr:col>17</xdr:col>
      <xdr:colOff>198120</xdr:colOff>
      <xdr:row>16</xdr:row>
      <xdr:rowOff>20320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13C32-7532-4016-AA1E-7AE433476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173990</xdr:colOff>
      <xdr:row>1</xdr:row>
      <xdr:rowOff>172720</xdr:rowOff>
    </xdr:from>
    <xdr:to>
      <xdr:col>18</xdr:col>
      <xdr:colOff>396240</xdr:colOff>
      <xdr:row>29</xdr:row>
      <xdr:rowOff>162560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50B44-8224-438C-A94C-E20BB6C33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93980</xdr:rowOff>
    </xdr:from>
    <xdr:to>
      <xdr:col>13</xdr:col>
      <xdr:colOff>553720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34EAD-D78E-4388-A8ED-A9D13E8E1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359228</xdr:colOff>
      <xdr:row>15</xdr:row>
      <xdr:rowOff>28302</xdr:rowOff>
    </xdr:from>
    <xdr:to>
      <xdr:col>7</xdr:col>
      <xdr:colOff>1560466</xdr:colOff>
      <xdr:row>40</xdr:row>
      <xdr:rowOff>138429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50737-FCCE-47CF-97FF-57E50515C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gueroa, Carolyn (SHS LC ECC AM USA OPS)" refreshedDate="44068.902585069445" missingItemsLimit="0" createdVersion="6" refreshedVersion="6" minRefreshableVersion="3" recordCount="4114" xr:uid="{309BC9CB-9F1F-4FF3-8830-C549E9593B1E}">
  <cacheSource type="worksheet">
    <worksheetSource ref="A1:T4115" sheet="Kickstarter Campagin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D9DE2-725A-45AA-991A-388B483474D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state" axis="axisCol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name="Category"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B4EBE-38CA-40AF-A711-41078073DC6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state" axis="axisCol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 Category"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outco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8DCE4-7F87-4743-97C8-008A77C7534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9E7D-EC41-49C6-B341-8F25823B3CC7}">
  <dimension ref="A1:F14"/>
  <sheetViews>
    <sheetView tabSelected="1" workbookViewId="0">
      <selection activeCell="B11" sqref="B11"/>
    </sheetView>
  </sheetViews>
  <sheetFormatPr defaultRowHeight="14.5" x14ac:dyDescent="0.35"/>
  <cols>
    <col min="1" max="1" width="16.36328125" bestFit="1" customWidth="1"/>
    <col min="2" max="5" width="9.26953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8310</v>
      </c>
    </row>
    <row r="3" spans="1:6" x14ac:dyDescent="0.35">
      <c r="A3" s="9" t="s">
        <v>8363</v>
      </c>
      <c r="B3" s="9" t="s">
        <v>8218</v>
      </c>
    </row>
    <row r="4" spans="1:6" x14ac:dyDescent="0.35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t="s">
        <v>8314</v>
      </c>
      <c r="B8" s="10"/>
      <c r="C8" s="10"/>
      <c r="D8" s="10">
        <v>24</v>
      </c>
      <c r="E8" s="10"/>
      <c r="F8" s="10">
        <v>24</v>
      </c>
    </row>
    <row r="9" spans="1:6" x14ac:dyDescent="0.35">
      <c r="A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4294967293" verticalDpi="4294967293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DCC6-5F31-4AA7-AA0F-42B225DBC704}">
  <dimension ref="A1:F47"/>
  <sheetViews>
    <sheetView workbookViewId="0">
      <selection activeCell="E11" sqref="E11"/>
    </sheetView>
  </sheetViews>
  <sheetFormatPr defaultRowHeight="14.5" x14ac:dyDescent="0.35"/>
  <cols>
    <col min="1" max="1" width="16.08984375" customWidth="1"/>
    <col min="2" max="2" width="9.26953125" bestFit="1" customWidth="1"/>
    <col min="3" max="3" width="5.54296875" bestFit="1" customWidth="1"/>
    <col min="4" max="4" width="8.26953125" bestFit="1" customWidth="1"/>
    <col min="5" max="5" width="3.81640625" bestFit="1" customWidth="1"/>
    <col min="6" max="7" width="10.7265625" bestFit="1" customWidth="1"/>
  </cols>
  <sheetData>
    <row r="1" spans="1:6" x14ac:dyDescent="0.35">
      <c r="A1" s="9" t="s">
        <v>8223</v>
      </c>
      <c r="B1" t="s">
        <v>8310</v>
      </c>
    </row>
    <row r="2" spans="1:6" x14ac:dyDescent="0.35">
      <c r="A2" s="9" t="s">
        <v>8362</v>
      </c>
      <c r="B2" t="s">
        <v>8310</v>
      </c>
    </row>
    <row r="4" spans="1:6" x14ac:dyDescent="0.35">
      <c r="A4" s="9" t="s">
        <v>8364</v>
      </c>
      <c r="B4" s="9" t="s">
        <v>8218</v>
      </c>
    </row>
    <row r="5" spans="1:6" x14ac:dyDescent="0.35">
      <c r="A5" s="9" t="s">
        <v>8380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35">
      <c r="A7" t="s">
        <v>8322</v>
      </c>
      <c r="B7" s="10"/>
      <c r="C7" s="10"/>
      <c r="D7" s="10">
        <v>20</v>
      </c>
      <c r="E7" s="10"/>
      <c r="F7" s="10">
        <v>20</v>
      </c>
    </row>
    <row r="8" spans="1:6" x14ac:dyDescent="0.35">
      <c r="A8" t="s">
        <v>8323</v>
      </c>
      <c r="B8" s="10"/>
      <c r="C8" s="10"/>
      <c r="D8" s="10">
        <v>24</v>
      </c>
      <c r="E8" s="10"/>
      <c r="F8" s="10">
        <v>24</v>
      </c>
    </row>
    <row r="9" spans="1:6" x14ac:dyDescent="0.35">
      <c r="A9" t="s">
        <v>8324</v>
      </c>
      <c r="B9" s="10"/>
      <c r="C9" s="10">
        <v>40</v>
      </c>
      <c r="D9" s="10"/>
      <c r="E9" s="10"/>
      <c r="F9" s="10">
        <v>40</v>
      </c>
    </row>
    <row r="10" spans="1:6" x14ac:dyDescent="0.35">
      <c r="A10" t="s">
        <v>8325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t="s">
        <v>8326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t="s">
        <v>8329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t="s">
        <v>8330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t="s">
        <v>8331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t="s">
        <v>8332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t="s">
        <v>8333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t="s">
        <v>8334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t="s">
        <v>8336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t="s">
        <v>8337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t="s">
        <v>8339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t="s">
        <v>8341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t="s">
        <v>8342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t="s">
        <v>8345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t="s">
        <v>8347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t="s">
        <v>8348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t="s">
        <v>8349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t="s">
        <v>8350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t="s">
        <v>8351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t="s">
        <v>8354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t="s">
        <v>8356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t="s">
        <v>8357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t="s">
        <v>8358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t="s">
        <v>8361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4294967293" verticalDpi="4294967293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B52CF-2923-46F7-8045-906DB99D66A5}">
  <dimension ref="A1:E18"/>
  <sheetViews>
    <sheetView workbookViewId="0">
      <selection activeCell="C26" sqref="C26"/>
    </sheetView>
  </sheetViews>
  <sheetFormatPr defaultRowHeight="14.5" x14ac:dyDescent="0.35"/>
  <cols>
    <col min="1" max="1" width="24.26953125" bestFit="1" customWidth="1"/>
    <col min="2" max="4" width="9.26953125" bestFit="1" customWidth="1"/>
    <col min="5" max="6" width="10.7265625" bestFit="1" customWidth="1"/>
  </cols>
  <sheetData>
    <row r="1" spans="1:5" x14ac:dyDescent="0.35">
      <c r="A1" s="9" t="s">
        <v>8362</v>
      </c>
      <c r="B1" t="s">
        <v>8310</v>
      </c>
    </row>
    <row r="2" spans="1:5" x14ac:dyDescent="0.35">
      <c r="A2" s="9" t="s">
        <v>8367</v>
      </c>
      <c r="B2" t="s">
        <v>8310</v>
      </c>
    </row>
    <row r="4" spans="1:5" x14ac:dyDescent="0.35">
      <c r="A4" s="9" t="s">
        <v>8381</v>
      </c>
      <c r="B4" s="9" t="s">
        <v>8218</v>
      </c>
    </row>
    <row r="5" spans="1:5" x14ac:dyDescent="0.35">
      <c r="A5" s="9" t="s">
        <v>8365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1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1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1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1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1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1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1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1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1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1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1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1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1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horizontalDpi="4294967293" verticalDpi="4294967293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C5AB-22CF-4DF8-B9D5-6C4D2EE8403F}">
  <dimension ref="A1:H13"/>
  <sheetViews>
    <sheetView zoomScale="70" zoomScaleNormal="70" workbookViewId="0">
      <selection activeCell="E6" sqref="E6"/>
    </sheetView>
  </sheetViews>
  <sheetFormatPr defaultColWidth="16.7265625" defaultRowHeight="14.5" x14ac:dyDescent="0.35"/>
  <cols>
    <col min="1" max="1" width="28.08984375" bestFit="1" customWidth="1"/>
    <col min="2" max="8" width="25.6328125" customWidth="1"/>
  </cols>
  <sheetData>
    <row r="1" spans="1:8" ht="15.5" thickTop="1" thickBot="1" x14ac:dyDescent="0.4">
      <c r="A1" s="12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ht="15" thickTop="1" x14ac:dyDescent="0.35">
      <c r="A2" t="s">
        <v>8390</v>
      </c>
      <c r="B2">
        <f>COUNTIFS('Kickstarter Campagins Data'!$F:$F,"successful",'Kickstarter Campagins Data'!$D:$D, "&lt;1000")</f>
        <v>322</v>
      </c>
      <c r="C2">
        <f>COUNTIFS('Kickstarter Campagins Data'!$F:$F,"failed",'Kickstarter Campagins Data'!$D:$D, "&lt;1000")</f>
        <v>113</v>
      </c>
      <c r="D2">
        <f>COUNTIFS('Kickstarter Campagins Data'!$F:$F,"canceled",'Kickstarter Campagins Data'!$D:$D, 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5">
      <c r="A3" t="s">
        <v>8391</v>
      </c>
      <c r="B3">
        <f>COUNTIFS('Kickstarter Campagins Data'!$F:$F,"successful",'Kickstarter Campagins Data'!$D:$D, "&gt;=1000",'Kickstarter Campagins Data'!$D:$D,"&lt;=4999")</f>
        <v>932</v>
      </c>
      <c r="C3">
        <f>COUNTIFS('Kickstarter Campagins Data'!$F:$F,"failed",'Kickstarter Campagins Data'!$D:$D, "&gt;=1000",'Kickstarter Campagins Data'!$D:$D,"&lt;=4999")</f>
        <v>420</v>
      </c>
      <c r="D3">
        <f>COUNTIFS('Kickstarter Campagins Data'!$F:$F,"canceled",'Kickstarter Campagins Data'!$D:$D, "&gt;=1000",'Kickstarter Campagins Data'!$D:$D,"&lt;=4999")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5">
      <c r="A4" t="s">
        <v>8392</v>
      </c>
      <c r="B4">
        <f>COUNTIFS('Kickstarter Campagins Data'!$F:$F,"successful",'Kickstarter Campagins Data'!$D:$D, "&gt;=5000",'Kickstarter Campagins Data'!$D:$D,"&lt;=9999")</f>
        <v>381</v>
      </c>
      <c r="C4">
        <f>COUNTIFS('Kickstarter Campagins Data'!$F:$F,"failed",'Kickstarter Campagins Data'!$D:$D, "&gt;=5000",'Kickstarter Campagins Data'!$D:$D,"&lt;=9999")</f>
        <v>283</v>
      </c>
      <c r="D4">
        <f>COUNTIFS('Kickstarter Campagins Data'!$F:$F,"canceled",'Kickstarter Campagins Data'!$D:$D, "&gt;=5000",'Kickstarter Campagins Data'!$D:$D,"&lt;=9999")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t="s">
        <v>8393</v>
      </c>
      <c r="B5">
        <f>COUNTIFS('Kickstarter Campagins Data'!$F:$F,"successful",'Kickstarter Campagins Data'!$D:$D, "&gt;=10000",'Kickstarter Campagins Data'!$D:$D,"&lt;=14999")</f>
        <v>168</v>
      </c>
      <c r="C5">
        <f>COUNTIFS('Kickstarter Campagins Data'!$F:$F,"failed",'Kickstarter Campagins Data'!$D:$D, "&gt;=10000",'Kickstarter Campagins Data'!$D:$D,"&lt;=14999")</f>
        <v>144</v>
      </c>
      <c r="D5">
        <f>COUNTIFS('Kickstarter Campagins Data'!$F:$F,"canceled",'Kickstarter Campagins Data'!$D:$D, "&gt;=10000",'Kickstarter Campagins Data'!$D:$D,"&lt;=14999")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t="s">
        <v>8394</v>
      </c>
      <c r="B6">
        <f>COUNTIFS('Kickstarter Campagins Data'!$F:$F,"successful",'Kickstarter Campagins Data'!$D:$D, "&gt;=15000",'Kickstarter Campagins Data'!$D:$D,"&lt;=19999")</f>
        <v>94</v>
      </c>
      <c r="C6">
        <f>COUNTIFS('Kickstarter Campagins Data'!$F:$F,"failed",'Kickstarter Campagins Data'!$D:$D, "&gt;=15000",'Kickstarter Campagins Data'!$D:$D,"&lt;=19999")</f>
        <v>90</v>
      </c>
      <c r="D6">
        <f>COUNTIFS('Kickstarter Campagins Data'!$F:$F,"canceled",'Kickstarter Campagins Data'!$D:$D, "&gt;=15000",'Kickstarter Campagins Data'!$D:$D,"&lt;=19999")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t="s">
        <v>8395</v>
      </c>
      <c r="B7">
        <f>COUNTIFS('Kickstarter Campagins Data'!$F:$F,"successful",'Kickstarter Campagins Data'!$D:$D, "&gt;=20000",'Kickstarter Campagins Data'!$D:$D,"&lt;=24999")</f>
        <v>62</v>
      </c>
      <c r="C7">
        <f>COUNTIFS('Kickstarter Campagins Data'!$F:$F,"failed",'Kickstarter Campagins Data'!$D:$D, "&gt;=20000",'Kickstarter Campagins Data'!$D:$D,"&lt;=24999")</f>
        <v>72</v>
      </c>
      <c r="D7">
        <f>COUNTIFS('Kickstarter Campagins Data'!$F:$F,"canceled",'Kickstarter Campagins Data'!$D:$D, "&gt;=20000",'Kickstarter Campagins Data'!$D:$D,"&lt;=24999")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t="s">
        <v>8396</v>
      </c>
      <c r="B8">
        <f>COUNTIFS('Kickstarter Campagins Data'!$F:$F,"successful",'Kickstarter Campagins Data'!$D:$D, "&gt;=25000",'Kickstarter Campagins Data'!$D:$D,"&lt;=29999")</f>
        <v>55</v>
      </c>
      <c r="C8">
        <f>COUNTIFS('Kickstarter Campagins Data'!$F:$F,"failed",'Kickstarter Campagins Data'!$D:$D, "&gt;=25000",'Kickstarter Campagins Data'!$D:$D,"&lt;=29999")</f>
        <v>64</v>
      </c>
      <c r="D8">
        <f>COUNTIFS('Kickstarter Campagins Data'!$F:$F,"canceled",'Kickstarter Campagins Data'!$D:$D, "&gt;=25000",'Kickstarter Campagins Data'!$D:$D,"&lt;=29999")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t="s">
        <v>8397</v>
      </c>
      <c r="B9">
        <f>COUNTIFS('Kickstarter Campagins Data'!$F:$F,"successful",'Kickstarter Campagins Data'!$D:$D, "&gt;=30000",'Kickstarter Campagins Data'!$D:$D,"&lt;=34999")</f>
        <v>32</v>
      </c>
      <c r="C9">
        <f>COUNTIFS('Kickstarter Campagins Data'!$F:$F,"failed",'Kickstarter Campagins Data'!$D:$D, "&gt;=30000",'Kickstarter Campagins Data'!$D:$D,"&lt;=34999")</f>
        <v>37</v>
      </c>
      <c r="D9">
        <f>COUNTIFS('Kickstarter Campagins Data'!$F:$F,"canceled",'Kickstarter Campagins Data'!$D:$D, "&gt;=30000",'Kickstarter Campagins Data'!$D:$D,"&lt;=34999")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t="s">
        <v>8398</v>
      </c>
      <c r="B10">
        <f>COUNTIFS('Kickstarter Campagins Data'!$F:$F,"successful",'Kickstarter Campagins Data'!$D:$D, "&gt;=35000",'Kickstarter Campagins Data'!$D:$D,"&lt;=39999")</f>
        <v>26</v>
      </c>
      <c r="C10">
        <f>COUNTIFS('Kickstarter Campagins Data'!$F:$F,"failed",'Kickstarter Campagins Data'!$D:$D, "&gt;=35000",'Kickstarter Campagins Data'!$D:$D,"&lt;=39999")</f>
        <v>22</v>
      </c>
      <c r="D10">
        <f>COUNTIFS('Kickstarter Campagins Data'!$F:$F,"canceled",'Kickstarter Campagins Data'!$D:$D, "&gt;=35000",'Kickstarter Campagins Data'!$D:$D,"&lt;=39999")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t="s">
        <v>8399</v>
      </c>
      <c r="B11">
        <f>COUNTIFS('Kickstarter Campagins Data'!$F:$F,"successful",'Kickstarter Campagins Data'!$D:$D, "&gt;=40000",'Kickstarter Campagins Data'!$D:$D,"&lt;=44999")</f>
        <v>21</v>
      </c>
      <c r="C11">
        <f>COUNTIFS('Kickstarter Campagins Data'!$F:$F,"failed",'Kickstarter Campagins Data'!$D:$D, "&gt;=40000",'Kickstarter Campagins Data'!$D:$D,"&lt;=44999")</f>
        <v>16</v>
      </c>
      <c r="D11">
        <f>COUNTIFS('Kickstarter Campagins Data'!$F:$F,"canceled",'Kickstarter Campagins Data'!$D:$D, "&gt;=40000",'Kickstarter Campagins Data'!$D:$D,"&lt;=44999")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t="s">
        <v>8400</v>
      </c>
      <c r="B12">
        <f>COUNTIFS('Kickstarter Campagins Data'!$F:$F,"successful",'Kickstarter Campagins Data'!$D:$D, "&gt;=45000",'Kickstarter Campagins Data'!$D:$D,"&lt;=49999")</f>
        <v>6</v>
      </c>
      <c r="C12">
        <f>COUNTIFS('Kickstarter Campagins Data'!$F:$F,"failed",'Kickstarter Campagins Data'!$D:$D, "&gt;=45000",'Kickstarter Campagins Data'!$D:$D,"&lt;=49999")</f>
        <v>11</v>
      </c>
      <c r="D12">
        <f>COUNTIFS('Kickstarter Campagins Data'!$F:$F,"canceled",'Kickstarter Campagins Data'!$D:$D, "&gt;=45000",'Kickstarter Campagins Data'!$D:$D,"&lt;=49999")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t="s">
        <v>8401</v>
      </c>
      <c r="B13">
        <f>COUNTIFS('Kickstarter Campagins Data'!$F:$F,"successful",'Kickstarter Campagins Data'!$D:$D, "&gt;=50000")</f>
        <v>86</v>
      </c>
      <c r="C13">
        <f>COUNTIFS('Kickstarter Campagins Data'!$F:$F,"failed",'Kickstarter Campagins Data'!$D:$D, "&gt;=50000")</f>
        <v>258</v>
      </c>
      <c r="D13">
        <f>COUNTIFS('Kickstarter Campagins Data'!$F:$F,"canceled",'Kickstarter Campagins Data'!$D:$D, 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autoFilter ref="A1:H13" xr:uid="{5B71E32B-1974-40E5-B348-A65C14CCA1FA}"/>
  <pageMargins left="0.7" right="0.7" top="0.75" bottom="0.75" header="0.3" footer="0.3"/>
  <pageSetup orientation="portrait" horizontalDpi="4294967293" verticalDpi="4294967293" r:id="rId1"/>
  <headerFooter>
    <oddFooter xml:space="preserve">&amp;LUnrestricted </oddFooter>
    <evenFooter xml:space="preserve">&amp;LUnrestricted </evenFooter>
    <firstFooter xml:space="preserve">&amp;LUnrestricted 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55" zoomScaleNormal="55" workbookViewId="0">
      <pane ySplit="1" topLeftCell="A2" activePane="bottomLeft" state="frozen"/>
      <selection pane="bottomLeft" activeCell="P17" sqref="P1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36.1796875" bestFit="1" customWidth="1"/>
    <col min="11" max="11" width="17.81640625" customWidth="1"/>
    <col min="12" max="12" width="37.9062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7.90625" style="7" bestFit="1" customWidth="1"/>
    <col min="18" max="18" width="31.6328125" style="6" bestFit="1" customWidth="1"/>
    <col min="19" max="19" width="21.453125" bestFit="1" customWidth="1"/>
    <col min="20" max="20" width="27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5" t="s">
        <v>8307</v>
      </c>
      <c r="S1" s="5" t="s">
        <v>8308</v>
      </c>
      <c r="T1" s="5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6">
        <f>E2/N2</f>
        <v>63.917582417582416</v>
      </c>
      <c r="S2" t="str">
        <f>LEFT(P2, SEARCH("/",P2,1)-1)</f>
        <v>film &amp; video</v>
      </c>
      <c r="T2" t="str">
        <f>RIGHT(P2,LEN(P2) - 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LEFT(P3, SEARCH("/",P3,1)-1)</f>
        <v>film &amp; video</v>
      </c>
      <c r="T3" t="str">
        <f t="shared" ref="T3:T66" si="5">RIGHT(P3,LEN(P3) - 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1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 - 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41104.126388888886</v>
      </c>
      <c r="K83">
        <v>1341892127</v>
      </c>
      <c r="L83" s="11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40332.070138888892</v>
      </c>
      <c r="K89">
        <v>1274705803</v>
      </c>
      <c r="L89" s="11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41427.752222222225</v>
      </c>
      <c r="K91">
        <v>1368036192</v>
      </c>
      <c r="L91" s="11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(((I131/60)/60)/24)+DATE(1970,1,1)</f>
        <v>41942.937303240738</v>
      </c>
      <c r="K131">
        <v>1409524183</v>
      </c>
      <c r="L131" s="11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LEFT(P131, SEARCH("/",P131,1)-1)</f>
        <v>film &amp; video</v>
      </c>
      <c r="T131" t="str">
        <f t="shared" ref="T131:T194" si="17">RIGHT(P131,LEN(P131) - 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41905.077546296299</v>
      </c>
      <c r="K154">
        <v>1408845100</v>
      </c>
      <c r="L154" s="11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42231.913090277783</v>
      </c>
      <c r="K162">
        <v>1434491691</v>
      </c>
      <c r="L162" s="11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42082.353275462956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(((I195/60)/60)/24)+DATE(1970,1,1)</f>
        <v>41971.976458333331</v>
      </c>
      <c r="K195">
        <v>1412029566</v>
      </c>
      <c r="L195" s="11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LEFT(P195, SEARCH("/",P195,1)-1)</f>
        <v>film &amp; video</v>
      </c>
      <c r="T195" t="str">
        <f t="shared" ref="T195:T258" si="23">RIGHT(P195,LEN(P195) - 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41897.083368055559</v>
      </c>
      <c r="K202">
        <v>1408154403</v>
      </c>
      <c r="L202" s="11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42266.159918981488</v>
      </c>
      <c r="K213">
        <v>1440042617</v>
      </c>
      <c r="L213" s="11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42236.837499999994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42159.777210648142</v>
      </c>
      <c r="K232">
        <v>1430851151</v>
      </c>
      <c r="L232" s="11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42371.958923611113</v>
      </c>
      <c r="K233">
        <v>1449183651</v>
      </c>
      <c r="L233" s="11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(((I259/60)/60)/24)+DATE(1970,1,1)</f>
        <v>42509.626875000002</v>
      </c>
      <c r="K259">
        <v>1461078162</v>
      </c>
      <c r="L259" s="11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 - 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41789.590682870366</v>
      </c>
      <c r="K282">
        <v>1397571035</v>
      </c>
      <c r="L282" s="11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41062.071134259262</v>
      </c>
      <c r="K305">
        <v>1336009346</v>
      </c>
      <c r="L305" s="11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41353.795520833337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41312.944456018515</v>
      </c>
      <c r="K309">
        <v>1357684801</v>
      </c>
      <c r="L309" s="11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(((I323/60)/60)/24)+DATE(1970,1,1)</f>
        <v>42682.488263888896</v>
      </c>
      <c r="K323">
        <v>1475577786</v>
      </c>
      <c r="L323" s="11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 - 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42291.500243055561</v>
      </c>
      <c r="K348">
        <v>1442232021</v>
      </c>
      <c r="L348" s="11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41049.793032407404</v>
      </c>
      <c r="K368">
        <v>1334948518</v>
      </c>
      <c r="L368" s="11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(((I387/60)/60)/24)+DATE(1970,1,1)</f>
        <v>41964.626168981486</v>
      </c>
      <c r="K387">
        <v>1413986501</v>
      </c>
      <c r="L387" s="11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 - 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42579.076157407413</v>
      </c>
      <c r="K390">
        <v>1467078580</v>
      </c>
      <c r="L390" s="11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41097.564884259256</v>
      </c>
      <c r="K398">
        <v>1340372006</v>
      </c>
      <c r="L398" s="11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41675.961111111108</v>
      </c>
      <c r="K406">
        <v>1389107062</v>
      </c>
      <c r="L406" s="11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42173.981446759266</v>
      </c>
      <c r="K412">
        <v>1429486397</v>
      </c>
      <c r="L412" s="11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41893.260381944441</v>
      </c>
      <c r="K424">
        <v>1407824097</v>
      </c>
      <c r="L424" s="11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42556.871331018512</v>
      </c>
      <c r="K433">
        <v>1465160083</v>
      </c>
      <c r="L433" s="11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42288.629884259266</v>
      </c>
      <c r="K435">
        <v>1439392022</v>
      </c>
      <c r="L435" s="11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41929.761782407404</v>
      </c>
      <c r="K441">
        <v>1412705818</v>
      </c>
      <c r="L441" s="11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(((I451/60)/60)/24)+DATE(1970,1,1)</f>
        <v>41564.568113425928</v>
      </c>
      <c r="K451">
        <v>1379425085</v>
      </c>
      <c r="L451" s="11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LEFT(P451, SEARCH("/",P451,1)-1)</f>
        <v>film &amp; video</v>
      </c>
      <c r="T451" t="str">
        <f t="shared" ref="T451:T514" si="47">RIGHT(P451,LEN(P451) - 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42137.703877314809</v>
      </c>
      <c r="K454">
        <v>1428944015</v>
      </c>
      <c r="L454" s="11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40765.126631944448</v>
      </c>
      <c r="K464">
        <v>1307761341</v>
      </c>
      <c r="L464" s="11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42508.848784722228</v>
      </c>
      <c r="K466">
        <v>1461874935</v>
      </c>
      <c r="L466" s="11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41495.500173611108</v>
      </c>
      <c r="K482">
        <v>1373457615</v>
      </c>
      <c r="L482" s="11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</v>
      </c>
      <c r="K487">
        <v>1366200499</v>
      </c>
      <c r="L487" s="11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41143.968576388892</v>
      </c>
      <c r="K492">
        <v>1343085285</v>
      </c>
      <c r="L492" s="11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42396.982627314821</v>
      </c>
      <c r="K493">
        <v>1451345699</v>
      </c>
      <c r="L493" s="11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42144.726134259254</v>
      </c>
      <c r="K495">
        <v>1429550738</v>
      </c>
      <c r="L495" s="11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(((I515/60)/60)/24)+DATE(1970,1,1)</f>
        <v>42597.291666666672</v>
      </c>
      <c r="K515">
        <v>1467387705</v>
      </c>
      <c r="L515" s="11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 - 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41248.391446759262</v>
      </c>
      <c r="K521">
        <v>1352107421</v>
      </c>
      <c r="L521" s="11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42741.545196759253</v>
      </c>
      <c r="K537">
        <v>1481115905</v>
      </c>
      <c r="L537" s="11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42722.389062500006</v>
      </c>
      <c r="K564">
        <v>1479460815</v>
      </c>
      <c r="L564" s="11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42195.785289351858</v>
      </c>
      <c r="K567">
        <v>1433962249</v>
      </c>
      <c r="L567" s="11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42418.798252314817</v>
      </c>
      <c r="K572">
        <v>1453230569</v>
      </c>
      <c r="L572" s="11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4">(((I579/60)/60)/24)+DATE(1970,1,1)</f>
        <v>42510.589143518519</v>
      </c>
      <c r="K579">
        <v>1458569302</v>
      </c>
      <c r="L579" s="11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LEFT(P579, SEARCH("/",P579,1)-1)</f>
        <v>technology</v>
      </c>
      <c r="T579" t="str">
        <f t="shared" ref="T579:T642" si="59">RIGHT(P579,LEN(P579) - 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4"/>
        <v>42691.811180555553</v>
      </c>
      <c r="K590">
        <v>1474223286</v>
      </c>
      <c r="L590" s="11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4"/>
        <v>42128.069884259254</v>
      </c>
      <c r="K597">
        <v>1426815638</v>
      </c>
      <c r="L597" s="11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4"/>
        <v>42239.357731481476</v>
      </c>
      <c r="K607">
        <v>1436430908</v>
      </c>
      <c r="L607" s="11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4"/>
        <v>42615.031782407401</v>
      </c>
      <c r="K614">
        <v>1470185146</v>
      </c>
      <c r="L614" s="11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4"/>
        <v>42791.376238425932</v>
      </c>
      <c r="K618">
        <v>1485421307</v>
      </c>
      <c r="L618" s="11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4"/>
        <v>42538.958333333328</v>
      </c>
      <c r="K635">
        <v>1463469062</v>
      </c>
      <c r="L635" s="11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4"/>
        <v>42698.958333333328</v>
      </c>
      <c r="K642">
        <v>1478685915</v>
      </c>
      <c r="L642" s="11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0">(((I643/60)/60)/24)+DATE(1970,1,1)</f>
        <v>42229.57</v>
      </c>
      <c r="K643">
        <v>1436881248</v>
      </c>
      <c r="L643" s="11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 - 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0"/>
        <v>42477.762951388882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0"/>
        <v>41952.783321759263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0"/>
        <v>41868.832152777781</v>
      </c>
      <c r="K668">
        <v>1405713498</v>
      </c>
      <c r="L668" s="11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0"/>
        <v>42042.768298611118</v>
      </c>
      <c r="K678">
        <v>1420741581</v>
      </c>
      <c r="L678" s="11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0"/>
        <v>42808.723634259266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0"/>
        <v>41900.083333333336</v>
      </c>
      <c r="K700">
        <v>1408141245</v>
      </c>
      <c r="L700" s="11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0"/>
        <v>42698.768368055549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6">(((I707/60)/60)/24)+DATE(1970,1,1)</f>
        <v>42756.491643518515</v>
      </c>
      <c r="K707">
        <v>1482407278</v>
      </c>
      <c r="L707" s="11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LEFT(P707, SEARCH("/",P707,1)-1)</f>
        <v>technology</v>
      </c>
      <c r="T707" t="str">
        <f t="shared" ref="T707:T770" si="71">RIGHT(P707,LEN(P707) - 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6"/>
        <v>42414.680925925932</v>
      </c>
      <c r="K714">
        <v>1452874832</v>
      </c>
      <c r="L714" s="11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6"/>
        <v>41887.854189814818</v>
      </c>
      <c r="K719">
        <v>1407357002</v>
      </c>
      <c r="L719" s="11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6"/>
        <v>42215.165972222225</v>
      </c>
      <c r="K725">
        <v>1435606549</v>
      </c>
      <c r="L725" s="11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6"/>
        <v>41288.888888888891</v>
      </c>
      <c r="K729">
        <v>1354580949</v>
      </c>
      <c r="L729" s="11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6"/>
        <v>41974.207638888889</v>
      </c>
      <c r="K740">
        <v>1414765794</v>
      </c>
      <c r="L740" s="11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6"/>
        <v>42700.805706018517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6"/>
        <v>41501.446851851848</v>
      </c>
      <c r="K765">
        <v>1373971408</v>
      </c>
      <c r="L765" s="11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2">(((I771/60)/60)/24)+DATE(1970,1,1)</f>
        <v>41634.996458333335</v>
      </c>
      <c r="K771">
        <v>1385510094</v>
      </c>
      <c r="L771" s="11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 - 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2"/>
        <v>41329.999641203707</v>
      </c>
      <c r="K772">
        <v>1358294369</v>
      </c>
      <c r="L772" s="11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2"/>
        <v>42134.959027777775</v>
      </c>
      <c r="K775">
        <v>1428341985</v>
      </c>
      <c r="L775" s="11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2"/>
        <v>41433.000856481485</v>
      </c>
      <c r="K783">
        <v>1368057674</v>
      </c>
      <c r="L783" s="11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2"/>
        <v>41333.593923611108</v>
      </c>
      <c r="K787">
        <v>1359468915</v>
      </c>
      <c r="L787" s="11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2"/>
        <v>41040.657638888886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2"/>
        <v>41295.332638888889</v>
      </c>
      <c r="K791">
        <v>1357187280</v>
      </c>
      <c r="L791" s="11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2"/>
        <v>41585.915312500001</v>
      </c>
      <c r="K794">
        <v>1381265883</v>
      </c>
      <c r="L794" s="11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2"/>
        <v>41169.170138888891</v>
      </c>
      <c r="K804">
        <v>1343867524</v>
      </c>
      <c r="L804" s="11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2"/>
        <v>40747.165972222225</v>
      </c>
      <c r="K806">
        <v>1309919526</v>
      </c>
      <c r="L806" s="11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2"/>
        <v>41085.683333333334</v>
      </c>
      <c r="K830">
        <v>1339549982</v>
      </c>
      <c r="L830" s="11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2"/>
        <v>40929.342361111114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8">(((I835/60)/60)/24)+DATE(1970,1,1)</f>
        <v>41748.878182870372</v>
      </c>
      <c r="K835">
        <v>1395349475</v>
      </c>
      <c r="L835" s="11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 - 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8"/>
        <v>41953.88035879629</v>
      </c>
      <c r="K843">
        <v>1413058063</v>
      </c>
      <c r="L843" s="11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8"/>
        <v>41561.165972222225</v>
      </c>
      <c r="K844">
        <v>1378735983</v>
      </c>
      <c r="L844" s="11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8"/>
        <v>42195.79833333334</v>
      </c>
      <c r="K849">
        <v>1433963376</v>
      </c>
      <c r="L849" s="11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8"/>
        <v>42575.125196759262</v>
      </c>
      <c r="K857">
        <v>1466737217</v>
      </c>
      <c r="L857" s="11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8"/>
        <v>41290.77311342593</v>
      </c>
      <c r="K867">
        <v>1353177197</v>
      </c>
      <c r="L867" s="11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8"/>
        <v>41372.803900462961</v>
      </c>
      <c r="K871">
        <v>1362860257</v>
      </c>
      <c r="L871" s="11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8"/>
        <v>41607.602951388886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8"/>
        <v>41224.208796296298</v>
      </c>
      <c r="K875">
        <v>1349150440</v>
      </c>
      <c r="L875" s="11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8"/>
        <v>41627.788888888892</v>
      </c>
      <c r="K879">
        <v>1384887360</v>
      </c>
      <c r="L879" s="11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8"/>
        <v>41041.104861111111</v>
      </c>
      <c r="K886">
        <v>1331666146</v>
      </c>
      <c r="L886" s="11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8"/>
        <v>42526.981597222228</v>
      </c>
      <c r="K896">
        <v>1462577610</v>
      </c>
      <c r="L896" s="11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8"/>
        <v>42244.166666666672</v>
      </c>
      <c r="K898">
        <v>1438549026</v>
      </c>
      <c r="L898" s="11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4">(((I899/60)/60)/24)+DATE(1970,1,1)</f>
        <v>41241.730416666665</v>
      </c>
      <c r="K899">
        <v>1351528308</v>
      </c>
      <c r="L899" s="11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LEFT(P899, SEARCH("/",P899,1)-1)</f>
        <v>music</v>
      </c>
      <c r="T899" t="str">
        <f t="shared" ref="T899:T962" si="89">RIGHT(P899,LEN(P899) - 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4"/>
        <v>41254.151006944441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4"/>
        <v>41146.763275462967</v>
      </c>
      <c r="K916">
        <v>1343326747</v>
      </c>
      <c r="L916" s="11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4"/>
        <v>41592.713217592594</v>
      </c>
      <c r="K922">
        <v>1381853222</v>
      </c>
      <c r="L922" s="11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4"/>
        <v>40889.212685185186</v>
      </c>
      <c r="K923">
        <v>1320033976</v>
      </c>
      <c r="L923" s="11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4"/>
        <v>41318.942928240744</v>
      </c>
      <c r="K926">
        <v>1358203069</v>
      </c>
      <c r="L926" s="11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4"/>
        <v>41771.169085648151</v>
      </c>
      <c r="K935">
        <v>1394683409</v>
      </c>
      <c r="L935" s="11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4"/>
        <v>41581.839780092596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4"/>
        <v>42418.843287037031</v>
      </c>
      <c r="K944">
        <v>1452716060</v>
      </c>
      <c r="L944" s="11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4"/>
        <v>42784.999305555553</v>
      </c>
      <c r="K947">
        <v>1482958626</v>
      </c>
      <c r="L947" s="11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4"/>
        <v>42525.653611111105</v>
      </c>
      <c r="K953">
        <v>1461166872</v>
      </c>
      <c r="L953" s="11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4"/>
        <v>42692.655231481483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0">(((I963/60)/60)/24)+DATE(1970,1,1)</f>
        <v>42786.791666666672</v>
      </c>
      <c r="K963">
        <v>1483634335</v>
      </c>
      <c r="L963" s="11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 - 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0"/>
        <v>42541.790972222225</v>
      </c>
      <c r="K981">
        <v>1463392828</v>
      </c>
      <c r="L981" s="11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0"/>
        <v>42605.870833333334</v>
      </c>
      <c r="K985">
        <v>1469289685</v>
      </c>
      <c r="L985" s="11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0"/>
        <v>42091.074166666673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0"/>
        <v>42809.018055555556</v>
      </c>
      <c r="K1002">
        <v>1484357160</v>
      </c>
      <c r="L1002" s="11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0"/>
        <v>42307.624803240738</v>
      </c>
      <c r="K1007">
        <v>1443538783</v>
      </c>
      <c r="L1007" s="11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0"/>
        <v>42467.065462962957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0"/>
        <v>42141.646724537044</v>
      </c>
      <c r="K1024">
        <v>1429284677</v>
      </c>
      <c r="L1024" s="11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6">(((I1027/60)/60)/24)+DATE(1970,1,1)</f>
        <v>42079.792094907403</v>
      </c>
      <c r="K1027">
        <v>1423944037</v>
      </c>
      <c r="L1027" s="11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 - 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6"/>
        <v>42716.732407407413</v>
      </c>
      <c r="K1035">
        <v>1479144880</v>
      </c>
      <c r="L1035" s="11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6"/>
        <v>41851.060092592597</v>
      </c>
      <c r="K1043">
        <v>1405041992</v>
      </c>
      <c r="L1043" s="11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6"/>
        <v>41874.874421296299</v>
      </c>
      <c r="K1047">
        <v>1406235550</v>
      </c>
      <c r="L1047" s="11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6"/>
        <v>41948.860127314816</v>
      </c>
      <c r="K1049">
        <v>1412624315</v>
      </c>
      <c r="L1049" s="11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6"/>
        <v>42118.677974537044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6"/>
        <v>42708.912997685184</v>
      </c>
      <c r="K1059">
        <v>1478292883</v>
      </c>
      <c r="L1059" s="11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6"/>
        <v>41490.962754629632</v>
      </c>
      <c r="K1068">
        <v>1371769582</v>
      </c>
      <c r="L1068" s="11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6"/>
        <v>42470.329444444447</v>
      </c>
      <c r="K1070">
        <v>1457686464</v>
      </c>
      <c r="L1070" s="11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6"/>
        <v>42504.566388888896</v>
      </c>
      <c r="K1081">
        <v>1461072936</v>
      </c>
      <c r="L1081" s="11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6"/>
        <v>41131.906111111115</v>
      </c>
      <c r="K1084">
        <v>1342043088</v>
      </c>
      <c r="L1084" s="11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6"/>
        <v>41805.713969907411</v>
      </c>
      <c r="K1089">
        <v>1400260087</v>
      </c>
      <c r="L1089" s="11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2">(((I1091/60)/60)/24)+DATE(1970,1,1)</f>
        <v>42181.189525462964</v>
      </c>
      <c r="K1091">
        <v>1432701175</v>
      </c>
      <c r="L1091" s="11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 - 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2"/>
        <v>42470.778611111105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2"/>
        <v>40825.713344907403</v>
      </c>
      <c r="K1096">
        <v>1315588033</v>
      </c>
      <c r="L1096" s="11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2"/>
        <v>42377.203587962969</v>
      </c>
      <c r="K1113">
        <v>1449636790</v>
      </c>
      <c r="L1113" s="11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2"/>
        <v>41069.847314814811</v>
      </c>
      <c r="K1118">
        <v>1334089208</v>
      </c>
      <c r="L1118" s="11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2"/>
        <v>42565.327476851846</v>
      </c>
      <c r="K1128">
        <v>1465890694</v>
      </c>
      <c r="L1128" s="11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2"/>
        <v>42588.989513888882</v>
      </c>
      <c r="K1137">
        <v>1467935094</v>
      </c>
      <c r="L1137" s="11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2"/>
        <v>42357.671631944439</v>
      </c>
      <c r="K1138">
        <v>1447949229</v>
      </c>
      <c r="L1138" s="11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2"/>
        <v>42005.347523148142</v>
      </c>
      <c r="K1141">
        <v>1417508426</v>
      </c>
      <c r="L1141" s="11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2"/>
        <v>42052.006099537044</v>
      </c>
      <c r="K1144">
        <v>1421539727</v>
      </c>
      <c r="L1144" s="11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2"/>
        <v>41914.747592592597</v>
      </c>
      <c r="K1147">
        <v>1407088592</v>
      </c>
      <c r="L1147" s="11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2"/>
        <v>42254.102581018517</v>
      </c>
      <c r="K1153">
        <v>1439000863</v>
      </c>
      <c r="L1153" s="11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8">(((I1155/60)/60)/24)+DATE(1970,1,1)</f>
        <v>42173.714178240742</v>
      </c>
      <c r="K1155">
        <v>1432055305</v>
      </c>
      <c r="L1155" s="11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LEFT(P1155, SEARCH("/",P1155,1)-1)</f>
        <v>food</v>
      </c>
      <c r="T1155" t="str">
        <f t="shared" ref="T1155:T1218" si="113">RIGHT(P1155,LEN(P1155) - 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8"/>
        <v>41978.669907407413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8"/>
        <v>42091.113263888896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8"/>
        <v>41826.214467592588</v>
      </c>
      <c r="K1167">
        <v>1401685730</v>
      </c>
      <c r="L1167" s="11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8"/>
        <v>41871.682314814818</v>
      </c>
      <c r="K1174">
        <v>1405959752</v>
      </c>
      <c r="L1174" s="11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8"/>
        <v>42449.562037037031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8"/>
        <v>42469.734409722223</v>
      </c>
      <c r="K1195">
        <v>1455043053</v>
      </c>
      <c r="L1195" s="11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8"/>
        <v>42182.288819444439</v>
      </c>
      <c r="K1204">
        <v>1432796154</v>
      </c>
      <c r="L1204" s="11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8"/>
        <v>42805.561805555553</v>
      </c>
      <c r="K1208">
        <v>1486406253</v>
      </c>
      <c r="L1208" s="11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4">(((I1219/60)/60)/24)+DATE(1970,1,1)</f>
        <v>42565.809490740736</v>
      </c>
      <c r="K1219">
        <v>1465932340</v>
      </c>
      <c r="L1219" s="11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 - 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4"/>
        <v>42663.461956018517</v>
      </c>
      <c r="K1221">
        <v>1474369513</v>
      </c>
      <c r="L1221" s="11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4"/>
        <v>41553.848032407412</v>
      </c>
      <c r="K1234">
        <v>1377030070</v>
      </c>
      <c r="L1234" s="11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4"/>
        <v>41386.875</v>
      </c>
      <c r="K1246">
        <v>1363981723</v>
      </c>
      <c r="L1246" s="11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4"/>
        <v>41804.599930555552</v>
      </c>
      <c r="K1247">
        <v>1400163834</v>
      </c>
      <c r="L1247" s="11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4"/>
        <v>41097.74086805556</v>
      </c>
      <c r="K1251">
        <v>1339091211</v>
      </c>
      <c r="L1251" s="11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4"/>
        <v>40951.919340277782</v>
      </c>
      <c r="K1258">
        <v>1326492231</v>
      </c>
      <c r="L1258" s="11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4"/>
        <v>42476</v>
      </c>
      <c r="K1271">
        <v>1458157512</v>
      </c>
      <c r="L1271" s="11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4"/>
        <v>40993.815300925926</v>
      </c>
      <c r="K1272">
        <v>1327523642</v>
      </c>
      <c r="L1272" s="11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0">(((I1283/60)/60)/24)+DATE(1970,1,1)</f>
        <v>41483.743472222224</v>
      </c>
      <c r="K1283">
        <v>1373305836</v>
      </c>
      <c r="L1283" s="11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 - 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0"/>
        <v>41617.207638888889</v>
      </c>
      <c r="K1284">
        <v>1383909855</v>
      </c>
      <c r="L1284" s="11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0"/>
        <v>42739.134780092587</v>
      </c>
      <c r="K1291">
        <v>1480907645</v>
      </c>
      <c r="L1291" s="11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0"/>
        <v>42322.742719907401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0"/>
        <v>42488.680925925932</v>
      </c>
      <c r="K1300">
        <v>1459268432</v>
      </c>
      <c r="L1300" s="11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0"/>
        <v>42417.503229166665</v>
      </c>
      <c r="K1309">
        <v>1453118679</v>
      </c>
      <c r="L1309" s="11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0"/>
        <v>42428.961909722217</v>
      </c>
      <c r="K1318">
        <v>1453676709</v>
      </c>
      <c r="L1318" s="11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0"/>
        <v>42019.791990740734</v>
      </c>
      <c r="K1328">
        <v>1417460428</v>
      </c>
      <c r="L1328" s="11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0"/>
        <v>42202.816423611104</v>
      </c>
      <c r="K1344">
        <v>1434569739</v>
      </c>
      <c r="L1344" s="11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6">(((I1347/60)/60)/24)+DATE(1970,1,1)</f>
        <v>41834.814340277779</v>
      </c>
      <c r="K1347">
        <v>1402342359</v>
      </c>
      <c r="L1347" s="11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 - 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6"/>
        <v>41991.506168981476</v>
      </c>
      <c r="K1350">
        <v>1416485333</v>
      </c>
      <c r="L1350" s="11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6"/>
        <v>41460.038888888892</v>
      </c>
      <c r="K1358">
        <v>1370393760</v>
      </c>
      <c r="L1358" s="11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6"/>
        <v>42011.6956712963</v>
      </c>
      <c r="K1366">
        <v>1415464906</v>
      </c>
      <c r="L1366" s="11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6"/>
        <v>42583.759374999994</v>
      </c>
      <c r="K1380">
        <v>1468779210</v>
      </c>
      <c r="L1380" s="11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6"/>
        <v>42160.491620370376</v>
      </c>
      <c r="K1381">
        <v>1430912876</v>
      </c>
      <c r="L1381" s="11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6"/>
        <v>42121.716666666667</v>
      </c>
      <c r="K1392">
        <v>1427224606</v>
      </c>
      <c r="L1392" s="11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6"/>
        <v>42125.011701388896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2">(((I1411/60)/60)/24)+DATE(1970,1,1)</f>
        <v>42005.175173611111</v>
      </c>
      <c r="K1411">
        <v>1414897935</v>
      </c>
      <c r="L1411" s="11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LEFT(P1411, SEARCH("/",P1411,1)-1)</f>
        <v>publishing</v>
      </c>
      <c r="T1411" t="str">
        <f t="shared" ref="T1411:T1474" si="137">RIGHT(P1411,LEN(P1411) - 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2"/>
        <v>42262.465972222228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2"/>
        <v>42104.060671296291</v>
      </c>
      <c r="K1431">
        <v>1426037242</v>
      </c>
      <c r="L1431" s="11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2"/>
        <v>41992.813518518517</v>
      </c>
      <c r="K1432">
        <v>1416339088</v>
      </c>
      <c r="L1432" s="11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2"/>
        <v>42070.829872685179</v>
      </c>
      <c r="K1441">
        <v>1423166101</v>
      </c>
      <c r="L1441" s="11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2"/>
        <v>40706.014456018522</v>
      </c>
      <c r="K1470">
        <v>1302654049</v>
      </c>
      <c r="L1470" s="11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8">(((I1475/60)/60)/24)+DATE(1970,1,1)</f>
        <v>40969.979618055557</v>
      </c>
      <c r="K1475">
        <v>1328052639</v>
      </c>
      <c r="L1475" s="11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 - 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8"/>
        <v>41530.727916666663</v>
      </c>
      <c r="K1476">
        <v>1376501292</v>
      </c>
      <c r="L1476" s="11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8"/>
        <v>41159.32708333333</v>
      </c>
      <c r="K1484">
        <v>1345062936</v>
      </c>
      <c r="L1484" s="11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8"/>
        <v>41441.866608796299</v>
      </c>
      <c r="K1495">
        <v>1368823675</v>
      </c>
      <c r="L1495" s="11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8"/>
        <v>40313.340277777781</v>
      </c>
      <c r="K1509">
        <v>1268822909</v>
      </c>
      <c r="L1509" s="11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8"/>
        <v>41839.385162037033</v>
      </c>
      <c r="K1512">
        <v>1403169278</v>
      </c>
      <c r="L1512" s="11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8"/>
        <v>42808.558865740735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8"/>
        <v>42300.767303240747</v>
      </c>
      <c r="K1532">
        <v>1443464695</v>
      </c>
      <c r="L1532" s="11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8"/>
        <v>42251.67432870371</v>
      </c>
      <c r="K1536">
        <v>1438791062</v>
      </c>
      <c r="L1536" s="11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4">(((I1539/60)/60)/24)+DATE(1970,1,1)</f>
        <v>42588.75</v>
      </c>
      <c r="K1539">
        <v>1467358427</v>
      </c>
      <c r="L1539" s="11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 - 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4"/>
        <v>42738.919201388882</v>
      </c>
      <c r="K1541">
        <v>1480629819</v>
      </c>
      <c r="L1541" s="11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4"/>
        <v>42316.923842592587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4"/>
        <v>42123.05322916666</v>
      </c>
      <c r="K1561">
        <v>1428974199</v>
      </c>
      <c r="L1561" s="11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4"/>
        <v>41585.083368055559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4"/>
        <v>41687</v>
      </c>
      <c r="K1569">
        <v>1391293745</v>
      </c>
      <c r="L1569" s="11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4"/>
        <v>42174.769479166673</v>
      </c>
      <c r="K1573">
        <v>1432146483</v>
      </c>
      <c r="L1573" s="11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4"/>
        <v>41829.524259259262</v>
      </c>
      <c r="K1577">
        <v>1402317296</v>
      </c>
      <c r="L1577" s="11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4"/>
        <v>41114.847777777781</v>
      </c>
      <c r="K1579">
        <v>1337977248</v>
      </c>
      <c r="L1579" s="11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4"/>
        <v>41050.050069444449</v>
      </c>
      <c r="K1582">
        <v>1332378726</v>
      </c>
      <c r="L1582" s="11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4"/>
        <v>42099.062754629631</v>
      </c>
      <c r="K1588">
        <v>1425609022</v>
      </c>
      <c r="L1588" s="11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4"/>
        <v>42505.681249999994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4"/>
        <v>41808.842361111114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4"/>
        <v>41835.21597222222</v>
      </c>
      <c r="K1602">
        <v>1401585752</v>
      </c>
      <c r="L1602" s="11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0">(((I1603/60)/60)/24)+DATE(1970,1,1)</f>
        <v>40668.092974537038</v>
      </c>
      <c r="K1603">
        <v>1301969633</v>
      </c>
      <c r="L1603" s="11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 - 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0"/>
        <v>40985.80364583333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0"/>
        <v>41640.226388888892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0"/>
        <v>41854.708333333336</v>
      </c>
      <c r="K1616">
        <v>1401924769</v>
      </c>
      <c r="L1616" s="11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0"/>
        <v>41897.18618055556</v>
      </c>
      <c r="K1621">
        <v>1408940886</v>
      </c>
      <c r="L1621" s="11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0"/>
        <v>41990.332638888889</v>
      </c>
      <c r="K1624">
        <v>1415343874</v>
      </c>
      <c r="L1624" s="11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0"/>
        <v>41609.889664351853</v>
      </c>
      <c r="K1628">
        <v>1383337267</v>
      </c>
      <c r="L1628" s="11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0"/>
        <v>40810.340902777774</v>
      </c>
      <c r="K1634">
        <v>1311667854</v>
      </c>
      <c r="L1634" s="11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0"/>
        <v>40178.98541666667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0"/>
        <v>41235.101388888892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0"/>
        <v>41535.617361111108</v>
      </c>
      <c r="K1647">
        <v>1378306140</v>
      </c>
      <c r="L1647" s="11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0"/>
        <v>41865.757638888892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0"/>
        <v>40984.165972222225</v>
      </c>
      <c r="K1666">
        <v>1328033818</v>
      </c>
      <c r="L1666" s="11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6">(((I1667/60)/60)/24)+DATE(1970,1,1)</f>
        <v>40596.125</v>
      </c>
      <c r="K1667">
        <v>1295624113</v>
      </c>
      <c r="L1667" s="11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 - 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6"/>
        <v>40875.191423611112</v>
      </c>
      <c r="K1670">
        <v>1319859339</v>
      </c>
      <c r="L1670" s="11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6"/>
        <v>40364.166666666664</v>
      </c>
      <c r="K1672">
        <v>1273961999</v>
      </c>
      <c r="L1672" s="11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6"/>
        <v>41020.165972222225</v>
      </c>
      <c r="K1678">
        <v>1330968347</v>
      </c>
      <c r="L1678" s="11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6"/>
        <v>42828.041666666672</v>
      </c>
      <c r="K1693">
        <v>1488387008</v>
      </c>
      <c r="L1693" s="11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6"/>
        <v>42834.991296296299</v>
      </c>
      <c r="K1699">
        <v>1489193248</v>
      </c>
      <c r="L1699" s="11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6"/>
        <v>42247.281678240746</v>
      </c>
      <c r="K1705">
        <v>1435819537</v>
      </c>
      <c r="L1705" s="11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6"/>
        <v>41882.818749999999</v>
      </c>
      <c r="K1711">
        <v>1405949514</v>
      </c>
      <c r="L1711" s="11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6"/>
        <v>42387.541666666672</v>
      </c>
      <c r="K1712">
        <v>1449151888</v>
      </c>
      <c r="L1712" s="11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6"/>
        <v>42713.619201388887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6"/>
        <v>42481.166666666672</v>
      </c>
      <c r="K1719">
        <v>1459467238</v>
      </c>
      <c r="L1719" s="11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6"/>
        <v>42099.458333333328</v>
      </c>
      <c r="K1729">
        <v>1423520177</v>
      </c>
      <c r="L1729" s="11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2">(((I1731/60)/60)/24)+DATE(1970,1,1)</f>
        <v>42531.052152777775</v>
      </c>
      <c r="K1731">
        <v>1460337306</v>
      </c>
      <c r="L1731" s="11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LEFT(P1731, SEARCH("/",P1731,1)-1)</f>
        <v>music</v>
      </c>
      <c r="T1731" t="str">
        <f t="shared" ref="T1731:T1794" si="167">RIGHT(P1731,LEN(P1731) - 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2"/>
        <v>42302.087766203709</v>
      </c>
      <c r="K1732">
        <v>1443146783</v>
      </c>
      <c r="L1732" s="11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2"/>
        <v>42589.814178240747</v>
      </c>
      <c r="K1737">
        <v>1468006345</v>
      </c>
      <c r="L1737" s="11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2"/>
        <v>42205.948981481488</v>
      </c>
      <c r="K1739">
        <v>1434840392</v>
      </c>
      <c r="L1739" s="11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2"/>
        <v>42201.817384259266</v>
      </c>
      <c r="K1742">
        <v>1434483422</v>
      </c>
      <c r="L1742" s="11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2"/>
        <v>42742.875</v>
      </c>
      <c r="K1744">
        <v>1481058170</v>
      </c>
      <c r="L1744" s="11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2"/>
        <v>42321.625</v>
      </c>
      <c r="K1749">
        <v>1444904830</v>
      </c>
      <c r="L1749" s="11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2"/>
        <v>41935.979629629634</v>
      </c>
      <c r="K1773">
        <v>1411515040</v>
      </c>
      <c r="L1773" s="11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2"/>
        <v>41936.976388888892</v>
      </c>
      <c r="K1777">
        <v>1410305160</v>
      </c>
      <c r="L1777" s="11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2"/>
        <v>42553.600810185191</v>
      </c>
      <c r="K1782">
        <v>1462285510</v>
      </c>
      <c r="L1782" s="11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2"/>
        <v>42040.674513888895</v>
      </c>
      <c r="K1792">
        <v>1420560678</v>
      </c>
      <c r="L1792" s="11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8">(((I1795/60)/60)/24)+DATE(1970,1,1)</f>
        <v>41970.933333333334</v>
      </c>
      <c r="K1795">
        <v>1414531440</v>
      </c>
      <c r="L1795" s="11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 - 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8"/>
        <v>42049.071550925932</v>
      </c>
      <c r="K1805">
        <v>1421199782</v>
      </c>
      <c r="L1805" s="11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8"/>
        <v>42186.906678240746</v>
      </c>
      <c r="K1817">
        <v>1434577537</v>
      </c>
      <c r="L1817" s="11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8"/>
        <v>42095.042708333334</v>
      </c>
      <c r="K1822">
        <v>1425261690</v>
      </c>
      <c r="L1822" s="11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8"/>
        <v>41670.792361111111</v>
      </c>
      <c r="K1824">
        <v>1388084862</v>
      </c>
      <c r="L1824" s="11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8"/>
        <v>41647.088888888888</v>
      </c>
      <c r="K1826">
        <v>1387403967</v>
      </c>
      <c r="L1826" s="11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4">(((I1859/60)/60)/24)+DATE(1970,1,1)</f>
        <v>41894.76866898148</v>
      </c>
      <c r="K1859">
        <v>1407954413</v>
      </c>
      <c r="L1859" s="11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 - 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4"/>
        <v>41676.709305555552</v>
      </c>
      <c r="K1862">
        <v>1389891684</v>
      </c>
      <c r="L1862" s="11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4"/>
        <v>42802.3125</v>
      </c>
      <c r="K1864">
        <v>1484912974</v>
      </c>
      <c r="L1864" s="11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4"/>
        <v>42680.409108796302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4"/>
        <v>41806.284780092588</v>
      </c>
      <c r="K1878">
        <v>1400309405</v>
      </c>
      <c r="L1878" s="11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4"/>
        <v>40951.904895833337</v>
      </c>
      <c r="K1896">
        <v>1326404583</v>
      </c>
      <c r="L1896" s="11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4"/>
        <v>41702.875</v>
      </c>
      <c r="K1899">
        <v>1392040806</v>
      </c>
      <c r="L1899" s="11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4"/>
        <v>42143.875567129624</v>
      </c>
      <c r="K1921">
        <v>1429477249</v>
      </c>
      <c r="L1921" s="11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0">(((I1923/60)/60)/24)+DATE(1970,1,1)</f>
        <v>41104.221562500003</v>
      </c>
      <c r="K1923">
        <v>1339651143</v>
      </c>
      <c r="L1923" s="11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LEFT(P1923, SEARCH("/",P1923,1)-1)</f>
        <v>music</v>
      </c>
      <c r="T1923" t="str">
        <f t="shared" ref="T1923:T1986" si="185">RIGHT(P1923,LEN(P1923) - 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0"/>
        <v>41401.648078703707</v>
      </c>
      <c r="K1930">
        <v>1365348794</v>
      </c>
      <c r="L1930" s="11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0"/>
        <v>40932.809872685182</v>
      </c>
      <c r="K1934">
        <v>1325618773</v>
      </c>
      <c r="L1934" s="11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0"/>
        <v>41811.207638888889</v>
      </c>
      <c r="K1937">
        <v>1400106171</v>
      </c>
      <c r="L1937" s="11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0"/>
        <v>42197.251828703709</v>
      </c>
      <c r="K1947">
        <v>1433224958</v>
      </c>
      <c r="L1947" s="11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0"/>
        <v>41749.108344907407</v>
      </c>
      <c r="K1948">
        <v>1392780961</v>
      </c>
      <c r="L1948" s="11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0"/>
        <v>41830.423043981478</v>
      </c>
      <c r="K1951">
        <v>1402394951</v>
      </c>
      <c r="L1951" s="11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0"/>
        <v>41209.098530092589</v>
      </c>
      <c r="K1959">
        <v>1348712513</v>
      </c>
      <c r="L1959" s="11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0"/>
        <v>41913</v>
      </c>
      <c r="K1961">
        <v>1408565860</v>
      </c>
      <c r="L1961" s="11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0"/>
        <v>41384.151631944449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6">(((I1987/60)/60)/24)+DATE(1970,1,1)</f>
        <v>42584.958333333328</v>
      </c>
      <c r="K1987">
        <v>1467650771</v>
      </c>
      <c r="L1987" s="11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 - 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6"/>
        <v>42443.392164351855</v>
      </c>
      <c r="K1988">
        <v>1455359083</v>
      </c>
      <c r="L1988" s="11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6"/>
        <v>42359.58839120371</v>
      </c>
      <c r="K1995">
        <v>1448114837</v>
      </c>
      <c r="L1995" s="11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6"/>
        <v>41342.88077546296</v>
      </c>
      <c r="K2018">
        <v>1360271299</v>
      </c>
      <c r="L2018" s="11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6"/>
        <v>41773.961111111108</v>
      </c>
      <c r="K2022">
        <v>1396923624</v>
      </c>
      <c r="L2022" s="11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6"/>
        <v>42093.772210648152</v>
      </c>
      <c r="K2029">
        <v>1423855919</v>
      </c>
      <c r="L2029" s="11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6"/>
        <v>41768.864803240744</v>
      </c>
      <c r="K2038">
        <v>1397076319</v>
      </c>
      <c r="L2038" s="11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6"/>
        <v>41593.968784722223</v>
      </c>
      <c r="K2042">
        <v>1383257703</v>
      </c>
      <c r="L2042" s="11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6"/>
        <v>41099.088506944441</v>
      </c>
      <c r="K2047">
        <v>1339207647</v>
      </c>
      <c r="L2047" s="11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2">(((I2051/60)/60)/24)+DATE(1970,1,1)</f>
        <v>41610.957638888889</v>
      </c>
      <c r="K2051">
        <v>1382963963</v>
      </c>
      <c r="L2051" s="11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 - 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2"/>
        <v>41045.207638888889</v>
      </c>
      <c r="K2083">
        <v>1333597555</v>
      </c>
      <c r="L2083" s="11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2"/>
        <v>40871.161990740737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2"/>
        <v>40432.165972222225</v>
      </c>
      <c r="K2090">
        <v>1281028152</v>
      </c>
      <c r="L2090" s="11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2"/>
        <v>41329.381423611114</v>
      </c>
      <c r="K2092">
        <v>1359104955</v>
      </c>
      <c r="L2092" s="11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2"/>
        <v>40603.833333333336</v>
      </c>
      <c r="K2093">
        <v>1294818278</v>
      </c>
      <c r="L2093" s="11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2"/>
        <v>40818.733483796292</v>
      </c>
      <c r="K2097">
        <v>1312392973</v>
      </c>
      <c r="L2097" s="11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2"/>
        <v>40878.626562500001</v>
      </c>
      <c r="K2099">
        <v>1317564135</v>
      </c>
      <c r="L2099" s="11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8">(((I2115/60)/60)/24)+DATE(1970,1,1)</f>
        <v>41905.86546296296</v>
      </c>
      <c r="K2115">
        <v>1408481176</v>
      </c>
      <c r="L2115" s="11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 - 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8"/>
        <v>40512.208333333336</v>
      </c>
      <c r="K2126">
        <v>1286930435</v>
      </c>
      <c r="L2126" s="11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8"/>
        <v>42075.463692129633</v>
      </c>
      <c r="K2129">
        <v>1423570063</v>
      </c>
      <c r="L2129" s="11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8"/>
        <v>41186.963344907403</v>
      </c>
      <c r="K2137">
        <v>1346800033</v>
      </c>
      <c r="L2137" s="11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8"/>
        <v>42550.847384259265</v>
      </c>
      <c r="K2153">
        <v>1464639614</v>
      </c>
      <c r="L2153" s="11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8"/>
        <v>40740.731180555551</v>
      </c>
      <c r="K2161">
        <v>1308245574</v>
      </c>
      <c r="L2161" s="11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8"/>
        <v>42270.852534722217</v>
      </c>
      <c r="K2163">
        <v>1440448059</v>
      </c>
      <c r="L2163" s="11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8"/>
        <v>42112.580092592587</v>
      </c>
      <c r="K2174">
        <v>1426773320</v>
      </c>
      <c r="L2174" s="11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4">(((I2179/60)/60)/24)+DATE(1970,1,1)</f>
        <v>42527.250775462962</v>
      </c>
      <c r="K2179">
        <v>1463032867</v>
      </c>
      <c r="L2179" s="11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 - 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4"/>
        <v>42775.208333333328</v>
      </c>
      <c r="K2185">
        <v>1484037977</v>
      </c>
      <c r="L2185" s="11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4"/>
        <v>41359.349988425929</v>
      </c>
      <c r="K2187">
        <v>1360830239</v>
      </c>
      <c r="L2187" s="11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4"/>
        <v>41290.846817129634</v>
      </c>
      <c r="K2203">
        <v>1357157965</v>
      </c>
      <c r="L2203" s="11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4"/>
        <v>41061.82163194444</v>
      </c>
      <c r="K2207">
        <v>1335987789</v>
      </c>
      <c r="L2207" s="11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4"/>
        <v>41013.73333333333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4"/>
        <v>42208.751678240747</v>
      </c>
      <c r="K2218">
        <v>1436464945</v>
      </c>
      <c r="L2218" s="11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4"/>
        <v>42352</v>
      </c>
      <c r="K2235">
        <v>1448269539</v>
      </c>
      <c r="L2235" s="11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4"/>
        <v>42091.980451388896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0">(((I2243/60)/60)/24)+DATE(1970,1,1)</f>
        <v>42796.827546296292</v>
      </c>
      <c r="K2243">
        <v>1485892300</v>
      </c>
      <c r="L2243" s="11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 - 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0"/>
        <v>41605.126388888886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0"/>
        <v>41691.75</v>
      </c>
      <c r="K2247">
        <v>1390323617</v>
      </c>
      <c r="L2247" s="11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0"/>
        <v>41366.661631944444</v>
      </c>
      <c r="K2251">
        <v>1362329565</v>
      </c>
      <c r="L2251" s="11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0"/>
        <v>42806.082349537035</v>
      </c>
      <c r="K2270">
        <v>1486691915</v>
      </c>
      <c r="L2270" s="11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0"/>
        <v>42345.699490740735</v>
      </c>
      <c r="K2274">
        <v>1446914836</v>
      </c>
      <c r="L2274" s="11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0"/>
        <v>41995.616655092599</v>
      </c>
      <c r="K2277">
        <v>1416667679</v>
      </c>
      <c r="L2277" s="11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0"/>
        <v>42372.957638888889</v>
      </c>
      <c r="K2280">
        <v>1448902867</v>
      </c>
      <c r="L2280" s="11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0"/>
        <v>42039.166666666672</v>
      </c>
      <c r="K2281">
        <v>1421436099</v>
      </c>
      <c r="L2281" s="11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0"/>
        <v>41089.185682870368</v>
      </c>
      <c r="K2287">
        <v>1338352043</v>
      </c>
      <c r="L2287" s="11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6">(((I2307/60)/60)/24)+DATE(1970,1,1)</f>
        <v>41859.75</v>
      </c>
      <c r="K2307">
        <v>1405356072</v>
      </c>
      <c r="L2307" s="11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 - 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6"/>
        <v>41034.802407407406</v>
      </c>
      <c r="K2309">
        <v>1333653333</v>
      </c>
      <c r="L2309" s="11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6"/>
        <v>40156.76666666667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6"/>
        <v>42834.853807870371</v>
      </c>
      <c r="K2324">
        <v>1489181369</v>
      </c>
      <c r="L2324" s="11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6"/>
        <v>42814.755173611105</v>
      </c>
      <c r="K2325">
        <v>1489428447</v>
      </c>
      <c r="L2325" s="11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6"/>
        <v>41877.917129629634</v>
      </c>
      <c r="K2329">
        <v>1406066440</v>
      </c>
      <c r="L2329" s="11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6"/>
        <v>42169.781678240746</v>
      </c>
      <c r="K2330">
        <v>1431715537</v>
      </c>
      <c r="L2330" s="11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6"/>
        <v>41819.896805555552</v>
      </c>
      <c r="K2340">
        <v>1401485484</v>
      </c>
      <c r="L2340" s="11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6"/>
        <v>42607.607361111113</v>
      </c>
      <c r="K2349">
        <v>1469543676</v>
      </c>
      <c r="L2349" s="11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6"/>
        <v>42126.918240740735</v>
      </c>
      <c r="K2357">
        <v>1428012136</v>
      </c>
      <c r="L2357" s="11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6"/>
        <v>42294.620115740734</v>
      </c>
      <c r="K2359">
        <v>1442501578</v>
      </c>
      <c r="L2359" s="11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6"/>
        <v>42108.680150462969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2">(((I2371/60)/60)/24)+DATE(1970,1,1)</f>
        <v>42410.812627314815</v>
      </c>
      <c r="K2371">
        <v>1452540611</v>
      </c>
      <c r="L2371" s="11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LEFT(P2371, SEARCH("/",P2371,1)-1)</f>
        <v>technology</v>
      </c>
      <c r="T2371" t="str">
        <f t="shared" ref="T2371:T2434" si="227">RIGHT(P2371,LEN(P2371) - 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2"/>
        <v>42245.662314814821</v>
      </c>
      <c r="K2375">
        <v>1438271624</v>
      </c>
      <c r="L2375" s="11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2"/>
        <v>42047.843287037031</v>
      </c>
      <c r="K2376">
        <v>1421180060</v>
      </c>
      <c r="L2376" s="11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2"/>
        <v>42459.840949074074</v>
      </c>
      <c r="K2405">
        <v>1454188258</v>
      </c>
      <c r="L2405" s="11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2"/>
        <v>42053.738298611104</v>
      </c>
      <c r="K2421">
        <v>1419097389</v>
      </c>
      <c r="L2421" s="11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2"/>
        <v>42224.170046296291</v>
      </c>
      <c r="K2428">
        <v>1433822692</v>
      </c>
      <c r="L2428" s="11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2"/>
        <v>42452.277002314819</v>
      </c>
      <c r="K2429">
        <v>1455262733</v>
      </c>
      <c r="L2429" s="11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8">(((I2435/60)/60)/24)+DATE(1970,1,1)</f>
        <v>42427.89980324074</v>
      </c>
      <c r="K2435">
        <v>1454016943</v>
      </c>
      <c r="L2435" s="11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LEFT(P2435, SEARCH("/",P2435,1)-1)</f>
        <v>food</v>
      </c>
      <c r="T2435" t="str">
        <f t="shared" ref="T2435:T2498" si="233">RIGHT(P2435,LEN(P2435) - 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8"/>
        <v>42220.18604166666</v>
      </c>
      <c r="K2436">
        <v>1435206474</v>
      </c>
      <c r="L2436" s="11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8"/>
        <v>42282.277615740735</v>
      </c>
      <c r="K2437">
        <v>1441435186</v>
      </c>
      <c r="L2437" s="11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8"/>
        <v>42413.899456018517</v>
      </c>
      <c r="K2442">
        <v>1452807313</v>
      </c>
      <c r="L2442" s="11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8"/>
        <v>42082.625324074077</v>
      </c>
      <c r="K2444">
        <v>1424188828</v>
      </c>
      <c r="L2444" s="11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8"/>
        <v>41940.132638888892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8"/>
        <v>42805.201481481476</v>
      </c>
      <c r="K2456">
        <v>1486183808</v>
      </c>
      <c r="L2456" s="11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8"/>
        <v>41210.208333333336</v>
      </c>
      <c r="K2470">
        <v>1348285321</v>
      </c>
      <c r="L2470" s="11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8"/>
        <v>40369.916666666664</v>
      </c>
      <c r="K2477">
        <v>1273647255</v>
      </c>
      <c r="L2477" s="11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8"/>
        <v>41030.708368055559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8"/>
        <v>41083.227731481478</v>
      </c>
      <c r="K2492">
        <v>1335245276</v>
      </c>
      <c r="L2492" s="11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8"/>
        <v>40559.07708333333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8"/>
        <v>41052.645185185182</v>
      </c>
      <c r="K2496">
        <v>1335194944</v>
      </c>
      <c r="L2496" s="11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8"/>
        <v>41362.954768518517</v>
      </c>
      <c r="K2498">
        <v>1361577292</v>
      </c>
      <c r="L2498" s="11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4">(((I2499/60)/60)/24)+DATE(1970,1,1)</f>
        <v>40760.878912037035</v>
      </c>
      <c r="K2499">
        <v>1309986338</v>
      </c>
      <c r="L2499" s="11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 - 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4"/>
        <v>41274.75</v>
      </c>
      <c r="K2501">
        <v>1352820837</v>
      </c>
      <c r="L2501" s="11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4"/>
        <v>41083.772858796299</v>
      </c>
      <c r="K2502">
        <v>1337884375</v>
      </c>
      <c r="L2502" s="11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4"/>
        <v>42274.776666666665</v>
      </c>
      <c r="K2503">
        <v>1440787104</v>
      </c>
      <c r="L2503" s="11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4"/>
        <v>42138.997361111105</v>
      </c>
      <c r="K2512">
        <v>1426463772</v>
      </c>
      <c r="L2512" s="11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4"/>
        <v>42658.806249999994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4"/>
        <v>41961.017268518524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4"/>
        <v>41088.844571759262</v>
      </c>
      <c r="K2527">
        <v>1338322571</v>
      </c>
      <c r="L2527" s="11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4"/>
        <v>40179.25</v>
      </c>
      <c r="K2536">
        <v>1257871712</v>
      </c>
      <c r="L2536" s="11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4"/>
        <v>41543.449282407404</v>
      </c>
      <c r="K2543">
        <v>1375008418</v>
      </c>
      <c r="L2543" s="11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4"/>
        <v>42062.020833333328</v>
      </c>
      <c r="K2547">
        <v>1421983138</v>
      </c>
      <c r="L2547" s="11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4"/>
        <v>41552.208333333336</v>
      </c>
      <c r="K2548">
        <v>1378586179</v>
      </c>
      <c r="L2548" s="11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4"/>
        <v>42643.185416666667</v>
      </c>
      <c r="K2550">
        <v>1473087637</v>
      </c>
      <c r="L2550" s="11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4"/>
        <v>41173.199155092596</v>
      </c>
      <c r="K2555">
        <v>1343018807</v>
      </c>
      <c r="L2555" s="11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4"/>
        <v>42125.582638888889</v>
      </c>
      <c r="K2560">
        <v>1427747906</v>
      </c>
      <c r="L2560" s="11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0">(((I2563/60)/60)/24)+DATE(1970,1,1)</f>
        <v>42290.528807870374</v>
      </c>
      <c r="K2563">
        <v>1442148089</v>
      </c>
      <c r="L2563" s="11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LEFT(P2563, SEARCH("/",P2563,1)-1)</f>
        <v>food</v>
      </c>
      <c r="T2563" t="str">
        <f t="shared" ref="T2563:T2626" si="245">RIGHT(P2563,LEN(P2563) - 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0"/>
        <v>42016.108726851846</v>
      </c>
      <c r="K2577">
        <v>1418438194</v>
      </c>
      <c r="L2577" s="11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0"/>
        <v>42286.708333333328</v>
      </c>
      <c r="K2580">
        <v>1440203579</v>
      </c>
      <c r="L2580" s="11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0"/>
        <v>42170.173252314817</v>
      </c>
      <c r="K2586">
        <v>1431749369</v>
      </c>
      <c r="L2586" s="11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0"/>
        <v>42119.84520833334</v>
      </c>
      <c r="K2595">
        <v>1427401026</v>
      </c>
      <c r="L2595" s="11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0"/>
        <v>41165.165972222225</v>
      </c>
      <c r="K2603">
        <v>1346276349</v>
      </c>
      <c r="L2603" s="11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0"/>
        <v>41758.712754629632</v>
      </c>
      <c r="K2608">
        <v>1396026382</v>
      </c>
      <c r="L2608" s="11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0"/>
        <v>42145.74754629629</v>
      </c>
      <c r="K2623">
        <v>1429638988</v>
      </c>
      <c r="L2623" s="11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0"/>
        <v>41165.42155092593</v>
      </c>
      <c r="K2626">
        <v>1345716422</v>
      </c>
      <c r="L2626" s="11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6">(((I2627/60)/60)/24)+DATE(1970,1,1)</f>
        <v>42683.851944444439</v>
      </c>
      <c r="K2627">
        <v>1476559608</v>
      </c>
      <c r="L2627" s="11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 - 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6"/>
        <v>42334.871076388896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6"/>
        <v>42642.656493055561</v>
      </c>
      <c r="K2636">
        <v>1472571921</v>
      </c>
      <c r="L2636" s="11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6"/>
        <v>42725.332638888889</v>
      </c>
      <c r="K2645">
        <v>1479218315</v>
      </c>
      <c r="L2645" s="11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6"/>
        <v>42355.805659722217</v>
      </c>
      <c r="K2653">
        <v>1447960809</v>
      </c>
      <c r="L2653" s="11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6"/>
        <v>42115.559328703705</v>
      </c>
      <c r="K2656">
        <v>1424442326</v>
      </c>
      <c r="L2656" s="11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6"/>
        <v>42806.791666666672</v>
      </c>
      <c r="K2658">
        <v>1485966688</v>
      </c>
      <c r="L2658" s="11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6"/>
        <v>42581.884189814817</v>
      </c>
      <c r="K2660">
        <v>1467321194</v>
      </c>
      <c r="L2660" s="11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6"/>
        <v>42112.069560185191</v>
      </c>
      <c r="K2661">
        <v>1426729210</v>
      </c>
      <c r="L2661" s="11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6"/>
        <v>42317.60555555555</v>
      </c>
      <c r="K2670">
        <v>1443449265</v>
      </c>
      <c r="L2670" s="11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6"/>
        <v>42379.035833333335</v>
      </c>
      <c r="K2671">
        <v>1447203096</v>
      </c>
      <c r="L2671" s="11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6"/>
        <v>41992.818055555559</v>
      </c>
      <c r="K2673">
        <v>1416419916</v>
      </c>
      <c r="L2673" s="11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6"/>
        <v>41823.029432870368</v>
      </c>
      <c r="K2679">
        <v>1401756143</v>
      </c>
      <c r="L2679" s="11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6"/>
        <v>41860.914641203701</v>
      </c>
      <c r="K2686">
        <v>1404165425</v>
      </c>
      <c r="L2686" s="11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6"/>
        <v>42121.654282407413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6"/>
        <v>42059.125</v>
      </c>
      <c r="K2690">
        <v>1422067870</v>
      </c>
      <c r="L2690" s="11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2">(((I2691/60)/60)/24)+DATE(1970,1,1)</f>
        <v>42581.961689814809</v>
      </c>
      <c r="K2691">
        <v>1467327890</v>
      </c>
      <c r="L2691" s="11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LEFT(P2691, SEARCH("/",P2691,1)-1)</f>
        <v>food</v>
      </c>
      <c r="T2691" t="str">
        <f t="shared" ref="T2691:T2754" si="257">RIGHT(P2691,LEN(P2691) - 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2"/>
        <v>41900.87467592593</v>
      </c>
      <c r="K2702">
        <v>1408481972</v>
      </c>
      <c r="L2702" s="11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2"/>
        <v>41810.917361111111</v>
      </c>
      <c r="K2713">
        <v>1400694790</v>
      </c>
      <c r="L2713" s="11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2"/>
        <v>41979.956585648149</v>
      </c>
      <c r="K2719">
        <v>1414015049</v>
      </c>
      <c r="L2719" s="11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2"/>
        <v>42477.989513888882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2"/>
        <v>42685.507557870369</v>
      </c>
      <c r="K2722">
        <v>1476270653</v>
      </c>
      <c r="L2722" s="11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2"/>
        <v>41076.131944444445</v>
      </c>
      <c r="K2749">
        <v>1337095997</v>
      </c>
      <c r="L2749" s="11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2"/>
        <v>41090.833333333336</v>
      </c>
      <c r="K2752">
        <v>1340055345</v>
      </c>
      <c r="L2752" s="11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2"/>
        <v>41807.887060185189</v>
      </c>
      <c r="K2753">
        <v>1397855842</v>
      </c>
      <c r="L2753" s="11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8">(((I2755/60)/60)/24)+DATE(1970,1,1)</f>
        <v>41147.900729166664</v>
      </c>
      <c r="K2755">
        <v>1343425023</v>
      </c>
      <c r="L2755" s="11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 - 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8"/>
        <v>41893.636006944449</v>
      </c>
      <c r="K2756">
        <v>1407856551</v>
      </c>
      <c r="L2756" s="11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8"/>
        <v>41650.90047453704</v>
      </c>
      <c r="K2758">
        <v>1386884201</v>
      </c>
      <c r="L2758" s="11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8"/>
        <v>40766.668032407404</v>
      </c>
      <c r="K2768">
        <v>1310486518</v>
      </c>
      <c r="L2768" s="11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8"/>
        <v>41795.826273148145</v>
      </c>
      <c r="K2771">
        <v>1397677790</v>
      </c>
      <c r="L2771" s="11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8"/>
        <v>42580.701886574068</v>
      </c>
      <c r="K2790">
        <v>1467219043</v>
      </c>
      <c r="L2790" s="11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4">(((I2819/60)/60)/24)+DATE(1970,1,1)</f>
        <v>42063.634976851856</v>
      </c>
      <c r="K2819">
        <v>1421680462</v>
      </c>
      <c r="L2819" s="11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 - 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4"/>
        <v>42090.642268518524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4"/>
        <v>42351.781215277777</v>
      </c>
      <c r="K2843">
        <v>1444844697</v>
      </c>
      <c r="L2843" s="11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4"/>
        <v>41811.458333333336</v>
      </c>
      <c r="K2844">
        <v>1401058295</v>
      </c>
      <c r="L2844" s="11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4"/>
        <v>42540.800648148142</v>
      </c>
      <c r="K2862">
        <v>1461179576</v>
      </c>
      <c r="L2862" s="11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4"/>
        <v>42704.708333333328</v>
      </c>
      <c r="K2879">
        <v>1477781724</v>
      </c>
      <c r="L2879" s="11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0">(((I2883/60)/60)/24)+DATE(1970,1,1)</f>
        <v>41976.639305555553</v>
      </c>
      <c r="K2883">
        <v>1412432436</v>
      </c>
      <c r="L2883" s="11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LEFT(P2883, SEARCH("/",P2883,1)-1)</f>
        <v>theater</v>
      </c>
      <c r="T2883" t="str">
        <f t="shared" ref="T2883:T2946" si="275">RIGHT(P2883,LEN(P2883) - 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0"/>
        <v>42504.877743055549</v>
      </c>
      <c r="K2909">
        <v>1458075837</v>
      </c>
      <c r="L2909" s="11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0"/>
        <v>42529.731701388882</v>
      </c>
      <c r="K2910">
        <v>1462815219</v>
      </c>
      <c r="L2910" s="11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0"/>
        <v>41893.584120370368</v>
      </c>
      <c r="K2927">
        <v>1407852068</v>
      </c>
      <c r="L2927" s="11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6">(((I2947/60)/60)/24)+DATE(1970,1,1)</f>
        <v>42148.139583333337</v>
      </c>
      <c r="K2947">
        <v>1429845660</v>
      </c>
      <c r="L2947" s="11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LEFT(P2947, SEARCH("/",P2947,1)-1)</f>
        <v>theater</v>
      </c>
      <c r="T2947" t="str">
        <f t="shared" ref="T2947:T3010" si="281">RIGHT(P2947,LEN(P2947) - 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6"/>
        <v>42698.715972222228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6"/>
        <v>42810.541701388895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6"/>
        <v>42674.166666666672</v>
      </c>
      <c r="K2987">
        <v>1476228128</v>
      </c>
      <c r="L2987" s="11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6"/>
        <v>42541.362048611118</v>
      </c>
      <c r="K2990">
        <v>1463820081</v>
      </c>
      <c r="L2990" s="11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6"/>
        <v>42150.912500000006</v>
      </c>
      <c r="K2998">
        <v>1427493240</v>
      </c>
      <c r="L2998" s="11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6"/>
        <v>41987.756840277783</v>
      </c>
      <c r="K3008">
        <v>1415988591</v>
      </c>
      <c r="L3008" s="11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2">(((I3011/60)/60)/24)+DATE(1970,1,1)</f>
        <v>41969.611574074079</v>
      </c>
      <c r="K3011">
        <v>1414417240</v>
      </c>
      <c r="L3011" s="11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 - 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2"/>
        <v>41948.208333333336</v>
      </c>
      <c r="K3016">
        <v>1412737080</v>
      </c>
      <c r="L3016" s="11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2"/>
        <v>42205.916666666672</v>
      </c>
      <c r="K3020">
        <v>1433747376</v>
      </c>
      <c r="L3020" s="11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2"/>
        <v>42166.675763888896</v>
      </c>
      <c r="K3025">
        <v>1430151186</v>
      </c>
      <c r="L3025" s="11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2"/>
        <v>42004.890277777777</v>
      </c>
      <c r="K3050">
        <v>1417556262</v>
      </c>
      <c r="L3050" s="11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2"/>
        <v>42774.416030092587</v>
      </c>
      <c r="K3053">
        <v>1483955945</v>
      </c>
      <c r="L3053" s="11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2"/>
        <v>42665.922893518517</v>
      </c>
      <c r="K3065">
        <v>1474150138</v>
      </c>
      <c r="L3065" s="11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8">(((I3075/60)/60)/24)+DATE(1970,1,1)</f>
        <v>42169.804861111115</v>
      </c>
      <c r="K3075">
        <v>1429287900</v>
      </c>
      <c r="L3075" s="11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 - 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8"/>
        <v>42439.571284722217</v>
      </c>
      <c r="K3076">
        <v>1455025359</v>
      </c>
      <c r="L3076" s="11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8"/>
        <v>42601.102314814809</v>
      </c>
      <c r="K3077">
        <v>1467253640</v>
      </c>
      <c r="L3077" s="11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8"/>
        <v>42276.883784722217</v>
      </c>
      <c r="K3087">
        <v>1440969159</v>
      </c>
      <c r="L3087" s="11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8"/>
        <v>41791.165972222225</v>
      </c>
      <c r="K3095">
        <v>1398980941</v>
      </c>
      <c r="L3095" s="11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8"/>
        <v>42263.916666666672</v>
      </c>
      <c r="K3108">
        <v>1440497876</v>
      </c>
      <c r="L3108" s="11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8"/>
        <v>42135.814247685179</v>
      </c>
      <c r="K3109">
        <v>1430767951</v>
      </c>
      <c r="L3109" s="11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8"/>
        <v>41916.595138888886</v>
      </c>
      <c r="K3113">
        <v>1409753820</v>
      </c>
      <c r="L3113" s="11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8"/>
        <v>42517.55</v>
      </c>
      <c r="K3119">
        <v>1463648360</v>
      </c>
      <c r="L3119" s="11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8"/>
        <v>42495.900416666671</v>
      </c>
      <c r="K3122">
        <v>1457303796</v>
      </c>
      <c r="L3122" s="11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8"/>
        <v>42456.976412037038</v>
      </c>
      <c r="K3128">
        <v>1456532762</v>
      </c>
      <c r="L3128" s="11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8"/>
        <v>42821.678460648152</v>
      </c>
      <c r="K3136">
        <v>1488820619</v>
      </c>
      <c r="L3136" s="11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4">(((I3139/60)/60)/24)+DATE(1970,1,1)</f>
        <v>42858.8</v>
      </c>
      <c r="K3139">
        <v>1489439669</v>
      </c>
      <c r="L3139" s="11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 - 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4"/>
        <v>41950.011053240742</v>
      </c>
      <c r="K3149">
        <v>1411859755</v>
      </c>
      <c r="L3149" s="11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4"/>
        <v>41477.839722222219</v>
      </c>
      <c r="K3160">
        <v>1371931752</v>
      </c>
      <c r="L3160" s="11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4"/>
        <v>41799.80572916667</v>
      </c>
      <c r="K3166">
        <v>1399490415</v>
      </c>
      <c r="L3166" s="11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4"/>
        <v>41908.878379629627</v>
      </c>
      <c r="K3175">
        <v>1409173492</v>
      </c>
      <c r="L3175" s="11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4"/>
        <v>41888.875</v>
      </c>
      <c r="K3201">
        <v>1407435418</v>
      </c>
      <c r="L3201" s="11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0">(((I3203/60)/60)/24)+DATE(1970,1,1)</f>
        <v>41882.767094907409</v>
      </c>
      <c r="K3203">
        <v>1407695077</v>
      </c>
      <c r="L3203" s="11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 - 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0"/>
        <v>41810.958333333336</v>
      </c>
      <c r="K3211">
        <v>1400512658</v>
      </c>
      <c r="L3211" s="11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0"/>
        <v>41866.083333333336</v>
      </c>
      <c r="K3213">
        <v>1405346680</v>
      </c>
      <c r="L3213" s="11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0"/>
        <v>42236.835370370376</v>
      </c>
      <c r="K3225">
        <v>1437508976</v>
      </c>
      <c r="L3225" s="11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0"/>
        <v>41913.165972222225</v>
      </c>
      <c r="K3232">
        <v>1410840126</v>
      </c>
      <c r="L3232" s="11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6">(((I3267/60)/60)/24)+DATE(1970,1,1)</f>
        <v>42341.708333333328</v>
      </c>
      <c r="K3267">
        <v>1446570315</v>
      </c>
      <c r="L3267" s="11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 - 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6"/>
        <v>42167.875</v>
      </c>
      <c r="K3268">
        <v>1431435122</v>
      </c>
      <c r="L3268" s="11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6"/>
        <v>42171.458333333328</v>
      </c>
      <c r="K3271">
        <v>1431509397</v>
      </c>
      <c r="L3271" s="11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6"/>
        <v>41961.724606481483</v>
      </c>
      <c r="K3279">
        <v>1413735806</v>
      </c>
      <c r="L3279" s="11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6"/>
        <v>42461.06086805556</v>
      </c>
      <c r="K3281">
        <v>1456885659</v>
      </c>
      <c r="L3281" s="11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6"/>
        <v>42583.290972222225</v>
      </c>
      <c r="K3303">
        <v>1466185176</v>
      </c>
      <c r="L3303" s="11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6"/>
        <v>42496.303715277783</v>
      </c>
      <c r="K3317">
        <v>1459927041</v>
      </c>
      <c r="L3317" s="11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6"/>
        <v>41859.57916666667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6"/>
        <v>42529.039629629624</v>
      </c>
      <c r="K3319">
        <v>1462755424</v>
      </c>
      <c r="L3319" s="11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2">(((I3331/60)/60)/24)+DATE(1970,1,1)</f>
        <v>41847.958333333336</v>
      </c>
      <c r="K3331">
        <v>1405583108</v>
      </c>
      <c r="L3331" s="11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 - 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2"/>
        <v>42465.35701388889</v>
      </c>
      <c r="K3338">
        <v>1457429646</v>
      </c>
      <c r="L3338" s="11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2"/>
        <v>42095.207638888889</v>
      </c>
      <c r="K3344">
        <v>1425020810</v>
      </c>
      <c r="L3344" s="11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2"/>
        <v>42351.101759259262</v>
      </c>
      <c r="K3367">
        <v>1447381592</v>
      </c>
      <c r="L3367" s="11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2"/>
        <v>42083.705555555556</v>
      </c>
      <c r="K3379">
        <v>1424280899</v>
      </c>
      <c r="L3379" s="11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2"/>
        <v>41972.995115740734</v>
      </c>
      <c r="K3382">
        <v>1414277578</v>
      </c>
      <c r="L3382" s="11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2"/>
        <v>41987.762592592597</v>
      </c>
      <c r="K3389">
        <v>1415125088</v>
      </c>
      <c r="L3389" s="11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2"/>
        <v>41830.774826388886</v>
      </c>
      <c r="K3392">
        <v>1403721345</v>
      </c>
      <c r="L3392" s="11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2"/>
        <v>41859.936111111114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8">(((I3395/60)/60)/24)+DATE(1970,1,1)</f>
        <v>41949.031944444447</v>
      </c>
      <c r="K3395">
        <v>1413065230</v>
      </c>
      <c r="L3395" s="11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 - 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8"/>
        <v>42154.756944444445</v>
      </c>
      <c r="K3397">
        <v>1431795944</v>
      </c>
      <c r="L3397" s="11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8"/>
        <v>41791.165972222225</v>
      </c>
      <c r="K3398">
        <v>1399286589</v>
      </c>
      <c r="L3398" s="11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8"/>
        <v>41964.708333333328</v>
      </c>
      <c r="K3400">
        <v>1414605776</v>
      </c>
      <c r="L3400" s="11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8"/>
        <v>42582.873611111107</v>
      </c>
      <c r="K3411">
        <v>1466710358</v>
      </c>
      <c r="L3411" s="11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8"/>
        <v>41938.029861111114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8"/>
        <v>41807.125</v>
      </c>
      <c r="K3435">
        <v>1400290255</v>
      </c>
      <c r="L3435" s="11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8"/>
        <v>41830.380428240744</v>
      </c>
      <c r="K3436">
        <v>1402391269</v>
      </c>
      <c r="L3436" s="11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8"/>
        <v>41872.686111111114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8"/>
        <v>42126.875</v>
      </c>
      <c r="K3440">
        <v>1428358567</v>
      </c>
      <c r="L3440" s="11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8"/>
        <v>42154.841111111105</v>
      </c>
      <c r="K3444">
        <v>1430424672</v>
      </c>
      <c r="L3444" s="11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4">(((I3459/60)/60)/24)+DATE(1970,1,1)</f>
        <v>42047.249305555553</v>
      </c>
      <c r="K3459">
        <v>1421081857</v>
      </c>
      <c r="L3459" s="11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 - 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4"/>
        <v>41866.527222222219</v>
      </c>
      <c r="K3462">
        <v>1406896752</v>
      </c>
      <c r="L3462" s="11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4"/>
        <v>42634.125</v>
      </c>
      <c r="K3470">
        <v>1471976529</v>
      </c>
      <c r="L3470" s="11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4"/>
        <v>41882.833333333336</v>
      </c>
      <c r="K3473">
        <v>1405971690</v>
      </c>
      <c r="L3473" s="11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4"/>
        <v>42079.875</v>
      </c>
      <c r="K3480">
        <v>1424296822</v>
      </c>
      <c r="L3480" s="11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4"/>
        <v>41811.855092592588</v>
      </c>
      <c r="K3481">
        <v>1400790680</v>
      </c>
      <c r="L3481" s="11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4"/>
        <v>42006.24754629629</v>
      </c>
      <c r="K3483">
        <v>1418709388</v>
      </c>
      <c r="L3483" s="11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4"/>
        <v>41944.720833333333</v>
      </c>
      <c r="K3497">
        <v>1412360309</v>
      </c>
      <c r="L3497" s="11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4"/>
        <v>42523.916666666672</v>
      </c>
      <c r="K3499">
        <v>1463852904</v>
      </c>
      <c r="L3499" s="11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4"/>
        <v>42436.207638888889</v>
      </c>
      <c r="K3502">
        <v>1455919438</v>
      </c>
      <c r="L3502" s="11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4"/>
        <v>41824.458333333336</v>
      </c>
      <c r="K3519">
        <v>1401910634</v>
      </c>
      <c r="L3519" s="11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0">(((I3523/60)/60)/24)+DATE(1970,1,1)</f>
        <v>41911.361342592594</v>
      </c>
      <c r="K3523">
        <v>1409388020</v>
      </c>
      <c r="L3523" s="11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 - 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0"/>
        <v>42319.802858796291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0"/>
        <v>42279.75</v>
      </c>
      <c r="K3537">
        <v>1441120910</v>
      </c>
      <c r="L3537" s="11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0"/>
        <v>41960.332638888889</v>
      </c>
      <c r="K3539">
        <v>1413016216</v>
      </c>
      <c r="L3539" s="11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0"/>
        <v>42691.483726851846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0"/>
        <v>42151.114583333328</v>
      </c>
      <c r="K3562">
        <v>1429651266</v>
      </c>
      <c r="L3562" s="11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0"/>
        <v>42221.774999999994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0"/>
        <v>42282.666666666672</v>
      </c>
      <c r="K3566">
        <v>1440082649</v>
      </c>
      <c r="L3566" s="11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0"/>
        <v>42004.291666666672</v>
      </c>
      <c r="K3572">
        <v>1417593483</v>
      </c>
      <c r="L3572" s="11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0"/>
        <v>41956.984351851846</v>
      </c>
      <c r="K3576">
        <v>1413326248</v>
      </c>
      <c r="L3576" s="11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6">(((I3587/60)/60)/24)+DATE(1970,1,1)</f>
        <v>41994.716319444444</v>
      </c>
      <c r="K3587">
        <v>1416589890</v>
      </c>
      <c r="L3587" s="11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 - 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6"/>
        <v>42538.583333333328</v>
      </c>
      <c r="K3610">
        <v>1463418090</v>
      </c>
      <c r="L3610" s="11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6"/>
        <v>42459.950057870374</v>
      </c>
      <c r="K3611">
        <v>1456789685</v>
      </c>
      <c r="L3611" s="11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6"/>
        <v>41799.726979166669</v>
      </c>
      <c r="K3614">
        <v>1401470811</v>
      </c>
      <c r="L3614" s="11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6"/>
        <v>42693.916666666672</v>
      </c>
      <c r="K3621">
        <v>1476760226</v>
      </c>
      <c r="L3621" s="11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6"/>
        <v>42605.774189814809</v>
      </c>
      <c r="K3626">
        <v>1466793290</v>
      </c>
      <c r="L3626" s="11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6"/>
        <v>42261.694780092599</v>
      </c>
      <c r="K3638">
        <v>1439224829</v>
      </c>
      <c r="L3638" s="11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6"/>
        <v>41917.208333333336</v>
      </c>
      <c r="K3643">
        <v>1410966179</v>
      </c>
      <c r="L3643" s="11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2">(((I3651/60)/60)/24)+DATE(1970,1,1)</f>
        <v>41806.712893518517</v>
      </c>
      <c r="K3651">
        <v>1400691994</v>
      </c>
      <c r="L3651" s="11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 - 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2"/>
        <v>42767.957638888889</v>
      </c>
      <c r="K3658">
        <v>1483393836</v>
      </c>
      <c r="L3658" s="11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2"/>
        <v>42522.904166666667</v>
      </c>
      <c r="K3659">
        <v>1462806419</v>
      </c>
      <c r="L3659" s="11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2"/>
        <v>42203.970127314817</v>
      </c>
      <c r="K3669">
        <v>1434669419</v>
      </c>
      <c r="L3669" s="11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2"/>
        <v>41823.165972222225</v>
      </c>
      <c r="K3679">
        <v>1402580818</v>
      </c>
      <c r="L3679" s="11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2"/>
        <v>42648.454097222217</v>
      </c>
      <c r="K3682">
        <v>1473850434</v>
      </c>
      <c r="L3682" s="11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2"/>
        <v>41970.639849537038</v>
      </c>
      <c r="K3692">
        <v>1414506083</v>
      </c>
      <c r="L3692" s="11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2"/>
        <v>41824.142199074071</v>
      </c>
      <c r="K3710">
        <v>1403234686</v>
      </c>
      <c r="L3710" s="11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2"/>
        <v>42155.290972222225</v>
      </c>
      <c r="K3714">
        <v>1431230867</v>
      </c>
      <c r="L3714" s="11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8">(((I3715/60)/60)/24)+DATE(1970,1,1)</f>
        <v>42525.738032407404</v>
      </c>
      <c r="K3715">
        <v>1463334166</v>
      </c>
      <c r="L3715" s="11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 - 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8"/>
        <v>42150.165972222225</v>
      </c>
      <c r="K3716">
        <v>1429881667</v>
      </c>
      <c r="L3716" s="11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8"/>
        <v>41973.794699074075</v>
      </c>
      <c r="K3725">
        <v>1414778662</v>
      </c>
      <c r="L3725" s="11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8"/>
        <v>42494.958333333328</v>
      </c>
      <c r="K3726">
        <v>1459856860</v>
      </c>
      <c r="L3726" s="11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8"/>
        <v>42489.875</v>
      </c>
      <c r="K3728">
        <v>1459567371</v>
      </c>
      <c r="L3728" s="11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8"/>
        <v>41861.697939814818</v>
      </c>
      <c r="K3747">
        <v>1405097102</v>
      </c>
      <c r="L3747" s="11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8"/>
        <v>42462.993900462956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8"/>
        <v>41778.208333333336</v>
      </c>
      <c r="K3760">
        <v>1397819938</v>
      </c>
      <c r="L3760" s="11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8"/>
        <v>42519.024999999994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8"/>
        <v>42689.088888888888</v>
      </c>
      <c r="K3775">
        <v>1476317247</v>
      </c>
      <c r="L3775" s="11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4">(((I3779/60)/60)/24)+DATE(1970,1,1)</f>
        <v>41909.166666666664</v>
      </c>
      <c r="K3779">
        <v>1409884821</v>
      </c>
      <c r="L3779" s="11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 - 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4"/>
        <v>42455.693750000006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4"/>
        <v>42198.837499999994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4"/>
        <v>42575.958333333328</v>
      </c>
      <c r="K3784">
        <v>1466887297</v>
      </c>
      <c r="L3784" s="11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4"/>
        <v>41861.722777777781</v>
      </c>
      <c r="K3800">
        <v>1405099248</v>
      </c>
      <c r="L3800" s="11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4"/>
        <v>42004.569293981483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4"/>
        <v>41974.797916666663</v>
      </c>
      <c r="K3835">
        <v>1416516972</v>
      </c>
      <c r="L3835" s="11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4"/>
        <v>42215.142638888887</v>
      </c>
      <c r="K3841">
        <v>1433042724</v>
      </c>
      <c r="L3841" s="11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0">(((I3843/60)/60)/24)+DATE(1970,1,1)</f>
        <v>41840.785729166666</v>
      </c>
      <c r="K3843">
        <v>1400698287</v>
      </c>
      <c r="L3843" s="11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 - 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0"/>
        <v>42278.627013888887</v>
      </c>
      <c r="K3847">
        <v>1441119774</v>
      </c>
      <c r="L3847" s="11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0"/>
        <v>42146.875</v>
      </c>
      <c r="K3860">
        <v>1430734844</v>
      </c>
      <c r="L3860" s="11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0"/>
        <v>41863.660995370366</v>
      </c>
      <c r="K3862">
        <v>1405266710</v>
      </c>
      <c r="L3862" s="11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0"/>
        <v>41890.659780092588</v>
      </c>
      <c r="K3870">
        <v>1408031405</v>
      </c>
      <c r="L3870" s="11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0"/>
        <v>41823.17219907407</v>
      </c>
      <c r="K3872">
        <v>1401768478</v>
      </c>
      <c r="L3872" s="11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0"/>
        <v>41875.291666666664</v>
      </c>
      <c r="K3894">
        <v>1408203557</v>
      </c>
      <c r="L3894" s="11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0"/>
        <v>41863.775011574071</v>
      </c>
      <c r="K3901">
        <v>1406140561</v>
      </c>
      <c r="L3901" s="11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0"/>
        <v>42357.826377314821</v>
      </c>
      <c r="K3903">
        <v>1447098599</v>
      </c>
      <c r="L3903" s="11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6">(((I3907/60)/60)/24)+DATE(1970,1,1)</f>
        <v>42166.958333333328</v>
      </c>
      <c r="K3907">
        <v>1430405903</v>
      </c>
      <c r="L3907" s="11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 - 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6"/>
        <v>42134.957638888889</v>
      </c>
      <c r="K3916">
        <v>1429558756</v>
      </c>
      <c r="L3916" s="11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6"/>
        <v>42687.428935185191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6"/>
        <v>42281.656782407401</v>
      </c>
      <c r="K3937">
        <v>1438789546</v>
      </c>
      <c r="L3937" s="11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6"/>
        <v>42182.905717592599</v>
      </c>
      <c r="K3940">
        <v>1432763054</v>
      </c>
      <c r="L3940" s="11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6"/>
        <v>41889.325497685182</v>
      </c>
      <c r="K3950">
        <v>1404892123</v>
      </c>
      <c r="L3950" s="11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6"/>
        <v>42559.976319444439</v>
      </c>
      <c r="K3959">
        <v>1464045954</v>
      </c>
      <c r="L3959" s="11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6"/>
        <v>41853.583333333336</v>
      </c>
      <c r="K3960">
        <v>1403822912</v>
      </c>
      <c r="L3960" s="11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2">(((I3971/60)/60)/24)+DATE(1970,1,1)</f>
        <v>42611.163194444445</v>
      </c>
      <c r="K3971">
        <v>1471638646</v>
      </c>
      <c r="L3971" s="11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 - 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2"/>
        <v>42477.863553240735</v>
      </c>
      <c r="K3972">
        <v>1458333811</v>
      </c>
      <c r="L3972" s="11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2"/>
        <v>41951</v>
      </c>
      <c r="K3986">
        <v>1412809644</v>
      </c>
      <c r="L3986" s="11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2"/>
        <v>41963.669444444444</v>
      </c>
      <c r="K3998">
        <v>1415341464</v>
      </c>
      <c r="L3998" s="11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2"/>
        <v>41877.686111111114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2"/>
        <v>42204.780821759254</v>
      </c>
      <c r="K4017">
        <v>1434739463</v>
      </c>
      <c r="L4017" s="11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2"/>
        <v>42036.120833333334</v>
      </c>
      <c r="K4024">
        <v>1418824867</v>
      </c>
      <c r="L4024" s="11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2"/>
        <v>42453.957905092597</v>
      </c>
      <c r="K4025">
        <v>1454975963</v>
      </c>
      <c r="L4025" s="11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2"/>
        <v>42352.025115740747</v>
      </c>
      <c r="K4031">
        <v>1447461370</v>
      </c>
      <c r="L4031" s="11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2"/>
        <v>42403.784027777772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8">(((I4035/60)/60)/24)+DATE(1970,1,1)</f>
        <v>42645.375</v>
      </c>
      <c r="K4035">
        <v>1472711224</v>
      </c>
      <c r="L4035" s="11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 - 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8"/>
        <v>41933.882951388885</v>
      </c>
      <c r="K4037">
        <v>1411333887</v>
      </c>
      <c r="L4037" s="11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8"/>
        <v>41821.9375</v>
      </c>
      <c r="K4038">
        <v>1402784964</v>
      </c>
      <c r="L4038" s="11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8"/>
        <v>42514.600694444445</v>
      </c>
      <c r="K4039">
        <v>1462585315</v>
      </c>
      <c r="L4039" s="11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8"/>
        <v>41929.798726851855</v>
      </c>
      <c r="K4040">
        <v>1408389010</v>
      </c>
      <c r="L4040" s="11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8"/>
        <v>41768.286805555559</v>
      </c>
      <c r="K4053">
        <v>1399058797</v>
      </c>
      <c r="L4053" s="11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8"/>
        <v>42554.832638888889</v>
      </c>
      <c r="K4058">
        <v>1465856639</v>
      </c>
      <c r="L4058" s="11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8"/>
        <v>42133.166666666672</v>
      </c>
      <c r="K4075">
        <v>1426407426</v>
      </c>
      <c r="L4075" s="11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8"/>
        <v>41933.82708333333</v>
      </c>
      <c r="K4078">
        <v>1411499149</v>
      </c>
      <c r="L4078" s="11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8"/>
        <v>42535.787500000006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8"/>
        <v>42020.434722222228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8"/>
        <v>42099.153321759266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8"/>
        <v>42794.368749999994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4">(((I4099/60)/60)/24)+DATE(1970,1,1)</f>
        <v>42400.996527777781</v>
      </c>
      <c r="K4099">
        <v>1449431237</v>
      </c>
      <c r="L4099" s="11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LEFT(P4099, SEARCH("/",P4099,1)-1)</f>
        <v>theater</v>
      </c>
      <c r="T4099" t="str">
        <f t="shared" ref="T4099:T4115" si="389">RIGHT(P4099,LEN(P4099) - 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4"/>
        <v>42797.208333333328</v>
      </c>
      <c r="K4110">
        <v>1485909937</v>
      </c>
      <c r="L4110" s="11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4"/>
        <v>42572.626747685179</v>
      </c>
      <c r="K4112">
        <v>1463929351</v>
      </c>
      <c r="L4112" s="11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66E85028-CF16-4434-A434-E79067248080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ellIs" dxfId="0" priority="7" operator="equal">
      <formula>"successful"</formula>
    </cfRule>
  </conditionalFormatting>
  <conditionalFormatting sqref="Q1:Q1048576">
    <cfRule type="colorScale" priority="3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R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 State by Category</vt:lpstr>
      <vt:lpstr>Campaign State by SubCategory</vt:lpstr>
      <vt:lpstr>Campagin State by Date</vt:lpstr>
      <vt:lpstr>Outcomes Based On Goal</vt:lpstr>
      <vt:lpstr>Kickstarter Campagins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C_Unrestricted</cp:keywords>
  <cp:lastModifiedBy>Figueroa, Carolyn (SHS LC ECC AM USA OPS)</cp:lastModifiedBy>
  <dcterms:created xsi:type="dcterms:W3CDTF">2017-04-20T15:17:24Z</dcterms:created>
  <dcterms:modified xsi:type="dcterms:W3CDTF">2020-08-29T17:05:29Z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Document_Confidentiality">
    <vt:lpwstr>Unrestricted</vt:lpwstr>
  </property>
</Properties>
</file>