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Harris et al. Saci draft/Saci Enviro R Analysis/00_DataInputs/02_Growth_Iso_Data/"/>
    </mc:Choice>
  </mc:AlternateContent>
  <xr:revisionPtr revIDLastSave="0" documentId="13_ncr:1_{8DFF1542-676F-4A48-976B-FF3D1EDA1966}" xr6:coauthVersionLast="47" xr6:coauthVersionMax="47" xr10:uidLastSave="{00000000-0000-0000-0000-000000000000}"/>
  <bookViews>
    <workbookView xWindow="9560" yWindow="1320" windowWidth="27240" windowHeight="16300" xr2:uid="{B505F231-ED9A-794E-B36A-87E449F8E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BB27" i="1"/>
  <c r="BA27" i="1"/>
  <c r="AZ27" i="1"/>
  <c r="BI27" i="1" s="1"/>
  <c r="AY27" i="1"/>
  <c r="AO27" i="1"/>
  <c r="G27" i="1"/>
  <c r="AO57" i="1" l="1"/>
  <c r="AO92" i="1"/>
  <c r="AO91" i="1"/>
  <c r="AO90" i="1"/>
  <c r="AO87" i="1"/>
  <c r="AO88" i="1"/>
  <c r="AO86" i="1"/>
  <c r="AO17" i="1"/>
  <c r="AO12" i="1"/>
  <c r="AO2" i="1"/>
  <c r="AO37" i="1"/>
  <c r="AO47" i="1"/>
  <c r="AO42" i="1"/>
  <c r="AO7" i="1"/>
  <c r="AO32" i="1"/>
  <c r="AO22" i="1"/>
  <c r="AO59" i="1"/>
  <c r="AO60" i="1"/>
  <c r="AO61" i="1"/>
  <c r="AO62" i="1"/>
  <c r="AO63" i="1"/>
  <c r="AO58" i="1"/>
  <c r="AO56" i="1"/>
  <c r="AO55" i="1"/>
  <c r="AO53" i="1"/>
  <c r="AO52" i="1"/>
  <c r="AO81" i="1"/>
  <c r="AO66" i="1"/>
  <c r="AO72" i="1"/>
  <c r="AY56" i="1" l="1"/>
  <c r="AZ63" i="1" l="1"/>
  <c r="AY66" i="1" l="1"/>
  <c r="AX66" i="1"/>
  <c r="AY81" i="1"/>
  <c r="AX81" i="1"/>
  <c r="AY72" i="1"/>
  <c r="AX72" i="1"/>
  <c r="BC81" i="1"/>
  <c r="BB81" i="1"/>
  <c r="BA81" i="1"/>
  <c r="AZ81" i="1"/>
  <c r="BC72" i="1"/>
  <c r="BB72" i="1"/>
  <c r="BA72" i="1"/>
  <c r="AZ72" i="1"/>
  <c r="BC66" i="1"/>
  <c r="BB66" i="1"/>
  <c r="BA66" i="1"/>
  <c r="AZ66" i="1"/>
  <c r="BI88" i="1"/>
  <c r="BC52" i="1"/>
  <c r="BC53" i="1"/>
  <c r="BB52" i="1"/>
  <c r="BA52" i="1"/>
  <c r="AZ52" i="1"/>
  <c r="BB53" i="1"/>
  <c r="BA53" i="1"/>
  <c r="AZ53" i="1"/>
  <c r="BB54" i="1"/>
  <c r="BA54" i="1"/>
  <c r="BB55" i="1"/>
  <c r="BA55" i="1"/>
  <c r="AZ55" i="1"/>
  <c r="BB56" i="1"/>
  <c r="BA56" i="1"/>
  <c r="BB57" i="1"/>
  <c r="BA57" i="1"/>
  <c r="BB58" i="1"/>
  <c r="BA58" i="1"/>
  <c r="AZ58" i="1"/>
  <c r="BB59" i="1"/>
  <c r="BA59" i="1"/>
  <c r="AZ59" i="1"/>
  <c r="BB60" i="1"/>
  <c r="BA60" i="1"/>
  <c r="AZ60" i="1"/>
  <c r="BB61" i="1"/>
  <c r="BA61" i="1"/>
  <c r="AZ61" i="1"/>
  <c r="BB62" i="1"/>
  <c r="BA62" i="1"/>
  <c r="AZ62" i="1"/>
  <c r="BB63" i="1"/>
  <c r="BA63" i="1"/>
  <c r="BI87" i="1"/>
  <c r="BI90" i="1"/>
  <c r="BI91" i="1"/>
  <c r="BI92" i="1"/>
  <c r="BC86" i="1"/>
  <c r="BB86" i="1"/>
  <c r="BA86" i="1"/>
  <c r="AZ86" i="1"/>
  <c r="BC22" i="1"/>
  <c r="BB22" i="1"/>
  <c r="BA22" i="1"/>
  <c r="AZ22" i="1"/>
  <c r="BC32" i="1"/>
  <c r="BB32" i="1"/>
  <c r="BA32" i="1"/>
  <c r="AZ32" i="1"/>
  <c r="BB7" i="1"/>
  <c r="BA7" i="1"/>
  <c r="AZ7" i="1"/>
  <c r="BC42" i="1"/>
  <c r="BB42" i="1"/>
  <c r="BA42" i="1"/>
  <c r="AZ42" i="1"/>
  <c r="BC47" i="1"/>
  <c r="BB47" i="1"/>
  <c r="BA47" i="1"/>
  <c r="AZ47" i="1"/>
  <c r="BC37" i="1"/>
  <c r="BB37" i="1"/>
  <c r="BA37" i="1"/>
  <c r="AZ37" i="1"/>
  <c r="BB2" i="1"/>
  <c r="BA2" i="1"/>
  <c r="AZ2" i="1"/>
  <c r="BC12" i="1"/>
  <c r="BB12" i="1"/>
  <c r="BA12" i="1"/>
  <c r="AZ12" i="1"/>
  <c r="BC17" i="1"/>
  <c r="BB17" i="1"/>
  <c r="BA17" i="1"/>
  <c r="AZ17" i="1"/>
  <c r="G78" i="1"/>
  <c r="G77" i="1"/>
  <c r="G76" i="1"/>
  <c r="G75" i="1"/>
  <c r="G74" i="1"/>
  <c r="G73" i="1"/>
  <c r="G67" i="1"/>
  <c r="G68" i="1"/>
  <c r="G69" i="1"/>
  <c r="G65" i="1"/>
  <c r="G66" i="1"/>
  <c r="G82" i="1"/>
  <c r="G81" i="1"/>
  <c r="G80" i="1"/>
  <c r="AY54" i="1"/>
  <c r="AY57" i="1"/>
  <c r="AY88" i="1"/>
  <c r="AX52" i="1"/>
  <c r="AY52" i="1"/>
  <c r="AX53" i="1"/>
  <c r="AY53" i="1"/>
  <c r="AY55" i="1"/>
  <c r="AY58" i="1"/>
  <c r="AY59" i="1"/>
  <c r="AY60" i="1"/>
  <c r="AY61" i="1"/>
  <c r="AY62" i="1"/>
  <c r="AY63" i="1"/>
  <c r="AX22" i="1"/>
  <c r="AY22" i="1"/>
  <c r="AX32" i="1"/>
  <c r="AY32" i="1"/>
  <c r="AY7" i="1"/>
  <c r="AX42" i="1"/>
  <c r="AY42" i="1"/>
  <c r="AX47" i="1"/>
  <c r="AY47" i="1"/>
  <c r="AX37" i="1"/>
  <c r="AY37" i="1"/>
  <c r="AY2" i="1"/>
  <c r="AX12" i="1"/>
  <c r="AY12" i="1"/>
  <c r="AX17" i="1"/>
  <c r="AY17" i="1"/>
  <c r="AY86" i="1"/>
  <c r="AY87" i="1"/>
  <c r="AY90" i="1"/>
  <c r="AY91" i="1"/>
  <c r="AY92" i="1"/>
  <c r="G70" i="1"/>
  <c r="G71" i="1"/>
  <c r="G72" i="1"/>
  <c r="G84" i="1"/>
  <c r="G83" i="1"/>
  <c r="G79" i="1"/>
  <c r="G64" i="1"/>
  <c r="G86" i="1"/>
  <c r="G87" i="1"/>
  <c r="G88" i="1"/>
  <c r="G89" i="1"/>
  <c r="G90" i="1"/>
  <c r="G91" i="1"/>
  <c r="G92" i="1"/>
  <c r="G93" i="1"/>
  <c r="G85" i="1"/>
  <c r="G42" i="1"/>
  <c r="G43" i="1"/>
  <c r="G44" i="1"/>
  <c r="G45" i="1"/>
  <c r="G46" i="1"/>
  <c r="G47" i="1"/>
  <c r="G48" i="1"/>
  <c r="G49" i="1"/>
  <c r="G50" i="1"/>
  <c r="G51" i="1"/>
  <c r="G37" i="1"/>
  <c r="G38" i="1"/>
  <c r="G39" i="1"/>
  <c r="G40" i="1"/>
  <c r="G41" i="1"/>
  <c r="G2" i="1"/>
  <c r="G3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11" i="1"/>
  <c r="G23" i="1"/>
  <c r="G24" i="1"/>
  <c r="G25" i="1"/>
  <c r="G26" i="1"/>
  <c r="G32" i="1"/>
  <c r="G33" i="1"/>
  <c r="G34" i="1"/>
  <c r="G35" i="1"/>
  <c r="G36" i="1"/>
  <c r="G7" i="1"/>
  <c r="G8" i="1"/>
  <c r="G9" i="1"/>
  <c r="G10" i="1"/>
  <c r="G22" i="1"/>
  <c r="G53" i="1"/>
  <c r="G54" i="1"/>
  <c r="G55" i="1"/>
  <c r="G56" i="1"/>
  <c r="G57" i="1"/>
  <c r="G58" i="1"/>
  <c r="G59" i="1"/>
  <c r="G60" i="1"/>
  <c r="G61" i="1"/>
  <c r="G62" i="1"/>
  <c r="G63" i="1"/>
  <c r="G52" i="1"/>
  <c r="BI37" i="1" l="1"/>
  <c r="BI57" i="1"/>
  <c r="BI2" i="1"/>
  <c r="BI54" i="1"/>
  <c r="BI7" i="1"/>
  <c r="BH72" i="1"/>
  <c r="BI72" i="1"/>
  <c r="BI12" i="1"/>
  <c r="BI66" i="1"/>
  <c r="BI81" i="1"/>
  <c r="BH81" i="1"/>
  <c r="BI62" i="1"/>
  <c r="BI53" i="1"/>
  <c r="BH12" i="1"/>
  <c r="BI47" i="1"/>
  <c r="BI22" i="1"/>
  <c r="BI59" i="1"/>
  <c r="BI56" i="1"/>
  <c r="BI32" i="1"/>
  <c r="BI58" i="1"/>
  <c r="BH66" i="1"/>
  <c r="BH37" i="1"/>
  <c r="BI61" i="1"/>
  <c r="BI55" i="1"/>
  <c r="BH52" i="1"/>
  <c r="BH17" i="1"/>
  <c r="BI86" i="1"/>
  <c r="BI63" i="1"/>
  <c r="BH32" i="1"/>
  <c r="BI42" i="1"/>
  <c r="BI60" i="1"/>
  <c r="BH53" i="1"/>
  <c r="BH22" i="1"/>
  <c r="BH47" i="1"/>
  <c r="BI17" i="1"/>
  <c r="BI52" i="1"/>
  <c r="BH42" i="1"/>
</calcChain>
</file>

<file path=xl/sharedStrings.xml><?xml version="1.0" encoding="utf-8"?>
<sst xmlns="http://schemas.openxmlformats.org/spreadsheetml/2006/main" count="1092" uniqueCount="207">
  <si>
    <t>Experimentor</t>
  </si>
  <si>
    <t>UniqueID</t>
  </si>
  <si>
    <t>Media</t>
  </si>
  <si>
    <t>pH</t>
  </si>
  <si>
    <t>GrowthRate</t>
  </si>
  <si>
    <t>StartingObs</t>
  </si>
  <si>
    <t>NumberObs</t>
  </si>
  <si>
    <t>SacrificeOD</t>
  </si>
  <si>
    <t>n_analyses</t>
  </si>
  <si>
    <t>YZ</t>
  </si>
  <si>
    <t>Saci</t>
  </si>
  <si>
    <t>AC</t>
  </si>
  <si>
    <t>Enviro</t>
  </si>
  <si>
    <t>InoculationDate</t>
  </si>
  <si>
    <t>Replicate</t>
  </si>
  <si>
    <t>DoublingTime</t>
  </si>
  <si>
    <t>r</t>
  </si>
  <si>
    <t>Intercept</t>
  </si>
  <si>
    <t>Temp</t>
  </si>
  <si>
    <t>RPM</t>
  </si>
  <si>
    <t>Treatment</t>
  </si>
  <si>
    <t>ExpName</t>
  </si>
  <si>
    <t>Brock</t>
  </si>
  <si>
    <t>Saci O2 Sparge Experiments</t>
  </si>
  <si>
    <t>ExpType</t>
  </si>
  <si>
    <t>ExpType2</t>
  </si>
  <si>
    <t>Saci_70_3_0.2_Rep1</t>
  </si>
  <si>
    <t>Saci_70_3_0.2_Rep2</t>
  </si>
  <si>
    <t>Saci_70_3_0.2_Rep3</t>
  </si>
  <si>
    <t>Saci_70_3_0.5_Rep1</t>
  </si>
  <si>
    <t>Saci_70_3_0.5_Rep2</t>
  </si>
  <si>
    <t>Saci_70_3_0.5_Rep3</t>
  </si>
  <si>
    <t>Saci_70_3_2_Rep1</t>
  </si>
  <si>
    <t>Saci_70_3_2_Rep2</t>
  </si>
  <si>
    <t>Saci_70_3_2_Rep3</t>
  </si>
  <si>
    <t>Saci_70_3_20_Rep1</t>
  </si>
  <si>
    <t>Saci_70_3_20_Rep2</t>
  </si>
  <si>
    <t>Saci_70_3_20_Rep3</t>
  </si>
  <si>
    <t>DO_0.2</t>
  </si>
  <si>
    <t>DO_0.5</t>
  </si>
  <si>
    <t>DO_2</t>
  </si>
  <si>
    <t>DO_20</t>
  </si>
  <si>
    <t>Saci_65_200_3_Rep1</t>
  </si>
  <si>
    <t>Temp_65</t>
  </si>
  <si>
    <t>Saci_65_200_3_Rep2</t>
  </si>
  <si>
    <t>Saci_65_200_3_Rep3</t>
  </si>
  <si>
    <t>Saci_65_200_3_Rep4</t>
  </si>
  <si>
    <t>Saci_65_200_3_Rep5</t>
  </si>
  <si>
    <t>Saci_70_125_3_Rep1</t>
  </si>
  <si>
    <t>RPM_125</t>
  </si>
  <si>
    <t>Saci_70_125_3_Rep2</t>
  </si>
  <si>
    <t>Saci_70_125_3_Rep3</t>
  </si>
  <si>
    <t>Saci_70_125_3_Rep4</t>
  </si>
  <si>
    <t>Saci_70_125_3_Rep5</t>
  </si>
  <si>
    <t>Saci_70_200_2_Rep1</t>
  </si>
  <si>
    <t>pH_2</t>
  </si>
  <si>
    <t>Saci_70_200_2_Rep2</t>
  </si>
  <si>
    <t>Saci_70_200_2_Rep3</t>
  </si>
  <si>
    <t>Saci_70_200_2_Rep4</t>
  </si>
  <si>
    <t>Saci_70_200_2_Rep5</t>
  </si>
  <si>
    <t>Saci_70_200_4_Rep1</t>
  </si>
  <si>
    <t>pH_4</t>
  </si>
  <si>
    <t>Saci_70_200_4_Rep2</t>
  </si>
  <si>
    <t>Saci_70_200_4_Rep3</t>
  </si>
  <si>
    <t>Saci_70_200_4_Rep4</t>
  </si>
  <si>
    <t>Saci_70_200_4_Rep5</t>
  </si>
  <si>
    <t>Saci_70_300_3_Rep1</t>
  </si>
  <si>
    <t>RPM_300</t>
  </si>
  <si>
    <t>Saci_70_300_3_Rep2</t>
  </si>
  <si>
    <t>Saci_70_300_3_Rep3</t>
  </si>
  <si>
    <t>Saci_70_300_3_Rep4</t>
  </si>
  <si>
    <t>Saci_70_300_3_Rep5</t>
  </si>
  <si>
    <t>Saci_70_50_3_Rep1</t>
  </si>
  <si>
    <t>RPM_50</t>
  </si>
  <si>
    <t>Saci_70_50_3_Rep2</t>
  </si>
  <si>
    <t>Saci_70_50_3_Rep3</t>
  </si>
  <si>
    <t>Saci_70_50_3_Rep4</t>
  </si>
  <si>
    <t>Saci_70_50_3_Rep5</t>
  </si>
  <si>
    <t>Saci_75_200_3_Rep1</t>
  </si>
  <si>
    <t>Temp_75</t>
  </si>
  <si>
    <t>Saci_75_200_3_Rep2</t>
  </si>
  <si>
    <t>Saci_75_200_3_Rep3</t>
  </si>
  <si>
    <t>Saci_75_200_3_Rep4</t>
  </si>
  <si>
    <t>Saci_75_200_3_Rep5</t>
  </si>
  <si>
    <t>Saci_80_200_3_Rep1</t>
  </si>
  <si>
    <t>Temp_80</t>
  </si>
  <si>
    <t>Saci_80_200_3_Rep2</t>
  </si>
  <si>
    <t>Saci_80_200_3_Rep3</t>
  </si>
  <si>
    <t>Saci_80_200_3_Rep4</t>
  </si>
  <si>
    <t>Saci_80_200_3_Rep5</t>
  </si>
  <si>
    <t>Saci Enviro Experiments</t>
  </si>
  <si>
    <t>AntarcticWater_Rep1</t>
  </si>
  <si>
    <t>AntarcticWater_Rep2</t>
  </si>
  <si>
    <t>AntarcticWater_Rep3</t>
  </si>
  <si>
    <t>LabWater_Rep1</t>
  </si>
  <si>
    <t>LabWater_Rep2</t>
  </si>
  <si>
    <t>LabWater_Rep3</t>
  </si>
  <si>
    <t>SpikedWater_Rep1</t>
  </si>
  <si>
    <t>SpikedWater_Rep2</t>
  </si>
  <si>
    <t>SpikedWater_Rep3</t>
  </si>
  <si>
    <t>Organism</t>
  </si>
  <si>
    <t>Cultivation</t>
  </si>
  <si>
    <t>Chemostat</t>
  </si>
  <si>
    <t>Batch</t>
  </si>
  <si>
    <t>BP0_d2H_mean</t>
  </si>
  <si>
    <t>BP0_d2H_error</t>
  </si>
  <si>
    <t>BP0_eps_LW_mean</t>
  </si>
  <si>
    <t>BP0_eps_LW_error</t>
  </si>
  <si>
    <t>BP0_relAbun_mean</t>
  </si>
  <si>
    <t>BP0_relAbun_error</t>
  </si>
  <si>
    <t>BP1_d2H_mean</t>
  </si>
  <si>
    <t>BP1_d2H_error</t>
  </si>
  <si>
    <t>BP1_eps_LW_mean</t>
  </si>
  <si>
    <t>BP1_eps_LW_error</t>
  </si>
  <si>
    <t>BP1_relAbun_mean</t>
  </si>
  <si>
    <t>BP1_relAbun_error</t>
  </si>
  <si>
    <t>BP2_d2H_mean</t>
  </si>
  <si>
    <t>BP2_d2H_error</t>
  </si>
  <si>
    <t>BP2_eps_LW_mean</t>
  </si>
  <si>
    <t>BP2_eps_LW_error</t>
  </si>
  <si>
    <t>BP2_relAbun_mean</t>
  </si>
  <si>
    <t>BP2_relAbun_error</t>
  </si>
  <si>
    <t>BP3_eps_LW_mean</t>
  </si>
  <si>
    <t>BP3_eps_LW_error</t>
  </si>
  <si>
    <t>BP3_relAbun_mean</t>
  </si>
  <si>
    <t>BP3_relAbun_error</t>
  </si>
  <si>
    <t>Rep1</t>
  </si>
  <si>
    <t>Rep2</t>
  </si>
  <si>
    <t>Rep3</t>
  </si>
  <si>
    <t>Rep4</t>
  </si>
  <si>
    <t>Rep5</t>
  </si>
  <si>
    <t>IncubationHours</t>
  </si>
  <si>
    <t>BP3_d2H_error</t>
  </si>
  <si>
    <t>Fed-Batch</t>
  </si>
  <si>
    <t>Treatment_Rep</t>
  </si>
  <si>
    <t>Water_-400</t>
  </si>
  <si>
    <t>Water_-50</t>
  </si>
  <si>
    <t>Water_+400</t>
  </si>
  <si>
    <t>2H_Spike</t>
  </si>
  <si>
    <t>WaterLabel</t>
  </si>
  <si>
    <t>Yes</t>
  </si>
  <si>
    <t>Flux</t>
  </si>
  <si>
    <t>Energy_Source</t>
  </si>
  <si>
    <t>Sucrose &amp; NZ-amine</t>
  </si>
  <si>
    <t>Sucrose</t>
  </si>
  <si>
    <t>Glucose &amp; NZ-amine</t>
  </si>
  <si>
    <t>Substrate_d2H</t>
  </si>
  <si>
    <t>DO</t>
  </si>
  <si>
    <t>RingIndex_GDGT</t>
  </si>
  <si>
    <t>GDGT0_RelAbun</t>
  </si>
  <si>
    <t>GDGT1_RelAbun</t>
  </si>
  <si>
    <t>GDGT2_RelAbun</t>
  </si>
  <si>
    <t>GDGT3_RelAbun</t>
  </si>
  <si>
    <t>GDGT4_RelAbun</t>
  </si>
  <si>
    <t>GDGT5_RelAbun</t>
  </si>
  <si>
    <t>GDGT6_RelAbun</t>
  </si>
  <si>
    <t>GDGT7_RelAbun</t>
  </si>
  <si>
    <t>GDGT8_RelAbun</t>
  </si>
  <si>
    <t>Saci Chemostat Experiment</t>
  </si>
  <si>
    <t>d2H_wt_BP0123</t>
  </si>
  <si>
    <t>d2H_wt_BP012</t>
  </si>
  <si>
    <t>Rep6</t>
  </si>
  <si>
    <t>Rep7</t>
  </si>
  <si>
    <t>Rep8</t>
  </si>
  <si>
    <t>Rep9</t>
  </si>
  <si>
    <t>S.aci_BR1S16A_10h</t>
  </si>
  <si>
    <t>S.aci_BR2S16A_10h</t>
  </si>
  <si>
    <t>S.aci_BR3S16A_10h</t>
  </si>
  <si>
    <t>S.aci_BR1S17A_10h</t>
  </si>
  <si>
    <t>S.aci_BR2S17A_10h</t>
  </si>
  <si>
    <t>S.aci_BR3S17A_10h</t>
  </si>
  <si>
    <t>S.aci_BR1S19A_32h</t>
  </si>
  <si>
    <t>S.aci_BR2S19A_32h</t>
  </si>
  <si>
    <t>S.aci_BR3S19A_32h</t>
  </si>
  <si>
    <t>S.aci_BR1S20A_32h</t>
  </si>
  <si>
    <t>S.aci_BR2S20A_32h</t>
  </si>
  <si>
    <t>S.aci_BR3S20A_32h</t>
  </si>
  <si>
    <t>S.aci_BR1S22A_32h</t>
  </si>
  <si>
    <t>S.aci_BR2S22A_32h</t>
  </si>
  <si>
    <t>S.aci_BR3S22A_32h</t>
  </si>
  <si>
    <t>S.aci.cc.AZ.BR2_S4_A..50ml 70h</t>
  </si>
  <si>
    <t>S.aci.cc.AZ.BR3_S4_A..50ml 70h</t>
  </si>
  <si>
    <t>S.aci.cc.AZ.BR1_S4_B..50ml 70h</t>
  </si>
  <si>
    <t>S.aci.cc.AZ.BR3_S4_B..50ml 70h</t>
  </si>
  <si>
    <t>S.aci.cc.AZ.BR2_S4_B..50ml 70h</t>
  </si>
  <si>
    <t>S.aci.cc.AZ.BR1_S4_A..50ml 70h</t>
  </si>
  <si>
    <t>RingIndex_BP</t>
  </si>
  <si>
    <t>EpsLW_wt_BP012</t>
  </si>
  <si>
    <t>EpsLW_wt_BP0123</t>
  </si>
  <si>
    <t>BP3_d2H_mean</t>
  </si>
  <si>
    <t>TD_7</t>
  </si>
  <si>
    <t>TD_21</t>
  </si>
  <si>
    <t>TD_44</t>
  </si>
  <si>
    <t>AZ</t>
  </si>
  <si>
    <t>pH_3</t>
  </si>
  <si>
    <t>Saci_70_200_3_Rep1</t>
  </si>
  <si>
    <t>Saci_70_200_3_Rep2</t>
  </si>
  <si>
    <t>Saci_70_200_3_Rep3</t>
  </si>
  <si>
    <t>Saci_70_200_3_Rep4</t>
  </si>
  <si>
    <t>Saci_70_200_3_Rep5</t>
  </si>
  <si>
    <t>Temp_70</t>
  </si>
  <si>
    <t>Index</t>
  </si>
  <si>
    <t>Volume_mL</t>
  </si>
  <si>
    <t>Water_d2H</t>
  </si>
  <si>
    <t>Saci 2H2O Label Experiment</t>
  </si>
  <si>
    <t>Water_d2H_error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</si>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</sst>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/>
    <xf numFmtId="0" fontId="1" fillId="3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top"/>
    </xf>
    <xf numFmtId="2" fontId="3" fillId="2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1" fillId="0" borderId="0" xfId="0" applyFont="1" applyFill="1"/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/>
    <xf numFmtId="0" fontId="5" fillId="3" borderId="0" xfId="0" applyFont="1" applyFill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EDD-F163-8140-B9FE-048895E80364}">
  <dimension ref="A1:BS93"/>
  <sheetViews>
    <sheetView tabSelected="1" workbookViewId="0">
      <pane xSplit="6" ySplit="1" topLeftCell="AO43" activePane="bottomRight" state="frozen"/>
      <selection pane="topRight" activeCell="D1" sqref="D1"/>
      <selection pane="bottomLeft" activeCell="A2" sqref="A2"/>
      <selection pane="bottomRight" activeCell="A52" sqref="A52:XFD63"/>
    </sheetView>
  </sheetViews>
  <sheetFormatPr baseColWidth="10" defaultRowHeight="15" x14ac:dyDescent="0.2"/>
  <cols>
    <col min="1" max="1" width="4.1640625" style="9" bestFit="1" customWidth="1"/>
    <col min="2" max="2" width="13.1640625" style="1" bestFit="1" customWidth="1"/>
    <col min="3" max="3" width="6.5" style="1" customWidth="1"/>
    <col min="4" max="4" width="13.1640625" style="1" customWidth="1"/>
    <col min="5" max="5" width="20.5" style="9" bestFit="1" customWidth="1"/>
    <col min="6" max="6" width="25.6640625" style="9" bestFit="1" customWidth="1"/>
    <col min="7" max="7" width="24.6640625" style="9" bestFit="1" customWidth="1"/>
    <col min="8" max="8" width="8.5" style="9" bestFit="1" customWidth="1"/>
    <col min="9" max="11" width="13.1640625" style="9" customWidth="1"/>
    <col min="12" max="15" width="11" style="1" bestFit="1" customWidth="1"/>
    <col min="16" max="16" width="11" style="9" bestFit="1" customWidth="1"/>
    <col min="17" max="17" width="10.83203125" style="9"/>
    <col min="18" max="18" width="17.1640625" style="9" bestFit="1" customWidth="1"/>
    <col min="19" max="22" width="11" style="9" bestFit="1" customWidth="1"/>
    <col min="23" max="26" width="11" style="1" bestFit="1" customWidth="1"/>
    <col min="27" max="27" width="14.83203125" style="9" bestFit="1" customWidth="1"/>
    <col min="28" max="28" width="24.5" style="9" bestFit="1" customWidth="1"/>
    <col min="29" max="29" width="12.6640625" style="11" bestFit="1" customWidth="1"/>
    <col min="30" max="30" width="19.5" style="11" customWidth="1"/>
    <col min="31" max="31" width="19.6640625" style="11" bestFit="1" customWidth="1"/>
    <col min="32" max="32" width="11" style="11" bestFit="1" customWidth="1"/>
    <col min="33" max="36" width="16.83203125" style="11" bestFit="1" customWidth="1"/>
    <col min="37" max="40" width="16.5" style="11" bestFit="1" customWidth="1"/>
    <col min="41" max="41" width="16.33203125" style="19" customWidth="1"/>
    <col min="42" max="45" width="13.5" style="11" bestFit="1" customWidth="1"/>
    <col min="46" max="49" width="13.1640625" style="11" bestFit="1" customWidth="1"/>
    <col min="50" max="51" width="13" style="13" customWidth="1"/>
    <col min="52" max="55" width="16.5" style="11" bestFit="1" customWidth="1"/>
    <col min="56" max="59" width="16" style="11" bestFit="1" customWidth="1"/>
    <col min="60" max="61" width="15.83203125" style="13" customWidth="1"/>
    <col min="62" max="62" width="15.1640625" style="11" customWidth="1"/>
    <col min="63" max="71" width="15" style="1" bestFit="1" customWidth="1"/>
    <col min="72" max="16384" width="10.83203125" style="9"/>
  </cols>
  <sheetData>
    <row r="1" spans="1:71" s="6" customFormat="1" x14ac:dyDescent="0.2">
      <c r="A1" s="6" t="s">
        <v>201</v>
      </c>
      <c r="B1" s="7" t="s">
        <v>24</v>
      </c>
      <c r="C1" s="7" t="s">
        <v>139</v>
      </c>
      <c r="D1" s="7" t="s">
        <v>25</v>
      </c>
      <c r="E1" s="6" t="s">
        <v>20</v>
      </c>
      <c r="F1" s="6" t="s">
        <v>1</v>
      </c>
      <c r="G1" s="6" t="s">
        <v>134</v>
      </c>
      <c r="H1" s="6" t="s">
        <v>14</v>
      </c>
      <c r="I1" s="6" t="s">
        <v>100</v>
      </c>
      <c r="J1" s="6" t="s">
        <v>101</v>
      </c>
      <c r="K1" s="6" t="s">
        <v>0</v>
      </c>
      <c r="L1" s="7" t="s">
        <v>18</v>
      </c>
      <c r="M1" s="7" t="s">
        <v>19</v>
      </c>
      <c r="N1" s="7" t="s">
        <v>3</v>
      </c>
      <c r="O1" s="7" t="s">
        <v>147</v>
      </c>
      <c r="P1" s="6" t="s">
        <v>202</v>
      </c>
      <c r="Q1" s="6" t="s">
        <v>2</v>
      </c>
      <c r="R1" s="6" t="s">
        <v>142</v>
      </c>
      <c r="S1" s="6" t="s">
        <v>4</v>
      </c>
      <c r="T1" s="6" t="s">
        <v>15</v>
      </c>
      <c r="U1" s="6" t="s">
        <v>16</v>
      </c>
      <c r="V1" s="6" t="s">
        <v>17</v>
      </c>
      <c r="W1" s="7" t="s">
        <v>5</v>
      </c>
      <c r="X1" s="7" t="s">
        <v>6</v>
      </c>
      <c r="Y1" s="7" t="s">
        <v>7</v>
      </c>
      <c r="Z1" s="7" t="s">
        <v>131</v>
      </c>
      <c r="AA1" s="6" t="s">
        <v>13</v>
      </c>
      <c r="AB1" s="6" t="s">
        <v>21</v>
      </c>
      <c r="AC1" s="21" t="s">
        <v>146</v>
      </c>
      <c r="AD1" s="8" t="s">
        <v>203</v>
      </c>
      <c r="AE1" s="8" t="s">
        <v>205</v>
      </c>
      <c r="AF1" s="8" t="s">
        <v>8</v>
      </c>
      <c r="AG1" s="8" t="s">
        <v>108</v>
      </c>
      <c r="AH1" s="8" t="s">
        <v>114</v>
      </c>
      <c r="AI1" s="8" t="s">
        <v>120</v>
      </c>
      <c r="AJ1" s="8" t="s">
        <v>124</v>
      </c>
      <c r="AK1" s="8" t="s">
        <v>109</v>
      </c>
      <c r="AL1" s="8" t="s">
        <v>115</v>
      </c>
      <c r="AM1" s="8" t="s">
        <v>121</v>
      </c>
      <c r="AN1" s="8" t="s">
        <v>125</v>
      </c>
      <c r="AO1" s="22" t="s">
        <v>186</v>
      </c>
      <c r="AP1" s="8" t="s">
        <v>104</v>
      </c>
      <c r="AQ1" s="8" t="s">
        <v>110</v>
      </c>
      <c r="AR1" s="8" t="s">
        <v>116</v>
      </c>
      <c r="AS1" s="8" t="s">
        <v>189</v>
      </c>
      <c r="AT1" s="8" t="s">
        <v>105</v>
      </c>
      <c r="AU1" s="8" t="s">
        <v>111</v>
      </c>
      <c r="AV1" s="8" t="s">
        <v>117</v>
      </c>
      <c r="AW1" s="8" t="s">
        <v>132</v>
      </c>
      <c r="AX1" s="23" t="s">
        <v>159</v>
      </c>
      <c r="AY1" s="23" t="s">
        <v>160</v>
      </c>
      <c r="AZ1" s="21" t="s">
        <v>106</v>
      </c>
      <c r="BA1" s="21" t="s">
        <v>112</v>
      </c>
      <c r="BB1" s="21" t="s">
        <v>118</v>
      </c>
      <c r="BC1" s="21" t="s">
        <v>122</v>
      </c>
      <c r="BD1" s="8" t="s">
        <v>107</v>
      </c>
      <c r="BE1" s="8" t="s">
        <v>113</v>
      </c>
      <c r="BF1" s="8" t="s">
        <v>119</v>
      </c>
      <c r="BG1" s="8" t="s">
        <v>123</v>
      </c>
      <c r="BH1" s="23" t="s">
        <v>188</v>
      </c>
      <c r="BI1" s="23" t="s">
        <v>187</v>
      </c>
      <c r="BJ1" s="1" t="s">
        <v>148</v>
      </c>
      <c r="BK1" s="1" t="s">
        <v>149</v>
      </c>
      <c r="BL1" s="1" t="s">
        <v>150</v>
      </c>
      <c r="BM1" s="1" t="s">
        <v>151</v>
      </c>
      <c r="BN1" s="1" t="s">
        <v>152</v>
      </c>
      <c r="BO1" s="1" t="s">
        <v>153</v>
      </c>
      <c r="BP1" s="1" t="s">
        <v>154</v>
      </c>
      <c r="BQ1" s="1" t="s">
        <v>155</v>
      </c>
      <c r="BR1" s="1" t="s">
        <v>156</v>
      </c>
      <c r="BS1" s="1" t="s">
        <v>157</v>
      </c>
    </row>
    <row r="2" spans="1:71" x14ac:dyDescent="0.2">
      <c r="A2" s="6">
        <v>1</v>
      </c>
      <c r="B2" s="1" t="s">
        <v>12</v>
      </c>
      <c r="D2" s="1" t="s">
        <v>18</v>
      </c>
      <c r="E2" s="9" t="s">
        <v>43</v>
      </c>
      <c r="F2" s="9" t="s">
        <v>42</v>
      </c>
      <c r="G2" s="9" t="str">
        <f>CONCATENATE(E2,"_",H2)</f>
        <v>Temp_65_Rep1</v>
      </c>
      <c r="H2" s="9" t="s">
        <v>126</v>
      </c>
      <c r="I2" s="9" t="s">
        <v>10</v>
      </c>
      <c r="J2" s="9" t="s">
        <v>103</v>
      </c>
      <c r="K2" s="9" t="s">
        <v>11</v>
      </c>
      <c r="L2" s="1">
        <v>65</v>
      </c>
      <c r="M2" s="1">
        <v>200</v>
      </c>
      <c r="N2" s="1">
        <v>3</v>
      </c>
      <c r="P2" s="9">
        <v>125</v>
      </c>
      <c r="Q2" s="9" t="s">
        <v>22</v>
      </c>
      <c r="R2" s="9" t="s">
        <v>144</v>
      </c>
      <c r="S2" s="10">
        <v>7.4069999999999997E-2</v>
      </c>
      <c r="T2" s="10">
        <v>9.3584739352766508</v>
      </c>
      <c r="U2" s="10">
        <v>0.99182000000000003</v>
      </c>
      <c r="V2" s="10">
        <v>-4.8420399999999999</v>
      </c>
      <c r="W2" s="1">
        <v>3</v>
      </c>
      <c r="X2" s="1">
        <v>3</v>
      </c>
      <c r="Y2" s="10">
        <v>1.2698</v>
      </c>
      <c r="Z2" s="15">
        <v>174.38527777777799</v>
      </c>
      <c r="AA2" s="9">
        <v>20171012</v>
      </c>
      <c r="AB2" s="9" t="s">
        <v>90</v>
      </c>
      <c r="AC2" s="11">
        <v>-93</v>
      </c>
      <c r="AD2" s="16">
        <v>-47.634077559087203</v>
      </c>
      <c r="AE2" s="16">
        <v>0.1</v>
      </c>
      <c r="AF2" s="12">
        <v>3</v>
      </c>
      <c r="AG2" s="5">
        <v>5.6074555927726102E-2</v>
      </c>
      <c r="AH2" s="5">
        <v>0.14830254607490601</v>
      </c>
      <c r="AI2" s="5">
        <v>0.76424141596422301</v>
      </c>
      <c r="AJ2" s="5">
        <v>3.13814820331451E-2</v>
      </c>
      <c r="AK2" s="5">
        <v>2.80196009459578E-3</v>
      </c>
      <c r="AL2" s="5">
        <v>6.2002481468884001E-3</v>
      </c>
      <c r="AM2" s="5">
        <v>2.13025170097719E-3</v>
      </c>
      <c r="AN2" s="5">
        <v>1.6959753808102301E-3</v>
      </c>
      <c r="AO2" s="24">
        <f t="shared" ref="AO2" si="0">(AH2+2*AI2+3*AJ2)/(SUM(AG2:AJ2))</f>
        <v>1.7709298241027869</v>
      </c>
      <c r="AP2" s="5">
        <v>-233.80457586728701</v>
      </c>
      <c r="AQ2" s="5">
        <v>-231.77423960166399</v>
      </c>
      <c r="AR2" s="5">
        <v>-243.343197535965</v>
      </c>
      <c r="AS2" s="5"/>
      <c r="AT2" s="5">
        <v>17.766979411381499</v>
      </c>
      <c r="AU2" s="5">
        <v>4.5219471010779504</v>
      </c>
      <c r="AV2" s="5">
        <v>2.99883119700098</v>
      </c>
      <c r="AW2" s="5"/>
      <c r="AX2" s="25"/>
      <c r="AY2" s="25">
        <f>((AG2*AP2)+(AH2*AQ2)+(AI2*AR2))/SUM(AG2:AI2)</f>
        <v>-241.01970294074701</v>
      </c>
      <c r="AZ2" s="5">
        <f>((AP2/1000+1)/($AD2/1000+1)-1)*1000</f>
        <v>-195.48210821219325</v>
      </c>
      <c r="BA2" s="5">
        <f>((AQ2/1000+1)/($AD2/1000+1)-1)*1000</f>
        <v>-193.35022148905301</v>
      </c>
      <c r="BB2" s="5">
        <f>((AR2/1000+1)/($AD2/1000+1)-1)*1000</f>
        <v>-205.49781902661479</v>
      </c>
      <c r="BC2" s="5"/>
      <c r="BD2" s="5">
        <v>18.655622794487201</v>
      </c>
      <c r="BE2" s="5">
        <v>4.7481193882790897</v>
      </c>
      <c r="BF2" s="5">
        <v>3.1488224497942099</v>
      </c>
      <c r="BG2" s="5"/>
      <c r="BH2" s="25"/>
      <c r="BI2" s="25">
        <f>(($AG2*AZ2)+($AH2*BA2)+($AI2*BB2))/SUM($AG2:$AI2)</f>
        <v>-203.05811119954046</v>
      </c>
      <c r="BJ2" s="16">
        <v>3.5900427817807308</v>
      </c>
      <c r="BK2" s="17">
        <v>0.3463543</v>
      </c>
      <c r="BL2" s="17">
        <v>1.4181067000000001</v>
      </c>
      <c r="BM2" s="17">
        <v>9.4307281000000014</v>
      </c>
      <c r="BN2" s="17">
        <v>21.6160155</v>
      </c>
      <c r="BO2" s="17">
        <v>62.246822300000005</v>
      </c>
      <c r="BP2" s="17">
        <v>4.7770028</v>
      </c>
      <c r="BQ2" s="17">
        <v>0.15118810000000002</v>
      </c>
      <c r="BR2" s="17">
        <v>1.3020299999999999E-2</v>
      </c>
      <c r="BS2" s="17">
        <v>7.6182699999999997E-4</v>
      </c>
    </row>
    <row r="3" spans="1:71" x14ac:dyDescent="0.2">
      <c r="A3" s="6">
        <v>2</v>
      </c>
      <c r="B3" s="1" t="s">
        <v>12</v>
      </c>
      <c r="D3" s="1" t="s">
        <v>18</v>
      </c>
      <c r="E3" s="9" t="s">
        <v>43</v>
      </c>
      <c r="F3" s="9" t="s">
        <v>44</v>
      </c>
      <c r="G3" s="9" t="str">
        <f>CONCATENATE(E3,"_",H3)</f>
        <v>Temp_65_Rep2</v>
      </c>
      <c r="H3" s="9" t="s">
        <v>127</v>
      </c>
      <c r="I3" s="9" t="s">
        <v>10</v>
      </c>
      <c r="J3" s="9" t="s">
        <v>103</v>
      </c>
      <c r="K3" s="9" t="s">
        <v>11</v>
      </c>
      <c r="L3" s="1">
        <v>65</v>
      </c>
      <c r="M3" s="1">
        <v>200</v>
      </c>
      <c r="N3" s="1">
        <v>3</v>
      </c>
      <c r="P3" s="9">
        <v>125</v>
      </c>
      <c r="Q3" s="9" t="s">
        <v>22</v>
      </c>
      <c r="R3" s="9" t="s">
        <v>144</v>
      </c>
      <c r="S3" s="10">
        <v>0.11348999999999999</v>
      </c>
      <c r="T3" s="10">
        <v>6.1074532195540296</v>
      </c>
      <c r="U3" s="10">
        <v>0.68489999999999995</v>
      </c>
      <c r="V3" s="10">
        <v>-5.2542400000000002</v>
      </c>
      <c r="W3" s="1">
        <v>1</v>
      </c>
      <c r="X3" s="1">
        <v>3</v>
      </c>
      <c r="Y3" s="10">
        <v>1.51</v>
      </c>
      <c r="Z3" s="15">
        <v>174.38527777777799</v>
      </c>
      <c r="AA3" s="9">
        <v>20171012</v>
      </c>
      <c r="AB3" s="9" t="s">
        <v>90</v>
      </c>
      <c r="AC3" s="11">
        <v>-93</v>
      </c>
      <c r="AD3" s="16"/>
      <c r="AE3" s="3"/>
      <c r="AX3" s="25"/>
      <c r="AY3" s="25"/>
      <c r="BJ3" s="16">
        <v>3.6983231426458092</v>
      </c>
      <c r="BK3" s="17">
        <v>0.25409930000000003</v>
      </c>
      <c r="BL3" s="17">
        <v>1.2978900999999998</v>
      </c>
      <c r="BM3" s="17">
        <v>8.1901268999999992</v>
      </c>
      <c r="BN3" s="17">
        <v>18.5349678</v>
      </c>
      <c r="BO3" s="17">
        <v>62.378047500000001</v>
      </c>
      <c r="BP3" s="17">
        <v>9.0349435000000007</v>
      </c>
      <c r="BQ3" s="17">
        <v>0.3075349</v>
      </c>
      <c r="BR3" s="17">
        <v>1.96963E-3</v>
      </c>
      <c r="BS3" s="17">
        <v>4.2029900000000006E-4</v>
      </c>
    </row>
    <row r="4" spans="1:71" x14ac:dyDescent="0.2">
      <c r="A4" s="6">
        <v>3</v>
      </c>
      <c r="B4" s="1" t="s">
        <v>12</v>
      </c>
      <c r="D4" s="1" t="s">
        <v>18</v>
      </c>
      <c r="E4" s="9" t="s">
        <v>43</v>
      </c>
      <c r="F4" s="9" t="s">
        <v>45</v>
      </c>
      <c r="G4" s="9" t="str">
        <f>CONCATENATE(E4,"_",H4)</f>
        <v>Temp_65_Rep3</v>
      </c>
      <c r="H4" s="9" t="s">
        <v>128</v>
      </c>
      <c r="I4" s="9" t="s">
        <v>10</v>
      </c>
      <c r="J4" s="9" t="s">
        <v>103</v>
      </c>
      <c r="K4" s="9" t="s">
        <v>11</v>
      </c>
      <c r="L4" s="1">
        <v>65</v>
      </c>
      <c r="M4" s="1">
        <v>200</v>
      </c>
      <c r="N4" s="1">
        <v>3</v>
      </c>
      <c r="P4" s="9">
        <v>125</v>
      </c>
      <c r="Q4" s="9" t="s">
        <v>22</v>
      </c>
      <c r="R4" s="9" t="s">
        <v>144</v>
      </c>
      <c r="S4" s="10">
        <v>7.5550000000000006E-2</v>
      </c>
      <c r="T4" s="10">
        <v>9.1742452176627207</v>
      </c>
      <c r="U4" s="10">
        <v>0.98068</v>
      </c>
      <c r="V4" s="10">
        <v>-4.9558999999999997</v>
      </c>
      <c r="W4" s="1">
        <v>3</v>
      </c>
      <c r="X4" s="1">
        <v>3</v>
      </c>
      <c r="Y4" s="10">
        <v>1.2282</v>
      </c>
      <c r="Z4" s="15">
        <v>174.38527777777799</v>
      </c>
      <c r="AA4" s="9">
        <v>20171012</v>
      </c>
      <c r="AB4" s="9" t="s">
        <v>90</v>
      </c>
      <c r="AC4" s="11">
        <v>-93</v>
      </c>
      <c r="AD4" s="16"/>
      <c r="AE4" s="3"/>
      <c r="AX4" s="25"/>
      <c r="AY4" s="25"/>
      <c r="BJ4" s="16">
        <v>3.5509034070440726</v>
      </c>
      <c r="BK4" s="17">
        <v>0.32498560000000004</v>
      </c>
      <c r="BL4" s="17">
        <v>1.6167338</v>
      </c>
      <c r="BM4" s="17">
        <v>11.192523899999999</v>
      </c>
      <c r="BN4" s="17">
        <v>23.530056599999998</v>
      </c>
      <c r="BO4" s="17">
        <v>56.418207899999992</v>
      </c>
      <c r="BP4" s="17">
        <v>6.6825701000000004</v>
      </c>
      <c r="BQ4" s="17">
        <v>0.23208289999999998</v>
      </c>
      <c r="BR4" s="17">
        <v>2.5037599999999998E-3</v>
      </c>
      <c r="BS4" s="17">
        <v>3.3543199999999998E-4</v>
      </c>
    </row>
    <row r="5" spans="1:71" x14ac:dyDescent="0.2">
      <c r="A5" s="6">
        <v>4</v>
      </c>
      <c r="B5" s="1" t="s">
        <v>12</v>
      </c>
      <c r="D5" s="1" t="s">
        <v>18</v>
      </c>
      <c r="E5" s="9" t="s">
        <v>43</v>
      </c>
      <c r="F5" s="9" t="s">
        <v>46</v>
      </c>
      <c r="G5" s="9" t="str">
        <f>CONCATENATE(E5,"_",H5)</f>
        <v>Temp_65_Rep4</v>
      </c>
      <c r="H5" s="9" t="s">
        <v>129</v>
      </c>
      <c r="I5" s="9" t="s">
        <v>10</v>
      </c>
      <c r="J5" s="9" t="s">
        <v>103</v>
      </c>
      <c r="K5" s="9" t="s">
        <v>11</v>
      </c>
      <c r="L5" s="1">
        <v>65</v>
      </c>
      <c r="M5" s="1">
        <v>200</v>
      </c>
      <c r="N5" s="1">
        <v>3</v>
      </c>
      <c r="P5" s="9">
        <v>125</v>
      </c>
      <c r="Q5" s="9" t="s">
        <v>22</v>
      </c>
      <c r="R5" s="9" t="s">
        <v>144</v>
      </c>
      <c r="S5" s="10">
        <v>7.8149999999999997E-2</v>
      </c>
      <c r="T5" s="10">
        <v>8.8691536846322698</v>
      </c>
      <c r="U5" s="10">
        <v>0.85226999999999997</v>
      </c>
      <c r="V5" s="10">
        <v>-4.4907399999999997</v>
      </c>
      <c r="W5" s="1">
        <v>1</v>
      </c>
      <c r="X5" s="1">
        <v>3</v>
      </c>
      <c r="Y5" s="10">
        <v>1.391</v>
      </c>
      <c r="Z5" s="15">
        <v>174.38527777777799</v>
      </c>
      <c r="AA5" s="9">
        <v>20171012</v>
      </c>
      <c r="AB5" s="9" t="s">
        <v>90</v>
      </c>
      <c r="AC5" s="11">
        <v>-93</v>
      </c>
      <c r="AD5" s="16"/>
      <c r="AE5" s="3"/>
      <c r="AX5" s="25"/>
      <c r="AY5" s="25"/>
      <c r="BJ5" s="16">
        <v>3.6034050047525787</v>
      </c>
      <c r="BK5" s="17">
        <v>0.28612540000000003</v>
      </c>
      <c r="BL5" s="17">
        <v>1.4324277999999999</v>
      </c>
      <c r="BM5" s="17">
        <v>10.078420400000001</v>
      </c>
      <c r="BN5" s="17">
        <v>22.130391499999998</v>
      </c>
      <c r="BO5" s="17">
        <v>58.261774299999999</v>
      </c>
      <c r="BP5" s="17">
        <v>7.5543859000000007</v>
      </c>
      <c r="BQ5" s="17">
        <v>0.25467390000000001</v>
      </c>
      <c r="BR5" s="17">
        <v>1.41905E-3</v>
      </c>
      <c r="BS5" s="17">
        <v>3.8173300000000004E-4</v>
      </c>
    </row>
    <row r="6" spans="1:71" x14ac:dyDescent="0.2">
      <c r="A6" s="6">
        <v>5</v>
      </c>
      <c r="B6" s="1" t="s">
        <v>12</v>
      </c>
      <c r="D6" s="1" t="s">
        <v>18</v>
      </c>
      <c r="E6" s="9" t="s">
        <v>43</v>
      </c>
      <c r="F6" s="34" t="s">
        <v>47</v>
      </c>
      <c r="G6" s="9" t="str">
        <f>CONCATENATE(E6,"_",H6)</f>
        <v>Temp_65_Rep5</v>
      </c>
      <c r="H6" s="9" t="s">
        <v>130</v>
      </c>
      <c r="I6" s="9" t="s">
        <v>10</v>
      </c>
      <c r="J6" s="9" t="s">
        <v>103</v>
      </c>
      <c r="K6" s="9" t="s">
        <v>11</v>
      </c>
      <c r="L6" s="1">
        <v>65</v>
      </c>
      <c r="M6" s="1">
        <v>200</v>
      </c>
      <c r="N6" s="1">
        <v>3</v>
      </c>
      <c r="P6" s="9">
        <v>125</v>
      </c>
      <c r="Q6" s="9" t="s">
        <v>22</v>
      </c>
      <c r="R6" s="9" t="s">
        <v>144</v>
      </c>
      <c r="S6" s="10">
        <v>0.10425</v>
      </c>
      <c r="T6" s="10">
        <v>6.6489408855840102</v>
      </c>
      <c r="U6" s="10">
        <v>0.77009000000000005</v>
      </c>
      <c r="V6" s="10">
        <v>-5.0626300000000004</v>
      </c>
      <c r="W6" s="1">
        <v>1</v>
      </c>
      <c r="X6" s="1">
        <v>3</v>
      </c>
      <c r="Y6" s="10">
        <v>1.4294</v>
      </c>
      <c r="Z6" s="15">
        <v>174.38527777777799</v>
      </c>
      <c r="AA6" s="9">
        <v>20171012</v>
      </c>
      <c r="AB6" s="9" t="s">
        <v>90</v>
      </c>
      <c r="AC6" s="11">
        <v>-93</v>
      </c>
      <c r="AD6" s="16"/>
      <c r="AE6" s="3"/>
      <c r="AX6" s="25"/>
      <c r="AY6" s="25"/>
      <c r="BJ6" s="16">
        <v>3.596668635894634</v>
      </c>
      <c r="BK6" s="17">
        <v>0.26742060000000001</v>
      </c>
      <c r="BL6" s="17">
        <v>1.4614961</v>
      </c>
      <c r="BM6" s="17">
        <v>10.504345299999999</v>
      </c>
      <c r="BN6" s="17">
        <v>22.378346399999998</v>
      </c>
      <c r="BO6" s="17">
        <v>57.158314300000001</v>
      </c>
      <c r="BP6" s="17">
        <v>7.9558084999999998</v>
      </c>
      <c r="BQ6" s="17">
        <v>0.27091599999999999</v>
      </c>
      <c r="BR6" s="17">
        <v>2.9802299999999999E-3</v>
      </c>
      <c r="BS6" s="17">
        <v>3.7252899999999997E-4</v>
      </c>
    </row>
    <row r="7" spans="1:71" x14ac:dyDescent="0.2">
      <c r="A7" s="6">
        <v>6</v>
      </c>
      <c r="B7" s="1" t="s">
        <v>12</v>
      </c>
      <c r="D7" s="1" t="s">
        <v>18</v>
      </c>
      <c r="E7" s="9" t="s">
        <v>200</v>
      </c>
      <c r="F7" s="34" t="s">
        <v>195</v>
      </c>
      <c r="G7" s="9" t="str">
        <f>CONCATENATE(E7,"_",H7)</f>
        <v>Temp_70_Rep1</v>
      </c>
      <c r="H7" s="9" t="s">
        <v>126</v>
      </c>
      <c r="I7" s="9" t="s">
        <v>10</v>
      </c>
      <c r="J7" s="9" t="s">
        <v>103</v>
      </c>
      <c r="K7" s="9" t="s">
        <v>11</v>
      </c>
      <c r="L7" s="1">
        <v>70</v>
      </c>
      <c r="M7" s="1">
        <v>200</v>
      </c>
      <c r="N7" s="1">
        <v>3</v>
      </c>
      <c r="P7" s="9">
        <v>125</v>
      </c>
      <c r="Q7" s="9" t="s">
        <v>22</v>
      </c>
      <c r="R7" s="9" t="s">
        <v>144</v>
      </c>
      <c r="S7" s="10">
        <v>0.10437</v>
      </c>
      <c r="T7" s="10">
        <v>6.6413796366678604</v>
      </c>
      <c r="U7" s="10">
        <v>0.99526999999999999</v>
      </c>
      <c r="V7" s="10">
        <v>-4.40815</v>
      </c>
      <c r="W7" s="1">
        <v>1</v>
      </c>
      <c r="X7" s="1">
        <v>4</v>
      </c>
      <c r="Y7" s="10">
        <v>2.0493999999999999</v>
      </c>
      <c r="Z7" s="15">
        <v>101.42749999999999</v>
      </c>
      <c r="AA7" s="9">
        <v>20170830</v>
      </c>
      <c r="AB7" s="9" t="s">
        <v>90</v>
      </c>
      <c r="AC7" s="11">
        <v>-93</v>
      </c>
      <c r="AD7" s="16">
        <v>-55.045542145055997</v>
      </c>
      <c r="AE7" s="16">
        <v>0.1</v>
      </c>
      <c r="AF7" s="12">
        <v>4</v>
      </c>
      <c r="AG7" s="5">
        <v>0.116041841798385</v>
      </c>
      <c r="AH7" s="5">
        <v>0.26221307882272599</v>
      </c>
      <c r="AI7" s="5">
        <v>0.61024572092346896</v>
      </c>
      <c r="AJ7" s="5">
        <v>1.14993584554198E-2</v>
      </c>
      <c r="AK7" s="5">
        <v>4.2260904275415498E-2</v>
      </c>
      <c r="AL7" s="5">
        <v>3.4861170643916702E-2</v>
      </c>
      <c r="AM7" s="5">
        <v>7.3629809204821595E-2</v>
      </c>
      <c r="AN7" s="5">
        <v>3.4922657145107202E-3</v>
      </c>
      <c r="AO7" s="24">
        <f t="shared" ref="AO7" si="1">(AH7+2*AI7+3*AJ7)/(SUM(AG7:AJ7))</f>
        <v>1.5172025960359237</v>
      </c>
      <c r="AP7" s="5">
        <v>-220.561620543168</v>
      </c>
      <c r="AQ7" s="5">
        <v>-224.88639613273699</v>
      </c>
      <c r="AR7" s="5">
        <v>-225.49032825019</v>
      </c>
      <c r="AS7" s="5"/>
      <c r="AT7" s="5">
        <v>8.3910425183790505</v>
      </c>
      <c r="AU7" s="5">
        <v>4.85002693672471</v>
      </c>
      <c r="AV7" s="5">
        <v>2.9622824495333302</v>
      </c>
      <c r="AW7" s="5"/>
      <c r="AX7" s="25"/>
      <c r="AY7" s="25">
        <f>((AG7*AP7)+(AH7*AQ7)+(AI7*AR7))/SUM(AG7:AI7)</f>
        <v>-224.75153740956404</v>
      </c>
      <c r="AZ7" s="5">
        <f>((AP7/1000+1)/($AD7/1000+1)-1)*1000</f>
        <v>-175.1577306422102</v>
      </c>
      <c r="BA7" s="5">
        <f>((AQ7/1000+1)/($AD7/1000+1)-1)*1000</f>
        <v>-179.73443331144378</v>
      </c>
      <c r="BB7" s="5">
        <f>((AR7/1000+1)/($AD7/1000+1)-1)*1000</f>
        <v>-180.37354571779619</v>
      </c>
      <c r="BC7" s="5"/>
      <c r="BD7" s="5">
        <v>8.8326763351358402</v>
      </c>
      <c r="BE7" s="5">
        <v>5.1052915123418199</v>
      </c>
      <c r="BF7" s="5">
        <v>3.1181920521403499</v>
      </c>
      <c r="BG7" s="5"/>
      <c r="BH7" s="25"/>
      <c r="BI7" s="25">
        <f>(($AG7*AZ7)+($AH7*BA7)+($AI7*BB7))/SUM($AG7:$AI7)</f>
        <v>-179.5917187900699</v>
      </c>
      <c r="BJ7" s="16">
        <v>3.8624997866792499</v>
      </c>
      <c r="BK7" s="17">
        <v>0.29331570000000001</v>
      </c>
      <c r="BL7" s="17">
        <v>0.88300190000000001</v>
      </c>
      <c r="BM7" s="17">
        <v>5.8800225999999993</v>
      </c>
      <c r="BN7" s="17">
        <v>17.1488598</v>
      </c>
      <c r="BO7" s="17">
        <v>57.971388599999997</v>
      </c>
      <c r="BP7" s="17">
        <v>16.6730594</v>
      </c>
      <c r="BQ7" s="17">
        <v>1.1436506000000002</v>
      </c>
      <c r="BR7" s="17">
        <v>6.0140899999999997E-3</v>
      </c>
      <c r="BS7" s="17">
        <v>6.8732400000000001E-4</v>
      </c>
    </row>
    <row r="8" spans="1:71" x14ac:dyDescent="0.2">
      <c r="A8" s="6">
        <v>7</v>
      </c>
      <c r="B8" s="1" t="s">
        <v>12</v>
      </c>
      <c r="D8" s="1" t="s">
        <v>18</v>
      </c>
      <c r="E8" s="9" t="s">
        <v>200</v>
      </c>
      <c r="F8" s="34" t="s">
        <v>196</v>
      </c>
      <c r="G8" s="9" t="str">
        <f>CONCATENATE(E8,"_",H8)</f>
        <v>Temp_70_Rep2</v>
      </c>
      <c r="H8" s="9" t="s">
        <v>127</v>
      </c>
      <c r="I8" s="9" t="s">
        <v>10</v>
      </c>
      <c r="J8" s="9" t="s">
        <v>103</v>
      </c>
      <c r="K8" s="9" t="s">
        <v>11</v>
      </c>
      <c r="L8" s="1">
        <v>70</v>
      </c>
      <c r="M8" s="1">
        <v>200</v>
      </c>
      <c r="N8" s="1">
        <v>3</v>
      </c>
      <c r="P8" s="9">
        <v>125</v>
      </c>
      <c r="Q8" s="9" t="s">
        <v>22</v>
      </c>
      <c r="R8" s="9" t="s">
        <v>144</v>
      </c>
      <c r="S8" s="10">
        <v>0.10052</v>
      </c>
      <c r="T8" s="10">
        <v>6.8953077776284397</v>
      </c>
      <c r="U8" s="10">
        <v>0.99987999999999999</v>
      </c>
      <c r="V8" s="10">
        <v>-4.3488100000000003</v>
      </c>
      <c r="W8" s="1">
        <v>2</v>
      </c>
      <c r="X8" s="1">
        <v>4</v>
      </c>
      <c r="Y8" s="10">
        <v>2.0198</v>
      </c>
      <c r="Z8" s="15">
        <v>101.42749999999999</v>
      </c>
      <c r="AA8" s="9">
        <v>20170830</v>
      </c>
      <c r="AB8" s="9" t="s">
        <v>90</v>
      </c>
      <c r="AC8" s="11">
        <v>-93</v>
      </c>
      <c r="AX8" s="23"/>
      <c r="AY8" s="23"/>
      <c r="BJ8" s="16">
        <v>3.7670048838465995</v>
      </c>
      <c r="BK8" s="17">
        <v>0.2792269</v>
      </c>
      <c r="BL8" s="17">
        <v>1.2383955</v>
      </c>
      <c r="BM8" s="17">
        <v>8.3404495999999995</v>
      </c>
      <c r="BN8" s="17">
        <v>17.429168100000002</v>
      </c>
      <c r="BO8" s="17">
        <v>57.299875099999994</v>
      </c>
      <c r="BP8" s="17">
        <v>15.298557199999999</v>
      </c>
      <c r="BQ8" s="17">
        <v>0</v>
      </c>
      <c r="BR8" s="17">
        <v>0.11321790000000001</v>
      </c>
      <c r="BS8" s="17">
        <v>1.10972E-3</v>
      </c>
    </row>
    <row r="9" spans="1:71" x14ac:dyDescent="0.2">
      <c r="A9" s="6">
        <v>8</v>
      </c>
      <c r="B9" s="1" t="s">
        <v>12</v>
      </c>
      <c r="D9" s="1" t="s">
        <v>18</v>
      </c>
      <c r="E9" s="9" t="s">
        <v>200</v>
      </c>
      <c r="F9" s="34" t="s">
        <v>197</v>
      </c>
      <c r="G9" s="9" t="str">
        <f>CONCATENATE(E9,"_",H9)</f>
        <v>Temp_70_Rep3</v>
      </c>
      <c r="H9" s="9" t="s">
        <v>128</v>
      </c>
      <c r="I9" s="9" t="s">
        <v>10</v>
      </c>
      <c r="J9" s="9" t="s">
        <v>103</v>
      </c>
      <c r="K9" s="9" t="s">
        <v>11</v>
      </c>
      <c r="L9" s="1">
        <v>70</v>
      </c>
      <c r="M9" s="1">
        <v>200</v>
      </c>
      <c r="N9" s="1">
        <v>3</v>
      </c>
      <c r="P9" s="9">
        <v>125</v>
      </c>
      <c r="Q9" s="9" t="s">
        <v>22</v>
      </c>
      <c r="R9" s="9" t="s">
        <v>144</v>
      </c>
      <c r="S9" s="10">
        <v>0.10577</v>
      </c>
      <c r="T9" s="10">
        <v>6.5533455084872596</v>
      </c>
      <c r="U9" s="10">
        <v>0.99927999999999995</v>
      </c>
      <c r="V9" s="10">
        <v>-4.5218600000000002</v>
      </c>
      <c r="W9" s="1">
        <v>1</v>
      </c>
      <c r="X9" s="1">
        <v>4</v>
      </c>
      <c r="Y9" s="10">
        <v>2.0794000000000001</v>
      </c>
      <c r="Z9" s="15">
        <v>101.42749999999999</v>
      </c>
      <c r="AA9" s="9">
        <v>20170830</v>
      </c>
      <c r="AB9" s="9" t="s">
        <v>90</v>
      </c>
      <c r="AC9" s="11">
        <v>-93</v>
      </c>
      <c r="AX9" s="23"/>
      <c r="AY9" s="23"/>
      <c r="BJ9" s="16">
        <v>3.6765322319293872</v>
      </c>
      <c r="BK9" s="17">
        <v>0.39456649999999999</v>
      </c>
      <c r="BL9" s="17">
        <v>1.6686506999999999</v>
      </c>
      <c r="BM9" s="17">
        <v>10.6293468</v>
      </c>
      <c r="BN9" s="17">
        <v>22.224985199999999</v>
      </c>
      <c r="BO9" s="17">
        <v>48.615419700000004</v>
      </c>
      <c r="BP9" s="17">
        <v>15.2283426</v>
      </c>
      <c r="BQ9" s="17">
        <v>1.2279004</v>
      </c>
      <c r="BR9" s="17">
        <v>6.1758799999999999E-3</v>
      </c>
      <c r="BS9" s="17">
        <v>4.61226E-3</v>
      </c>
    </row>
    <row r="10" spans="1:71" x14ac:dyDescent="0.2">
      <c r="A10" s="6">
        <v>9</v>
      </c>
      <c r="B10" s="1" t="s">
        <v>12</v>
      </c>
      <c r="D10" s="1" t="s">
        <v>18</v>
      </c>
      <c r="E10" s="9" t="s">
        <v>200</v>
      </c>
      <c r="F10" s="34" t="s">
        <v>198</v>
      </c>
      <c r="G10" s="9" t="str">
        <f>CONCATENATE(E10,"_",H10)</f>
        <v>Temp_70_Rep4</v>
      </c>
      <c r="H10" s="9" t="s">
        <v>129</v>
      </c>
      <c r="I10" s="9" t="s">
        <v>10</v>
      </c>
      <c r="J10" s="9" t="s">
        <v>103</v>
      </c>
      <c r="K10" s="9" t="s">
        <v>11</v>
      </c>
      <c r="L10" s="1">
        <v>70</v>
      </c>
      <c r="M10" s="1">
        <v>200</v>
      </c>
      <c r="N10" s="1">
        <v>3</v>
      </c>
      <c r="P10" s="9">
        <v>125</v>
      </c>
      <c r="Q10" s="9" t="s">
        <v>22</v>
      </c>
      <c r="R10" s="9" t="s">
        <v>144</v>
      </c>
      <c r="S10" s="10">
        <v>9.801E-2</v>
      </c>
      <c r="T10" s="10">
        <v>7.0719622127292903</v>
      </c>
      <c r="U10" s="10">
        <v>0.99992000000000003</v>
      </c>
      <c r="V10" s="10">
        <v>-4.4672999999999998</v>
      </c>
      <c r="W10" s="1">
        <v>2</v>
      </c>
      <c r="X10" s="1">
        <v>3</v>
      </c>
      <c r="Y10" s="10">
        <v>1.9281999999999999</v>
      </c>
      <c r="Z10" s="15">
        <v>101.42749999999999</v>
      </c>
      <c r="AA10" s="9">
        <v>20170830</v>
      </c>
      <c r="AB10" s="9" t="s">
        <v>90</v>
      </c>
      <c r="AC10" s="11">
        <v>-93</v>
      </c>
      <c r="AX10" s="23"/>
      <c r="AY10" s="23"/>
      <c r="BJ10" s="16">
        <v>3.6922880546184778</v>
      </c>
      <c r="BK10" s="17">
        <v>0.29971330000000002</v>
      </c>
      <c r="BL10" s="17">
        <v>1.2380347999999999</v>
      </c>
      <c r="BM10" s="17">
        <v>9.0117678000000012</v>
      </c>
      <c r="BN10" s="17">
        <v>21.6784283</v>
      </c>
      <c r="BO10" s="17">
        <v>54.045987400000001</v>
      </c>
      <c r="BP10" s="17">
        <v>13.610393200000001</v>
      </c>
      <c r="BQ10" s="17">
        <v>0.1146837</v>
      </c>
      <c r="BR10" s="17">
        <v>0</v>
      </c>
      <c r="BS10" s="17">
        <v>9.91584E-4</v>
      </c>
    </row>
    <row r="11" spans="1:71" x14ac:dyDescent="0.2">
      <c r="A11" s="6">
        <v>10</v>
      </c>
      <c r="B11" s="1" t="s">
        <v>12</v>
      </c>
      <c r="D11" s="1" t="s">
        <v>18</v>
      </c>
      <c r="E11" s="9" t="s">
        <v>200</v>
      </c>
      <c r="F11" s="34" t="s">
        <v>199</v>
      </c>
      <c r="G11" s="9" t="str">
        <f>CONCATENATE(E11,"_",H11)</f>
        <v>Temp_70_Rep5</v>
      </c>
      <c r="H11" s="9" t="s">
        <v>130</v>
      </c>
      <c r="I11" s="9" t="s">
        <v>10</v>
      </c>
      <c r="J11" s="9" t="s">
        <v>103</v>
      </c>
      <c r="K11" s="9" t="s">
        <v>11</v>
      </c>
      <c r="L11" s="1">
        <v>70</v>
      </c>
      <c r="M11" s="1">
        <v>200</v>
      </c>
      <c r="N11" s="1">
        <v>3</v>
      </c>
      <c r="P11" s="9">
        <v>125</v>
      </c>
      <c r="Q11" s="9" t="s">
        <v>22</v>
      </c>
      <c r="R11" s="9" t="s">
        <v>144</v>
      </c>
      <c r="S11" s="10">
        <v>8.4849999999999995E-2</v>
      </c>
      <c r="T11" s="10">
        <v>8.1689862769164101</v>
      </c>
      <c r="U11" s="10">
        <v>0.99805999999999995</v>
      </c>
      <c r="V11" s="10">
        <v>-4.3058800000000002</v>
      </c>
      <c r="W11" s="1">
        <v>1</v>
      </c>
      <c r="X11" s="1">
        <v>4</v>
      </c>
      <c r="Y11" s="10">
        <v>1.7390000000000001</v>
      </c>
      <c r="Z11" s="15">
        <v>101.42749999999999</v>
      </c>
      <c r="AA11" s="9">
        <v>20170830</v>
      </c>
      <c r="AB11" s="9" t="s">
        <v>90</v>
      </c>
      <c r="AC11" s="11">
        <v>-93</v>
      </c>
      <c r="AX11" s="23"/>
      <c r="AY11" s="23"/>
      <c r="BJ11" s="16">
        <v>3.697976381537313</v>
      </c>
      <c r="BK11" s="17">
        <v>0.32448250000000001</v>
      </c>
      <c r="BL11" s="17">
        <v>1.4545504</v>
      </c>
      <c r="BM11" s="17">
        <v>9.6771263999999988</v>
      </c>
      <c r="BN11" s="17">
        <v>20.799152300000003</v>
      </c>
      <c r="BO11" s="17">
        <v>52.229536899999999</v>
      </c>
      <c r="BP11" s="17">
        <v>15.466609400000001</v>
      </c>
      <c r="BQ11" s="17">
        <v>0</v>
      </c>
      <c r="BR11" s="17">
        <v>4.81532E-2</v>
      </c>
      <c r="BS11" s="17">
        <v>3.8886600000000003E-4</v>
      </c>
    </row>
    <row r="12" spans="1:71" s="34" customFormat="1" x14ac:dyDescent="0.2">
      <c r="A12" s="43">
        <v>11</v>
      </c>
      <c r="B12" s="40" t="s">
        <v>12</v>
      </c>
      <c r="C12" s="40"/>
      <c r="D12" s="40" t="s">
        <v>18</v>
      </c>
      <c r="E12" s="34" t="s">
        <v>79</v>
      </c>
      <c r="F12" s="34" t="s">
        <v>78</v>
      </c>
      <c r="G12" s="34" t="str">
        <f>CONCATENATE(E12,"_",H12)</f>
        <v>Temp_75_Rep1</v>
      </c>
      <c r="H12" s="34" t="s">
        <v>126</v>
      </c>
      <c r="I12" s="34" t="s">
        <v>10</v>
      </c>
      <c r="J12" s="34" t="s">
        <v>103</v>
      </c>
      <c r="K12" s="34" t="s">
        <v>11</v>
      </c>
      <c r="L12" s="40">
        <v>75</v>
      </c>
      <c r="M12" s="40">
        <v>200</v>
      </c>
      <c r="N12" s="40">
        <v>3</v>
      </c>
      <c r="O12" s="40"/>
      <c r="P12" s="34">
        <v>125</v>
      </c>
      <c r="Q12" s="34" t="s">
        <v>22</v>
      </c>
      <c r="R12" s="34" t="s">
        <v>144</v>
      </c>
      <c r="S12" s="44">
        <v>0.18276000000000001</v>
      </c>
      <c r="T12" s="44">
        <v>3.7927659468970898</v>
      </c>
      <c r="U12" s="44">
        <v>0.98357000000000006</v>
      </c>
      <c r="V12" s="44">
        <v>-5.3908699999999996</v>
      </c>
      <c r="W12" s="40">
        <v>2</v>
      </c>
      <c r="X12" s="40">
        <v>3</v>
      </c>
      <c r="Y12" s="44">
        <v>1.5422</v>
      </c>
      <c r="Z12" s="45">
        <v>69.608333333333306</v>
      </c>
      <c r="AA12" s="34">
        <v>20170821</v>
      </c>
      <c r="AB12" s="34" t="s">
        <v>90</v>
      </c>
      <c r="AC12" s="46">
        <v>-93</v>
      </c>
      <c r="AD12" s="35">
        <v>-54.1827128288745</v>
      </c>
      <c r="AE12" s="16">
        <v>0.1</v>
      </c>
      <c r="AF12" s="50">
        <v>5</v>
      </c>
      <c r="AG12" s="41">
        <v>5.7321211213198199E-2</v>
      </c>
      <c r="AH12" s="41">
        <v>0.13239225718786499</v>
      </c>
      <c r="AI12" s="41">
        <v>0.59566157242600704</v>
      </c>
      <c r="AJ12" s="41">
        <v>0.21462495917293001</v>
      </c>
      <c r="AK12" s="41">
        <v>5.8812287728946403E-3</v>
      </c>
      <c r="AL12" s="41">
        <v>7.3165064280446904E-3</v>
      </c>
      <c r="AM12" s="41">
        <v>2.4027934792021002E-2</v>
      </c>
      <c r="AN12" s="41">
        <v>1.68965343944984E-2</v>
      </c>
      <c r="AO12" s="38">
        <f t="shared" ref="AO12" si="2">(AH12+2*AI12+3*AJ12)/(SUM(AG12:AJ12))</f>
        <v>1.9675902795586686</v>
      </c>
      <c r="AP12" s="41">
        <v>-261.97218657737801</v>
      </c>
      <c r="AQ12" s="41">
        <v>-256.19452599445901</v>
      </c>
      <c r="AR12" s="41">
        <v>-267.95237789250803</v>
      </c>
      <c r="AS12" s="41">
        <v>-268.41453566710101</v>
      </c>
      <c r="AT12" s="41">
        <v>4.3191673314329497</v>
      </c>
      <c r="AU12" s="41">
        <v>4.4648579173693799</v>
      </c>
      <c r="AV12" s="41">
        <v>5.2987984452200996</v>
      </c>
      <c r="AW12" s="41">
        <v>3.7646248071051298</v>
      </c>
      <c r="AX12" s="39">
        <f>((AG12*AP12)+(AH12*AQ12)+(AI12*AR12)+(AJ12*AS12))/SUM(AG12:AJ12)</f>
        <v>-266.15212812407827</v>
      </c>
      <c r="AY12" s="39">
        <f>((AG12*AP12)+(AH12*AQ12)+(AI12*AR12))/SUM(AG12:AI12)</f>
        <v>-265.53386410840187</v>
      </c>
      <c r="AZ12" s="41">
        <f>((AP12/1000+1)/($AD12/1000+1)-1)*1000</f>
        <v>-219.69303856772126</v>
      </c>
      <c r="BA12" s="41">
        <f>((AQ12/1000+1)/($AD12/1000+1)-1)*1000</f>
        <v>-213.58439511059046</v>
      </c>
      <c r="BB12" s="41">
        <f>((AR12/1000+1)/($AD12/1000+1)-1)*1000</f>
        <v>-226.01581506614653</v>
      </c>
      <c r="BC12" s="41">
        <f>((AS12/1000+1)/($AD12/1000+1)-1)*1000</f>
        <v>-226.50444831578321</v>
      </c>
      <c r="BD12" s="41">
        <v>4.5665979994416199</v>
      </c>
      <c r="BE12" s="41">
        <v>4.7206347123591303</v>
      </c>
      <c r="BF12" s="41">
        <v>5.6023489072275696</v>
      </c>
      <c r="BG12" s="41">
        <v>3.9802875863739402</v>
      </c>
      <c r="BH12" s="39">
        <f>(($AG12*AZ12)+($AH12*BA12)+($AI12*BB12)+($AJ12*BC12))/SUM($AG12:$AJ12)</f>
        <v>-224.11243500231393</v>
      </c>
      <c r="BI12" s="39">
        <f>(($AG12*AZ12)+($AH12*BA12)+($AI12*BB12))/SUM($AG12:$AI12)</f>
        <v>-223.45875270652337</v>
      </c>
      <c r="BJ12" s="35">
        <v>4.1297237828702764</v>
      </c>
      <c r="BK12" s="49">
        <v>0.34078039999999998</v>
      </c>
      <c r="BL12" s="49">
        <v>1.2791212999999999</v>
      </c>
      <c r="BM12" s="49">
        <v>7.9183430999999995</v>
      </c>
      <c r="BN12" s="49">
        <v>12.2960604</v>
      </c>
      <c r="BO12" s="49">
        <v>39.558694499999994</v>
      </c>
      <c r="BP12" s="49">
        <v>31.361311199999999</v>
      </c>
      <c r="BQ12" s="49">
        <v>6.8445154999999991</v>
      </c>
      <c r="BR12" s="49">
        <v>0.34942660000000003</v>
      </c>
      <c r="BS12" s="49">
        <v>5.1747100000000004E-2</v>
      </c>
    </row>
    <row r="13" spans="1:71" s="34" customFormat="1" x14ac:dyDescent="0.2">
      <c r="A13" s="43">
        <v>12</v>
      </c>
      <c r="B13" s="40" t="s">
        <v>12</v>
      </c>
      <c r="C13" s="40"/>
      <c r="D13" s="40" t="s">
        <v>18</v>
      </c>
      <c r="E13" s="34" t="s">
        <v>79</v>
      </c>
      <c r="F13" s="34" t="s">
        <v>80</v>
      </c>
      <c r="G13" s="34" t="str">
        <f>CONCATENATE(E13,"_",H13)</f>
        <v>Temp_75_Rep2</v>
      </c>
      <c r="H13" s="34" t="s">
        <v>127</v>
      </c>
      <c r="I13" s="34" t="s">
        <v>10</v>
      </c>
      <c r="J13" s="34" t="s">
        <v>103</v>
      </c>
      <c r="K13" s="34" t="s">
        <v>11</v>
      </c>
      <c r="L13" s="40">
        <v>75</v>
      </c>
      <c r="M13" s="40">
        <v>200</v>
      </c>
      <c r="N13" s="40">
        <v>3</v>
      </c>
      <c r="O13" s="40"/>
      <c r="P13" s="34">
        <v>125</v>
      </c>
      <c r="Q13" s="34" t="s">
        <v>22</v>
      </c>
      <c r="R13" s="34" t="s">
        <v>144</v>
      </c>
      <c r="S13" s="44">
        <v>0.16525999999999999</v>
      </c>
      <c r="T13" s="44">
        <v>4.1943281989413697</v>
      </c>
      <c r="U13" s="44">
        <v>0.99216000000000004</v>
      </c>
      <c r="V13" s="44">
        <v>-5.1565599999999998</v>
      </c>
      <c r="W13" s="40">
        <v>2</v>
      </c>
      <c r="X13" s="40">
        <v>3</v>
      </c>
      <c r="Y13" s="44">
        <v>1.4694</v>
      </c>
      <c r="Z13" s="45">
        <v>69.608333333333306</v>
      </c>
      <c r="AA13" s="34">
        <v>20170821</v>
      </c>
      <c r="AB13" s="34" t="s">
        <v>90</v>
      </c>
      <c r="AC13" s="46">
        <v>-93</v>
      </c>
      <c r="AD13" s="35"/>
      <c r="AE13" s="3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39"/>
      <c r="AY13" s="39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35">
        <v>4.2025392947974609</v>
      </c>
      <c r="BK13" s="49">
        <v>0.27900400000000003</v>
      </c>
      <c r="BL13" s="49">
        <v>1.0407364000000001</v>
      </c>
      <c r="BM13" s="49">
        <v>6.7296198</v>
      </c>
      <c r="BN13" s="49">
        <v>12.705773399999998</v>
      </c>
      <c r="BO13" s="49">
        <v>37.918576700000003</v>
      </c>
      <c r="BP13" s="49">
        <v>32.517775999999998</v>
      </c>
      <c r="BQ13" s="49">
        <v>8.3489237999999997</v>
      </c>
      <c r="BR13" s="49">
        <v>0.3968159</v>
      </c>
      <c r="BS13" s="49">
        <v>6.2774099999999999E-2</v>
      </c>
    </row>
    <row r="14" spans="1:71" s="34" customFormat="1" x14ac:dyDescent="0.2">
      <c r="A14" s="43">
        <v>13</v>
      </c>
      <c r="B14" s="40" t="s">
        <v>12</v>
      </c>
      <c r="C14" s="40"/>
      <c r="D14" s="40" t="s">
        <v>18</v>
      </c>
      <c r="E14" s="34" t="s">
        <v>79</v>
      </c>
      <c r="F14" s="34" t="s">
        <v>81</v>
      </c>
      <c r="G14" s="34" t="str">
        <f>CONCATENATE(E14,"_",H14)</f>
        <v>Temp_75_Rep3</v>
      </c>
      <c r="H14" s="34" t="s">
        <v>128</v>
      </c>
      <c r="I14" s="34" t="s">
        <v>10</v>
      </c>
      <c r="J14" s="34" t="s">
        <v>103</v>
      </c>
      <c r="K14" s="34" t="s">
        <v>11</v>
      </c>
      <c r="L14" s="40">
        <v>75</v>
      </c>
      <c r="M14" s="40">
        <v>200</v>
      </c>
      <c r="N14" s="40">
        <v>3</v>
      </c>
      <c r="O14" s="40"/>
      <c r="P14" s="34">
        <v>125</v>
      </c>
      <c r="Q14" s="34" t="s">
        <v>22</v>
      </c>
      <c r="R14" s="34" t="s">
        <v>144</v>
      </c>
      <c r="S14" s="44">
        <v>0.13256999999999999</v>
      </c>
      <c r="T14" s="44">
        <v>5.2284295374458702</v>
      </c>
      <c r="U14" s="44">
        <v>0.99934999999999996</v>
      </c>
      <c r="V14" s="44">
        <v>-4.3770899999999999</v>
      </c>
      <c r="W14" s="40">
        <v>2</v>
      </c>
      <c r="X14" s="40">
        <v>3</v>
      </c>
      <c r="Y14" s="44">
        <v>1.5868</v>
      </c>
      <c r="Z14" s="45">
        <v>69.608333333333306</v>
      </c>
      <c r="AA14" s="34">
        <v>20170821</v>
      </c>
      <c r="AB14" s="34" t="s">
        <v>90</v>
      </c>
      <c r="AC14" s="46">
        <v>-93</v>
      </c>
      <c r="AD14" s="35"/>
      <c r="AE14" s="36"/>
      <c r="AF14" s="46"/>
      <c r="AG14" s="41"/>
      <c r="AH14" s="41"/>
      <c r="AI14" s="41"/>
      <c r="AJ14" s="41"/>
      <c r="AK14" s="41"/>
      <c r="AL14" s="41"/>
      <c r="AM14" s="41"/>
      <c r="AN14" s="41"/>
      <c r="AO14" s="48"/>
      <c r="AP14" s="46"/>
      <c r="AQ14" s="41"/>
      <c r="AR14" s="41"/>
      <c r="AS14" s="41"/>
      <c r="AT14" s="50"/>
      <c r="AU14" s="41"/>
      <c r="AV14" s="41"/>
      <c r="AW14" s="41"/>
      <c r="AX14" s="39"/>
      <c r="AY14" s="39"/>
      <c r="AZ14" s="47"/>
      <c r="BA14" s="48"/>
      <c r="BB14" s="48"/>
      <c r="BC14" s="48"/>
      <c r="BD14" s="41"/>
      <c r="BE14" s="41"/>
      <c r="BF14" s="41"/>
      <c r="BG14" s="41"/>
      <c r="BH14" s="48"/>
      <c r="BI14" s="48"/>
      <c r="BJ14" s="35">
        <v>4.1810089481810087</v>
      </c>
      <c r="BK14" s="49">
        <v>0.31740050000000003</v>
      </c>
      <c r="BL14" s="49">
        <v>1.2639437</v>
      </c>
      <c r="BM14" s="49">
        <v>7.1903730000000001</v>
      </c>
      <c r="BN14" s="49">
        <v>12.186208000000001</v>
      </c>
      <c r="BO14" s="49">
        <v>37.848005700000002</v>
      </c>
      <c r="BP14" s="49">
        <v>33.150843199999997</v>
      </c>
      <c r="BQ14" s="49">
        <v>7.6078485000000002</v>
      </c>
      <c r="BR14" s="49">
        <v>0.37876749999999998</v>
      </c>
      <c r="BS14" s="49">
        <v>5.6609800000000002E-2</v>
      </c>
    </row>
    <row r="15" spans="1:71" s="34" customFormat="1" x14ac:dyDescent="0.2">
      <c r="A15" s="43">
        <v>14</v>
      </c>
      <c r="B15" s="40" t="s">
        <v>12</v>
      </c>
      <c r="C15" s="40"/>
      <c r="D15" s="40" t="s">
        <v>18</v>
      </c>
      <c r="E15" s="34" t="s">
        <v>79</v>
      </c>
      <c r="F15" s="34" t="s">
        <v>82</v>
      </c>
      <c r="G15" s="34" t="str">
        <f>CONCATENATE(E15,"_",H15)</f>
        <v>Temp_75_Rep4</v>
      </c>
      <c r="H15" s="34" t="s">
        <v>129</v>
      </c>
      <c r="I15" s="34" t="s">
        <v>10</v>
      </c>
      <c r="J15" s="34" t="s">
        <v>103</v>
      </c>
      <c r="K15" s="34" t="s">
        <v>11</v>
      </c>
      <c r="L15" s="40">
        <v>75</v>
      </c>
      <c r="M15" s="40">
        <v>200</v>
      </c>
      <c r="N15" s="40">
        <v>3</v>
      </c>
      <c r="O15" s="40"/>
      <c r="P15" s="34">
        <v>125</v>
      </c>
      <c r="Q15" s="34" t="s">
        <v>22</v>
      </c>
      <c r="R15" s="34" t="s">
        <v>144</v>
      </c>
      <c r="S15" s="44">
        <v>0.17682</v>
      </c>
      <c r="T15" s="44">
        <v>3.9200940096762098</v>
      </c>
      <c r="U15" s="44">
        <v>0.98082000000000003</v>
      </c>
      <c r="V15" s="44">
        <v>-5.1836799999999998</v>
      </c>
      <c r="W15" s="40">
        <v>2</v>
      </c>
      <c r="X15" s="40">
        <v>3</v>
      </c>
      <c r="Y15" s="44">
        <v>2.0017999999999998</v>
      </c>
      <c r="Z15" s="45">
        <v>69.608333333333306</v>
      </c>
      <c r="AA15" s="34">
        <v>20170821</v>
      </c>
      <c r="AB15" s="34" t="s">
        <v>90</v>
      </c>
      <c r="AC15" s="46">
        <v>-93</v>
      </c>
      <c r="AD15" s="35"/>
      <c r="AE15" s="3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39"/>
      <c r="AY15" s="39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35">
        <v>3.558885046323554</v>
      </c>
      <c r="BK15" s="49">
        <v>0.51374450000000005</v>
      </c>
      <c r="BL15" s="49">
        <v>2.2968226999999999</v>
      </c>
      <c r="BM15" s="49">
        <v>16.7562517</v>
      </c>
      <c r="BN15" s="49">
        <v>27.1137883</v>
      </c>
      <c r="BO15" s="49">
        <v>31.475366700000002</v>
      </c>
      <c r="BP15" s="49">
        <v>18.236978099999998</v>
      </c>
      <c r="BQ15" s="49">
        <v>3.6006586</v>
      </c>
      <c r="BR15" s="49">
        <v>3.6102900000000004E-3</v>
      </c>
      <c r="BS15" s="49">
        <v>2.7790700000000002E-3</v>
      </c>
    </row>
    <row r="16" spans="1:71" s="34" customFormat="1" x14ac:dyDescent="0.2">
      <c r="A16" s="43">
        <v>15</v>
      </c>
      <c r="B16" s="40" t="s">
        <v>12</v>
      </c>
      <c r="C16" s="40"/>
      <c r="D16" s="40" t="s">
        <v>18</v>
      </c>
      <c r="E16" s="34" t="s">
        <v>79</v>
      </c>
      <c r="F16" s="34" t="s">
        <v>83</v>
      </c>
      <c r="G16" s="34" t="str">
        <f>CONCATENATE(E16,"_",H16)</f>
        <v>Temp_75_Rep5</v>
      </c>
      <c r="H16" s="34" t="s">
        <v>130</v>
      </c>
      <c r="I16" s="34" t="s">
        <v>10</v>
      </c>
      <c r="J16" s="34" t="s">
        <v>103</v>
      </c>
      <c r="K16" s="34" t="s">
        <v>11</v>
      </c>
      <c r="L16" s="40">
        <v>75</v>
      </c>
      <c r="M16" s="40">
        <v>200</v>
      </c>
      <c r="N16" s="40">
        <v>3</v>
      </c>
      <c r="O16" s="40"/>
      <c r="P16" s="34">
        <v>125</v>
      </c>
      <c r="Q16" s="34" t="s">
        <v>22</v>
      </c>
      <c r="R16" s="34" t="s">
        <v>144</v>
      </c>
      <c r="S16" s="44">
        <v>0.14555000000000001</v>
      </c>
      <c r="T16" s="44">
        <v>4.7621467844148899</v>
      </c>
      <c r="U16" s="44">
        <v>0.99287000000000003</v>
      </c>
      <c r="V16" s="44">
        <v>-4.7279400000000003</v>
      </c>
      <c r="W16" s="40">
        <v>2</v>
      </c>
      <c r="X16" s="40">
        <v>3</v>
      </c>
      <c r="Y16" s="44">
        <v>1.4472</v>
      </c>
      <c r="Z16" s="45">
        <v>69.608333333333306</v>
      </c>
      <c r="AA16" s="34">
        <v>20170821</v>
      </c>
      <c r="AB16" s="34" t="s">
        <v>90</v>
      </c>
      <c r="AC16" s="46">
        <v>-93</v>
      </c>
      <c r="AD16" s="35"/>
      <c r="AE16" s="3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39"/>
      <c r="AY16" s="39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35">
        <v>4.1557087360000011</v>
      </c>
      <c r="BK16" s="49">
        <v>0.3024249</v>
      </c>
      <c r="BL16" s="49">
        <v>1.1148175</v>
      </c>
      <c r="BM16" s="49">
        <v>6.7076980999999991</v>
      </c>
      <c r="BN16" s="49">
        <v>12.6451957</v>
      </c>
      <c r="BO16" s="49">
        <v>40.581495800000006</v>
      </c>
      <c r="BP16" s="49">
        <v>31.6491148</v>
      </c>
      <c r="BQ16" s="49">
        <v>6.5171660000000005</v>
      </c>
      <c r="BR16" s="49">
        <v>0.42617799999999995</v>
      </c>
      <c r="BS16" s="49">
        <v>5.5909199999999999E-2</v>
      </c>
    </row>
    <row r="17" spans="1:71" s="34" customFormat="1" x14ac:dyDescent="0.2">
      <c r="A17" s="43">
        <v>16</v>
      </c>
      <c r="B17" s="40" t="s">
        <v>12</v>
      </c>
      <c r="C17" s="40"/>
      <c r="D17" s="40" t="s">
        <v>18</v>
      </c>
      <c r="E17" s="34" t="s">
        <v>85</v>
      </c>
      <c r="F17" s="34" t="s">
        <v>84</v>
      </c>
      <c r="G17" s="34" t="str">
        <f>CONCATENATE(E17,"_",H17)</f>
        <v>Temp_80_Rep1</v>
      </c>
      <c r="H17" s="34" t="s">
        <v>126</v>
      </c>
      <c r="I17" s="34" t="s">
        <v>10</v>
      </c>
      <c r="J17" s="34" t="s">
        <v>103</v>
      </c>
      <c r="K17" s="34" t="s">
        <v>11</v>
      </c>
      <c r="L17" s="40">
        <v>80</v>
      </c>
      <c r="M17" s="40">
        <v>200</v>
      </c>
      <c r="N17" s="40">
        <v>3</v>
      </c>
      <c r="O17" s="40"/>
      <c r="P17" s="34">
        <v>125</v>
      </c>
      <c r="Q17" s="34" t="s">
        <v>22</v>
      </c>
      <c r="R17" s="34" t="s">
        <v>144</v>
      </c>
      <c r="S17" s="44">
        <v>0.19675000000000001</v>
      </c>
      <c r="T17" s="44">
        <v>3.5230151403327898</v>
      </c>
      <c r="U17" s="44">
        <v>0.97672000000000003</v>
      </c>
      <c r="V17" s="44">
        <v>-5.28749</v>
      </c>
      <c r="W17" s="40">
        <v>2</v>
      </c>
      <c r="X17" s="40">
        <v>3</v>
      </c>
      <c r="Y17" s="44">
        <v>1.669</v>
      </c>
      <c r="Z17" s="45">
        <v>69.628333333333302</v>
      </c>
      <c r="AA17" s="34">
        <v>20170821</v>
      </c>
      <c r="AB17" s="34" t="s">
        <v>90</v>
      </c>
      <c r="AC17" s="46">
        <v>-93</v>
      </c>
      <c r="AD17" s="35">
        <v>-52.694797308165199</v>
      </c>
      <c r="AE17" s="16">
        <v>0.1</v>
      </c>
      <c r="AF17" s="50">
        <v>5</v>
      </c>
      <c r="AG17" s="41">
        <v>7.4427306077489694E-2</v>
      </c>
      <c r="AH17" s="41">
        <v>0.13865065655949799</v>
      </c>
      <c r="AI17" s="41">
        <v>0.45852818693533398</v>
      </c>
      <c r="AJ17" s="41">
        <v>0.32839385042767899</v>
      </c>
      <c r="AK17" s="41">
        <v>5.7694689041205699E-3</v>
      </c>
      <c r="AL17" s="41">
        <v>1.6333371363458E-3</v>
      </c>
      <c r="AM17" s="41">
        <v>8.3653514308440098E-3</v>
      </c>
      <c r="AN17" s="41">
        <v>5.3277741923741101E-3</v>
      </c>
      <c r="AO17" s="38">
        <f t="shared" ref="AO17" si="3">(AH17+2*AI17+3*AJ17)/(SUM(AG17:AJ17))</f>
        <v>2.0408885817132014</v>
      </c>
      <c r="AP17" s="41">
        <v>-252.65552834420501</v>
      </c>
      <c r="AQ17" s="41">
        <v>-248.31032666870701</v>
      </c>
      <c r="AR17" s="41">
        <v>-262.24543502791897</v>
      </c>
      <c r="AS17" s="41">
        <v>-260.14285022464998</v>
      </c>
      <c r="AT17" s="41">
        <v>12.7732140725359</v>
      </c>
      <c r="AU17" s="41">
        <v>6.4911690141524403</v>
      </c>
      <c r="AV17" s="41">
        <v>4.6402131257132302</v>
      </c>
      <c r="AW17" s="41">
        <v>2.7143531288653602</v>
      </c>
      <c r="AX17" s="39">
        <f>((AG17*AP17)+(AH17*AQ17)+(AI17*AR17)+(AJ17*AS17))/SUM(AG17:AJ17)</f>
        <v>-258.90909626528691</v>
      </c>
      <c r="AY17" s="39">
        <f>((AG17*AP17)+(AH17*AQ17)+(AI17*AR17))/SUM(AG17:AI17)</f>
        <v>-258.30583017927262</v>
      </c>
      <c r="AZ17" s="41">
        <f>((AP17/1000+1)/($AD17/1000+1)-1)*1000</f>
        <v>-211.08374626027316</v>
      </c>
      <c r="BA17" s="41">
        <f>((AQ17/1000+1)/($AD17/1000+1)-1)*1000</f>
        <v>-206.49683840507416</v>
      </c>
      <c r="BB17" s="41">
        <f>((AR17/1000+1)/($AD17/1000+1)-1)*1000</f>
        <v>-221.20710107397369</v>
      </c>
      <c r="BC17" s="41">
        <f>((AS17/1000+1)/($AD17/1000+1)-1)*1000</f>
        <v>-218.987557892648</v>
      </c>
      <c r="BD17" s="41">
        <v>13.483736852959201</v>
      </c>
      <c r="BE17" s="41">
        <v>6.85224676873655</v>
      </c>
      <c r="BF17" s="41">
        <v>4.8983296117531303</v>
      </c>
      <c r="BG17" s="41">
        <v>2.8653417305767199</v>
      </c>
      <c r="BH17" s="39">
        <f>(($AG17*AZ17)+($AH17*BA17)+($AI17*BB17)+($AJ17*BC17))/SUM($AG17:$AJ17)</f>
        <v>-217.68517513801174</v>
      </c>
      <c r="BI17" s="39">
        <f>(($AG17*AZ17)+($AH17*BA17)+($AI17*BB17))/SUM($AG17:$AI17)</f>
        <v>-217.04835177390473</v>
      </c>
      <c r="BJ17" s="35">
        <v>4.4556754180000002</v>
      </c>
      <c r="BK17" s="49">
        <v>0.37827270000000002</v>
      </c>
      <c r="BL17" s="49">
        <v>1.1754374999999999</v>
      </c>
      <c r="BM17" s="49">
        <v>6.7796976999999998</v>
      </c>
      <c r="BN17" s="49">
        <v>11.123681800000002</v>
      </c>
      <c r="BO17" s="49">
        <v>23.030576700000001</v>
      </c>
      <c r="BP17" s="49">
        <v>40.0665671</v>
      </c>
      <c r="BQ17" s="49">
        <v>17.1567562</v>
      </c>
      <c r="BR17" s="49">
        <v>0.24609839999999999</v>
      </c>
      <c r="BS17" s="49">
        <v>4.2911900000000003E-2</v>
      </c>
    </row>
    <row r="18" spans="1:71" s="34" customFormat="1" x14ac:dyDescent="0.2">
      <c r="A18" s="43">
        <v>17</v>
      </c>
      <c r="B18" s="40" t="s">
        <v>12</v>
      </c>
      <c r="C18" s="40"/>
      <c r="D18" s="40" t="s">
        <v>18</v>
      </c>
      <c r="E18" s="34" t="s">
        <v>85</v>
      </c>
      <c r="F18" s="34" t="s">
        <v>86</v>
      </c>
      <c r="G18" s="34" t="str">
        <f>CONCATENATE(E18,"_",H18)</f>
        <v>Temp_80_Rep2</v>
      </c>
      <c r="H18" s="34" t="s">
        <v>127</v>
      </c>
      <c r="I18" s="34" t="s">
        <v>10</v>
      </c>
      <c r="J18" s="34" t="s">
        <v>103</v>
      </c>
      <c r="K18" s="34" t="s">
        <v>11</v>
      </c>
      <c r="L18" s="40">
        <v>80</v>
      </c>
      <c r="M18" s="40">
        <v>200</v>
      </c>
      <c r="N18" s="40">
        <v>3</v>
      </c>
      <c r="O18" s="40"/>
      <c r="P18" s="34">
        <v>125</v>
      </c>
      <c r="Q18" s="34" t="s">
        <v>22</v>
      </c>
      <c r="R18" s="34" t="s">
        <v>144</v>
      </c>
      <c r="S18" s="44">
        <v>0.18171000000000001</v>
      </c>
      <c r="T18" s="44">
        <v>3.81455630636763</v>
      </c>
      <c r="U18" s="44">
        <v>0.99245000000000005</v>
      </c>
      <c r="V18" s="44">
        <v>-5.0936899999999996</v>
      </c>
      <c r="W18" s="40">
        <v>2</v>
      </c>
      <c r="X18" s="40">
        <v>3</v>
      </c>
      <c r="Y18" s="44">
        <v>1.5748</v>
      </c>
      <c r="Z18" s="45">
        <v>69.628333333333302</v>
      </c>
      <c r="AA18" s="34">
        <v>20170821</v>
      </c>
      <c r="AB18" s="34" t="s">
        <v>90</v>
      </c>
      <c r="AC18" s="46">
        <v>-93</v>
      </c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39"/>
      <c r="AY18" s="39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35">
        <v>4.5437519644562476</v>
      </c>
      <c r="BK18" s="49">
        <v>0.37683730000000004</v>
      </c>
      <c r="BL18" s="49">
        <v>0.98402460000000003</v>
      </c>
      <c r="BM18" s="49">
        <v>5.8821091000000001</v>
      </c>
      <c r="BN18" s="49">
        <v>9.2645526999999994</v>
      </c>
      <c r="BO18" s="49">
        <v>23.223533400000001</v>
      </c>
      <c r="BP18" s="49">
        <v>40.746793800000006</v>
      </c>
      <c r="BQ18" s="49">
        <v>19.4788721</v>
      </c>
      <c r="BR18" s="49">
        <v>1.4256E-2</v>
      </c>
      <c r="BS18" s="49">
        <v>2.9021100000000001E-2</v>
      </c>
    </row>
    <row r="19" spans="1:71" s="34" customFormat="1" x14ac:dyDescent="0.2">
      <c r="A19" s="43">
        <v>18</v>
      </c>
      <c r="B19" s="40" t="s">
        <v>12</v>
      </c>
      <c r="C19" s="40"/>
      <c r="D19" s="40" t="s">
        <v>18</v>
      </c>
      <c r="E19" s="34" t="s">
        <v>85</v>
      </c>
      <c r="F19" s="34" t="s">
        <v>87</v>
      </c>
      <c r="G19" s="34" t="str">
        <f>CONCATENATE(E19,"_",H19)</f>
        <v>Temp_80_Rep3</v>
      </c>
      <c r="H19" s="34" t="s">
        <v>128</v>
      </c>
      <c r="I19" s="34" t="s">
        <v>10</v>
      </c>
      <c r="J19" s="34" t="s">
        <v>103</v>
      </c>
      <c r="K19" s="34" t="s">
        <v>11</v>
      </c>
      <c r="L19" s="40">
        <v>80</v>
      </c>
      <c r="M19" s="40">
        <v>200</v>
      </c>
      <c r="N19" s="40">
        <v>3</v>
      </c>
      <c r="O19" s="40"/>
      <c r="P19" s="34">
        <v>125</v>
      </c>
      <c r="Q19" s="34" t="s">
        <v>22</v>
      </c>
      <c r="R19" s="34" t="s">
        <v>144</v>
      </c>
      <c r="S19" s="44">
        <v>0.17304</v>
      </c>
      <c r="T19" s="44">
        <v>4.0058074804329298</v>
      </c>
      <c r="U19" s="44">
        <v>0.98880000000000001</v>
      </c>
      <c r="V19" s="44">
        <v>-4.8418599999999996</v>
      </c>
      <c r="W19" s="40">
        <v>2</v>
      </c>
      <c r="X19" s="40">
        <v>3</v>
      </c>
      <c r="Y19" s="44">
        <v>1.5047999999999999</v>
      </c>
      <c r="Z19" s="45">
        <v>69.628333333333302</v>
      </c>
      <c r="AA19" s="34">
        <v>20170821</v>
      </c>
      <c r="AB19" s="34" t="s">
        <v>90</v>
      </c>
      <c r="AC19" s="46">
        <v>-93</v>
      </c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39"/>
      <c r="AY19" s="39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35">
        <v>4.5644838434355171</v>
      </c>
      <c r="BK19" s="49">
        <v>0.39115679999999997</v>
      </c>
      <c r="BL19" s="49">
        <v>1.0471459000000001</v>
      </c>
      <c r="BM19" s="49">
        <v>5.7285969999999997</v>
      </c>
      <c r="BN19" s="49">
        <v>10.219274799999999</v>
      </c>
      <c r="BO19" s="49">
        <v>21.137876499999997</v>
      </c>
      <c r="BP19" s="49">
        <v>40.466505199999993</v>
      </c>
      <c r="BQ19" s="49">
        <v>20.7119377</v>
      </c>
      <c r="BR19" s="49">
        <v>0.2494873</v>
      </c>
      <c r="BS19" s="49">
        <v>4.8018900000000003E-2</v>
      </c>
    </row>
    <row r="20" spans="1:71" s="34" customFormat="1" x14ac:dyDescent="0.2">
      <c r="A20" s="43">
        <v>19</v>
      </c>
      <c r="B20" s="40" t="s">
        <v>12</v>
      </c>
      <c r="C20" s="40"/>
      <c r="D20" s="40" t="s">
        <v>18</v>
      </c>
      <c r="E20" s="34" t="s">
        <v>85</v>
      </c>
      <c r="F20" s="34" t="s">
        <v>88</v>
      </c>
      <c r="G20" s="34" t="str">
        <f>CONCATENATE(E20,"_",H20)</f>
        <v>Temp_80_Rep4</v>
      </c>
      <c r="H20" s="34" t="s">
        <v>129</v>
      </c>
      <c r="I20" s="34" t="s">
        <v>10</v>
      </c>
      <c r="J20" s="34" t="s">
        <v>103</v>
      </c>
      <c r="K20" s="34" t="s">
        <v>11</v>
      </c>
      <c r="L20" s="40">
        <v>80</v>
      </c>
      <c r="M20" s="40">
        <v>200</v>
      </c>
      <c r="N20" s="40">
        <v>3</v>
      </c>
      <c r="O20" s="40"/>
      <c r="P20" s="34">
        <v>125</v>
      </c>
      <c r="Q20" s="34" t="s">
        <v>22</v>
      </c>
      <c r="R20" s="34" t="s">
        <v>144</v>
      </c>
      <c r="S20" s="44">
        <v>0.19128000000000001</v>
      </c>
      <c r="T20" s="44">
        <v>3.6237423582598001</v>
      </c>
      <c r="U20" s="44">
        <v>0.98453000000000002</v>
      </c>
      <c r="V20" s="44">
        <v>-5.3097399999999997</v>
      </c>
      <c r="W20" s="40">
        <v>2</v>
      </c>
      <c r="X20" s="40">
        <v>3</v>
      </c>
      <c r="Y20" s="44">
        <v>1.4982</v>
      </c>
      <c r="Z20" s="45">
        <v>69.628333333333302</v>
      </c>
      <c r="AA20" s="34">
        <v>20170821</v>
      </c>
      <c r="AB20" s="34" t="s">
        <v>90</v>
      </c>
      <c r="AC20" s="46">
        <v>-93</v>
      </c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39"/>
      <c r="AY20" s="39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35">
        <v>4.4284492395715498</v>
      </c>
      <c r="BK20" s="49">
        <v>0.48402330000000005</v>
      </c>
      <c r="BL20" s="49">
        <v>1.2961961</v>
      </c>
      <c r="BM20" s="49">
        <v>6.8127809999999993</v>
      </c>
      <c r="BN20" s="49">
        <v>12.432919800000001</v>
      </c>
      <c r="BO20" s="49">
        <v>23.985202100000002</v>
      </c>
      <c r="BP20" s="49">
        <v>35.249668300000003</v>
      </c>
      <c r="BQ20" s="49">
        <v>19.739209499999998</v>
      </c>
      <c r="BR20" s="49">
        <v>0</v>
      </c>
      <c r="BS20" s="49">
        <v>0</v>
      </c>
    </row>
    <row r="21" spans="1:71" s="34" customFormat="1" x14ac:dyDescent="0.2">
      <c r="A21" s="43">
        <v>20</v>
      </c>
      <c r="B21" s="40" t="s">
        <v>12</v>
      </c>
      <c r="C21" s="40"/>
      <c r="D21" s="40" t="s">
        <v>18</v>
      </c>
      <c r="E21" s="34" t="s">
        <v>85</v>
      </c>
      <c r="F21" s="34" t="s">
        <v>89</v>
      </c>
      <c r="G21" s="34" t="str">
        <f>CONCATENATE(E21,"_",H21)</f>
        <v>Temp_80_Rep5</v>
      </c>
      <c r="H21" s="34" t="s">
        <v>130</v>
      </c>
      <c r="I21" s="34" t="s">
        <v>10</v>
      </c>
      <c r="J21" s="34" t="s">
        <v>103</v>
      </c>
      <c r="K21" s="34" t="s">
        <v>11</v>
      </c>
      <c r="L21" s="40">
        <v>80</v>
      </c>
      <c r="M21" s="40">
        <v>200</v>
      </c>
      <c r="N21" s="40">
        <v>3</v>
      </c>
      <c r="O21" s="40"/>
      <c r="P21" s="34">
        <v>125</v>
      </c>
      <c r="Q21" s="34" t="s">
        <v>22</v>
      </c>
      <c r="R21" s="34" t="s">
        <v>144</v>
      </c>
      <c r="S21" s="44">
        <v>0.18765000000000001</v>
      </c>
      <c r="T21" s="44">
        <v>3.6938674968285601</v>
      </c>
      <c r="U21" s="44">
        <v>0.98941999999999997</v>
      </c>
      <c r="V21" s="44">
        <v>-5.2785900000000003</v>
      </c>
      <c r="W21" s="40">
        <v>2</v>
      </c>
      <c r="X21" s="40">
        <v>3</v>
      </c>
      <c r="Y21" s="44">
        <v>2.0165999999999999</v>
      </c>
      <c r="Z21" s="45">
        <v>69.628333333333302</v>
      </c>
      <c r="AA21" s="34">
        <v>20170821</v>
      </c>
      <c r="AB21" s="34" t="s">
        <v>90</v>
      </c>
      <c r="AC21" s="46">
        <v>-93</v>
      </c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39"/>
      <c r="AY21" s="39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35">
        <v>4.4436393770000011</v>
      </c>
      <c r="BK21" s="49">
        <v>0.50987680000000002</v>
      </c>
      <c r="BL21" s="49">
        <v>2.9101486999999997</v>
      </c>
      <c r="BM21" s="49">
        <v>0.43185450000000003</v>
      </c>
      <c r="BN21" s="49">
        <v>12.861359199999999</v>
      </c>
      <c r="BO21" s="49">
        <v>30.045691899999998</v>
      </c>
      <c r="BP21" s="49">
        <v>37.738229599999997</v>
      </c>
      <c r="BQ21" s="49">
        <v>15.4010587</v>
      </c>
      <c r="BR21" s="49">
        <v>8.8510199999999997E-2</v>
      </c>
      <c r="BS21" s="49">
        <v>1.3270400000000002E-2</v>
      </c>
    </row>
    <row r="22" spans="1:71" s="34" customFormat="1" x14ac:dyDescent="0.2">
      <c r="A22" s="43">
        <v>21</v>
      </c>
      <c r="B22" s="40" t="s">
        <v>12</v>
      </c>
      <c r="C22" s="40"/>
      <c r="D22" s="40" t="s">
        <v>3</v>
      </c>
      <c r="E22" s="34" t="s">
        <v>55</v>
      </c>
      <c r="F22" s="34" t="s">
        <v>54</v>
      </c>
      <c r="G22" s="34" t="str">
        <f>CONCATENATE(E22,"_",H22)</f>
        <v>pH_2_Rep1</v>
      </c>
      <c r="H22" s="34" t="s">
        <v>126</v>
      </c>
      <c r="I22" s="34" t="s">
        <v>10</v>
      </c>
      <c r="J22" s="34" t="s">
        <v>103</v>
      </c>
      <c r="K22" s="34" t="s">
        <v>11</v>
      </c>
      <c r="L22" s="40">
        <v>70</v>
      </c>
      <c r="M22" s="40">
        <v>200</v>
      </c>
      <c r="N22" s="40">
        <v>2</v>
      </c>
      <c r="O22" s="40"/>
      <c r="P22" s="34">
        <v>125</v>
      </c>
      <c r="Q22" s="34" t="s">
        <v>22</v>
      </c>
      <c r="R22" s="34" t="s">
        <v>144</v>
      </c>
      <c r="S22" s="44">
        <v>0.1217</v>
      </c>
      <c r="T22" s="44">
        <v>5.6956788319617999</v>
      </c>
      <c r="U22" s="44">
        <v>0.99214999999999998</v>
      </c>
      <c r="V22" s="44">
        <v>-4.4132100000000003</v>
      </c>
      <c r="W22" s="40">
        <v>2</v>
      </c>
      <c r="X22" s="40">
        <v>3</v>
      </c>
      <c r="Y22" s="44">
        <v>0.749</v>
      </c>
      <c r="Z22" s="45">
        <v>97.25</v>
      </c>
      <c r="AA22" s="34">
        <v>20180413</v>
      </c>
      <c r="AB22" s="34" t="s">
        <v>90</v>
      </c>
      <c r="AC22" s="46">
        <v>-93</v>
      </c>
      <c r="AD22" s="35">
        <v>-59.75</v>
      </c>
      <c r="AE22" s="35">
        <v>0.1</v>
      </c>
      <c r="AF22" s="50">
        <v>1</v>
      </c>
      <c r="AG22" s="41">
        <v>0.18161413826726</v>
      </c>
      <c r="AH22" s="41">
        <v>0.30735902670673698</v>
      </c>
      <c r="AI22" s="41">
        <v>0.360582268322238</v>
      </c>
      <c r="AJ22" s="41">
        <v>0.15044456670376499</v>
      </c>
      <c r="AK22" s="41"/>
      <c r="AL22" s="41"/>
      <c r="AM22" s="41"/>
      <c r="AN22" s="41"/>
      <c r="AO22" s="38">
        <f t="shared" ref="AO22" si="4">(AH22+2*AI22+3*AJ22)/(SUM(AG22:AJ22))</f>
        <v>1.479857263462508</v>
      </c>
      <c r="AP22" s="41">
        <v>-258.09877696572499</v>
      </c>
      <c r="AQ22" s="41">
        <v>-252.22856280240799</v>
      </c>
      <c r="AR22" s="41">
        <v>-248.00172650752299</v>
      </c>
      <c r="AS22" s="41">
        <v>-227.760652700018</v>
      </c>
      <c r="AT22" s="41">
        <v>25.3915527231947</v>
      </c>
      <c r="AU22" s="41">
        <v>19.116738088699101</v>
      </c>
      <c r="AV22" s="41">
        <v>10.7540986355757</v>
      </c>
      <c r="AW22" s="41">
        <v>22.412891627234899</v>
      </c>
      <c r="AX22" s="42">
        <f>((AG22*AP22)+(AH22*AQ22)+(AI22*AR22)+(AJ22*AS22))/SUM(AG22:AJ22)</f>
        <v>-248.08949033658592</v>
      </c>
      <c r="AY22" s="42">
        <f>((AG22*AP22)+(AH22*AQ22)+(AI22*AR22))/SUM(AG22:AI22)</f>
        <v>-251.68944750236892</v>
      </c>
      <c r="AZ22" s="41">
        <f>((AP22/1000+1)/($AD22/1000+1)-1)*1000</f>
        <v>-210.95323261443767</v>
      </c>
      <c r="BA22" s="41">
        <f>((AQ22/1000+1)/($AD22/1000+1)-1)*1000</f>
        <v>-204.70998436842126</v>
      </c>
      <c r="BB22" s="41">
        <f>((AR22/1000+1)/($AD22/1000+1)-1)*1000</f>
        <v>-200.21454560757556</v>
      </c>
      <c r="BC22" s="41">
        <f>((AS22/1000+1)/($AD22/1000+1)-1)*1000</f>
        <v>-178.68721371977458</v>
      </c>
      <c r="BD22" s="41">
        <v>26.727950234941801</v>
      </c>
      <c r="BE22" s="41">
        <v>20.122882198630698</v>
      </c>
      <c r="BF22" s="41">
        <v>11.3201038269218</v>
      </c>
      <c r="BG22" s="41">
        <v>23.5925175023525</v>
      </c>
      <c r="BH22" s="39">
        <f>(($AG22*AZ22)+($AH22*BA22)+($AI22*BB22)+($AJ22*BC22))/SUM($AG22:$AJ22)</f>
        <v>-200.30788655845356</v>
      </c>
      <c r="BI22" s="39">
        <f>(($AG22*AZ22)+($AH22*BA22)+($AI22*BB22))/SUM($AG22:$AI22)</f>
        <v>-204.13660994668328</v>
      </c>
      <c r="BJ22" s="35">
        <v>3.3706863800000004</v>
      </c>
      <c r="BK22" s="49">
        <v>1.1703091999999999</v>
      </c>
      <c r="BL22" s="49">
        <v>5.1391610999999999</v>
      </c>
      <c r="BM22" s="49">
        <v>22.646751200000001</v>
      </c>
      <c r="BN22" s="49">
        <v>26.7485067</v>
      </c>
      <c r="BO22" s="49">
        <v>21.896645299999999</v>
      </c>
      <c r="BP22" s="49">
        <v>15.632952100000001</v>
      </c>
      <c r="BQ22" s="49">
        <v>6.7206080999999998</v>
      </c>
      <c r="BR22" s="49">
        <v>4.5066300000000004E-2</v>
      </c>
      <c r="BS22" s="49">
        <v>0</v>
      </c>
    </row>
    <row r="23" spans="1:71" x14ac:dyDescent="0.2">
      <c r="A23" s="6">
        <v>22</v>
      </c>
      <c r="B23" s="1" t="s">
        <v>12</v>
      </c>
      <c r="D23" s="1" t="s">
        <v>3</v>
      </c>
      <c r="E23" s="9" t="s">
        <v>55</v>
      </c>
      <c r="F23" s="34" t="s">
        <v>56</v>
      </c>
      <c r="G23" s="9" t="str">
        <f>CONCATENATE(E23,"_",H23)</f>
        <v>pH_2_Rep2</v>
      </c>
      <c r="H23" s="9" t="s">
        <v>127</v>
      </c>
      <c r="I23" s="9" t="s">
        <v>10</v>
      </c>
      <c r="J23" s="9" t="s">
        <v>103</v>
      </c>
      <c r="K23" s="9" t="s">
        <v>11</v>
      </c>
      <c r="L23" s="1">
        <v>70</v>
      </c>
      <c r="M23" s="1">
        <v>200</v>
      </c>
      <c r="N23" s="1">
        <v>2</v>
      </c>
      <c r="P23" s="9">
        <v>125</v>
      </c>
      <c r="Q23" s="9" t="s">
        <v>22</v>
      </c>
      <c r="R23" s="9" t="s">
        <v>144</v>
      </c>
      <c r="S23" s="10">
        <v>0.12275999999999999</v>
      </c>
      <c r="T23" s="10">
        <v>5.64643607943598</v>
      </c>
      <c r="U23" s="10">
        <v>0.99561999999999995</v>
      </c>
      <c r="V23" s="10">
        <v>-4.5196500000000004</v>
      </c>
      <c r="W23" s="1">
        <v>2</v>
      </c>
      <c r="X23" s="1">
        <v>3</v>
      </c>
      <c r="Y23" s="10">
        <v>0.65500000000000003</v>
      </c>
      <c r="Z23" s="15">
        <v>97.25</v>
      </c>
      <c r="AA23" s="9">
        <v>20180413</v>
      </c>
      <c r="AB23" s="9" t="s">
        <v>90</v>
      </c>
      <c r="AC23" s="11">
        <v>-93</v>
      </c>
      <c r="AD23" s="12"/>
      <c r="AE23" s="12"/>
      <c r="AX23" s="25"/>
      <c r="AY23" s="25"/>
      <c r="BJ23" s="16">
        <v>3.328231145671769</v>
      </c>
      <c r="BK23" s="17">
        <v>1.1965432999999999</v>
      </c>
      <c r="BL23" s="17">
        <v>5.1984542999999999</v>
      </c>
      <c r="BM23" s="17">
        <v>23.4380019</v>
      </c>
      <c r="BN23" s="17">
        <v>27.171559300000002</v>
      </c>
      <c r="BO23" s="17">
        <v>21.9576381</v>
      </c>
      <c r="BP23" s="17">
        <v>14.859207000000001</v>
      </c>
      <c r="BQ23" s="17">
        <v>6.1427819000000001</v>
      </c>
      <c r="BR23" s="17">
        <v>3.58143E-2</v>
      </c>
      <c r="BS23" s="17">
        <v>0</v>
      </c>
    </row>
    <row r="24" spans="1:71" x14ac:dyDescent="0.2">
      <c r="A24" s="6">
        <v>23</v>
      </c>
      <c r="B24" s="1" t="s">
        <v>12</v>
      </c>
      <c r="D24" s="1" t="s">
        <v>3</v>
      </c>
      <c r="E24" s="9" t="s">
        <v>55</v>
      </c>
      <c r="F24" s="34" t="s">
        <v>57</v>
      </c>
      <c r="G24" s="9" t="str">
        <f>CONCATENATE(E24,"_",H24)</f>
        <v>pH_2_Rep3</v>
      </c>
      <c r="H24" s="9" t="s">
        <v>128</v>
      </c>
      <c r="I24" s="9" t="s">
        <v>10</v>
      </c>
      <c r="J24" s="9" t="s">
        <v>103</v>
      </c>
      <c r="K24" s="9" t="s">
        <v>11</v>
      </c>
      <c r="L24" s="1">
        <v>70</v>
      </c>
      <c r="M24" s="1">
        <v>200</v>
      </c>
      <c r="N24" s="1">
        <v>2</v>
      </c>
      <c r="P24" s="9">
        <v>125</v>
      </c>
      <c r="Q24" s="9" t="s">
        <v>22</v>
      </c>
      <c r="R24" s="9" t="s">
        <v>144</v>
      </c>
      <c r="S24" s="10">
        <v>0.12589</v>
      </c>
      <c r="T24" s="10">
        <v>5.5057835990164898</v>
      </c>
      <c r="U24" s="10">
        <v>0.99499000000000004</v>
      </c>
      <c r="V24" s="10">
        <v>-4.5343400000000003</v>
      </c>
      <c r="W24" s="1">
        <v>2</v>
      </c>
      <c r="X24" s="1">
        <v>3</v>
      </c>
      <c r="Y24" s="10">
        <v>0.69099999999999995</v>
      </c>
      <c r="Z24" s="15">
        <v>97.25</v>
      </c>
      <c r="AA24" s="9">
        <v>20180413</v>
      </c>
      <c r="AB24" s="9" t="s">
        <v>90</v>
      </c>
      <c r="AC24" s="11">
        <v>-93</v>
      </c>
      <c r="AD24" s="12"/>
      <c r="AE24" s="12"/>
      <c r="AX24" s="25"/>
      <c r="AY24" s="25"/>
      <c r="BJ24" s="16">
        <v>3.3142283513142274</v>
      </c>
      <c r="BK24" s="17">
        <v>1.4245555000000001</v>
      </c>
      <c r="BL24" s="17">
        <v>5.9360998999999994</v>
      </c>
      <c r="BM24" s="17">
        <v>23.392162200000001</v>
      </c>
      <c r="BN24" s="17">
        <v>25.9352436</v>
      </c>
      <c r="BO24" s="17">
        <v>21.975673700000002</v>
      </c>
      <c r="BP24" s="17">
        <v>15.0636245</v>
      </c>
      <c r="BQ24" s="17">
        <v>6.2326211000000002</v>
      </c>
      <c r="BR24" s="17">
        <v>4.0019399999999997E-2</v>
      </c>
      <c r="BS24" s="17">
        <v>0</v>
      </c>
    </row>
    <row r="25" spans="1:71" x14ac:dyDescent="0.2">
      <c r="A25" s="6">
        <v>24</v>
      </c>
      <c r="B25" s="1" t="s">
        <v>12</v>
      </c>
      <c r="D25" s="1" t="s">
        <v>3</v>
      </c>
      <c r="E25" s="9" t="s">
        <v>55</v>
      </c>
      <c r="F25" s="34" t="s">
        <v>58</v>
      </c>
      <c r="G25" s="9" t="str">
        <f>CONCATENATE(E25,"_",H25)</f>
        <v>pH_2_Rep4</v>
      </c>
      <c r="H25" s="9" t="s">
        <v>129</v>
      </c>
      <c r="I25" s="9" t="s">
        <v>10</v>
      </c>
      <c r="J25" s="9" t="s">
        <v>103</v>
      </c>
      <c r="K25" s="9" t="s">
        <v>11</v>
      </c>
      <c r="L25" s="1">
        <v>70</v>
      </c>
      <c r="M25" s="1">
        <v>200</v>
      </c>
      <c r="N25" s="1">
        <v>2</v>
      </c>
      <c r="P25" s="9">
        <v>125</v>
      </c>
      <c r="Q25" s="9" t="s">
        <v>22</v>
      </c>
      <c r="R25" s="9" t="s">
        <v>144</v>
      </c>
      <c r="S25" s="10">
        <v>0.10662000000000001</v>
      </c>
      <c r="T25" s="10">
        <v>6.5012317531923998</v>
      </c>
      <c r="U25" s="10">
        <v>0.99221999999999999</v>
      </c>
      <c r="V25" s="10">
        <v>-4.3339299999999996</v>
      </c>
      <c r="W25" s="1">
        <v>2</v>
      </c>
      <c r="X25" s="1">
        <v>3</v>
      </c>
      <c r="Y25" s="10">
        <v>0.72</v>
      </c>
      <c r="Z25" s="15">
        <v>97.25</v>
      </c>
      <c r="AA25" s="9">
        <v>20180413</v>
      </c>
      <c r="AB25" s="9" t="s">
        <v>90</v>
      </c>
      <c r="AC25" s="11">
        <v>-93</v>
      </c>
      <c r="AD25" s="12"/>
      <c r="AE25" s="12"/>
      <c r="AX25" s="25"/>
      <c r="AY25" s="25"/>
      <c r="BJ25" s="16">
        <v>3.4743912155256087</v>
      </c>
      <c r="BK25" s="17">
        <v>1.0945000999999999</v>
      </c>
      <c r="BL25" s="17">
        <v>4.6512376</v>
      </c>
      <c r="BM25" s="17">
        <v>20.591437800000001</v>
      </c>
      <c r="BN25" s="17">
        <v>25.504378500000001</v>
      </c>
      <c r="BO25" s="17">
        <v>23.2955994</v>
      </c>
      <c r="BP25" s="17">
        <v>17.320602899999997</v>
      </c>
      <c r="BQ25" s="17">
        <v>7.4892455</v>
      </c>
      <c r="BR25" s="17">
        <v>5.2998300000000005E-2</v>
      </c>
      <c r="BS25" s="17">
        <v>0</v>
      </c>
    </row>
    <row r="26" spans="1:71" x14ac:dyDescent="0.2">
      <c r="A26" s="6">
        <v>25</v>
      </c>
      <c r="B26" s="1" t="s">
        <v>12</v>
      </c>
      <c r="D26" s="1" t="s">
        <v>3</v>
      </c>
      <c r="E26" s="9" t="s">
        <v>55</v>
      </c>
      <c r="F26" s="34" t="s">
        <v>59</v>
      </c>
      <c r="G26" s="9" t="str">
        <f>CONCATENATE(E26,"_",H26)</f>
        <v>pH_2_Rep5</v>
      </c>
      <c r="H26" s="9" t="s">
        <v>130</v>
      </c>
      <c r="I26" s="9" t="s">
        <v>10</v>
      </c>
      <c r="J26" s="9" t="s">
        <v>103</v>
      </c>
      <c r="K26" s="9" t="s">
        <v>11</v>
      </c>
      <c r="L26" s="1">
        <v>70</v>
      </c>
      <c r="M26" s="1">
        <v>200</v>
      </c>
      <c r="N26" s="1">
        <v>2</v>
      </c>
      <c r="P26" s="9">
        <v>125</v>
      </c>
      <c r="Q26" s="9" t="s">
        <v>22</v>
      </c>
      <c r="R26" s="9" t="s">
        <v>144</v>
      </c>
      <c r="S26" s="10">
        <v>0.12805</v>
      </c>
      <c r="T26" s="10">
        <v>5.4130027834730097</v>
      </c>
      <c r="U26" s="10">
        <v>0.99622999999999995</v>
      </c>
      <c r="V26" s="10">
        <v>-4.6186199999999999</v>
      </c>
      <c r="W26" s="1">
        <v>1</v>
      </c>
      <c r="X26" s="1">
        <v>4</v>
      </c>
      <c r="Y26" s="10">
        <v>0.72199999999999998</v>
      </c>
      <c r="Z26" s="15">
        <v>97.25</v>
      </c>
      <c r="AA26" s="9">
        <v>20180413</v>
      </c>
      <c r="AB26" s="9" t="s">
        <v>90</v>
      </c>
      <c r="AC26" s="11">
        <v>-93</v>
      </c>
      <c r="AD26" s="12"/>
      <c r="AE26" s="12"/>
      <c r="AX26" s="25"/>
      <c r="AY26" s="25"/>
      <c r="BJ26" s="16">
        <v>3.3596612473596612</v>
      </c>
      <c r="BK26" s="17">
        <v>1.0762159</v>
      </c>
      <c r="BL26" s="17">
        <v>4.8339558</v>
      </c>
      <c r="BM26" s="17">
        <v>23.3119771</v>
      </c>
      <c r="BN26" s="17">
        <v>26.836953999999999</v>
      </c>
      <c r="BO26" s="17">
        <v>21.9820992</v>
      </c>
      <c r="BP26" s="17">
        <v>15.7218448</v>
      </c>
      <c r="BQ26" s="17">
        <v>6.1989400999999997</v>
      </c>
      <c r="BR26" s="17">
        <v>3.8012999999999998E-2</v>
      </c>
      <c r="BS26" s="17">
        <v>0</v>
      </c>
    </row>
    <row r="27" spans="1:71" x14ac:dyDescent="0.2">
      <c r="A27" s="6">
        <v>26</v>
      </c>
      <c r="B27" s="1" t="s">
        <v>12</v>
      </c>
      <c r="D27" s="1" t="s">
        <v>3</v>
      </c>
      <c r="E27" s="9" t="s">
        <v>194</v>
      </c>
      <c r="F27" s="34" t="s">
        <v>195</v>
      </c>
      <c r="G27" s="9" t="str">
        <f>CONCATENATE(E27,"_",H27)</f>
        <v>pH_3_Rep1</v>
      </c>
      <c r="H27" s="9" t="s">
        <v>126</v>
      </c>
      <c r="I27" s="9" t="s">
        <v>10</v>
      </c>
      <c r="J27" s="9" t="s">
        <v>103</v>
      </c>
      <c r="K27" s="9" t="s">
        <v>11</v>
      </c>
      <c r="L27" s="1">
        <v>70</v>
      </c>
      <c r="M27" s="1">
        <v>200</v>
      </c>
      <c r="N27" s="1">
        <v>3</v>
      </c>
      <c r="P27" s="9">
        <v>125</v>
      </c>
      <c r="Q27" s="9" t="s">
        <v>22</v>
      </c>
      <c r="R27" s="9" t="s">
        <v>144</v>
      </c>
      <c r="S27" s="10">
        <v>0.10437</v>
      </c>
      <c r="T27" s="10">
        <v>6.6413796366678604</v>
      </c>
      <c r="U27" s="10">
        <v>0.99526999999999999</v>
      </c>
      <c r="V27" s="10">
        <v>-4.40815</v>
      </c>
      <c r="W27" s="1">
        <v>1</v>
      </c>
      <c r="X27" s="1">
        <v>4</v>
      </c>
      <c r="Y27" s="10">
        <v>2.0493999999999999</v>
      </c>
      <c r="Z27" s="15">
        <v>101.42749999999999</v>
      </c>
      <c r="AA27" s="9">
        <v>20170830</v>
      </c>
      <c r="AB27" s="9" t="s">
        <v>90</v>
      </c>
      <c r="AC27" s="11">
        <v>-93</v>
      </c>
      <c r="AD27" s="16">
        <v>-55.045542145055997</v>
      </c>
      <c r="AE27" s="16">
        <v>0.1</v>
      </c>
      <c r="AF27" s="12">
        <v>4</v>
      </c>
      <c r="AG27" s="5">
        <v>0.116041841798385</v>
      </c>
      <c r="AH27" s="5">
        <v>0.26221307882272599</v>
      </c>
      <c r="AI27" s="5">
        <v>0.61024572092346896</v>
      </c>
      <c r="AJ27" s="5">
        <v>1.14993584554198E-2</v>
      </c>
      <c r="AK27" s="5">
        <v>4.2260904275415498E-2</v>
      </c>
      <c r="AL27" s="5">
        <v>3.4861170643916702E-2</v>
      </c>
      <c r="AM27" s="5">
        <v>7.3629809204821595E-2</v>
      </c>
      <c r="AN27" s="5">
        <v>3.4922657145107202E-3</v>
      </c>
      <c r="AO27" s="24">
        <f t="shared" ref="AO27" si="5">(AH27+2*AI27+3*AJ27)/(SUM(AG27:AJ27))</f>
        <v>1.5172025960359237</v>
      </c>
      <c r="AP27" s="5">
        <v>-220.561620543168</v>
      </c>
      <c r="AQ27" s="5">
        <v>-224.88639613273699</v>
      </c>
      <c r="AR27" s="5">
        <v>-225.49032825019</v>
      </c>
      <c r="AS27" s="5"/>
      <c r="AT27" s="5">
        <v>8.3910425183790505</v>
      </c>
      <c r="AU27" s="5">
        <v>4.85002693672471</v>
      </c>
      <c r="AV27" s="5">
        <v>2.9622824495333302</v>
      </c>
      <c r="AW27" s="5"/>
      <c r="AX27" s="25"/>
      <c r="AY27" s="25">
        <f>((AG27*AP27)+(AH27*AQ27)+(AI27*AR27))/SUM(AG27:AI27)</f>
        <v>-224.75153740956404</v>
      </c>
      <c r="AZ27" s="5">
        <f>((AP27/1000+1)/($AD27/1000+1)-1)*1000</f>
        <v>-175.1577306422102</v>
      </c>
      <c r="BA27" s="5">
        <f>((AQ27/1000+1)/($AD27/1000+1)-1)*1000</f>
        <v>-179.73443331144378</v>
      </c>
      <c r="BB27" s="5">
        <f>((AR27/1000+1)/($AD27/1000+1)-1)*1000</f>
        <v>-180.37354571779619</v>
      </c>
      <c r="BC27" s="5"/>
      <c r="BD27" s="5">
        <v>8.8326763351358402</v>
      </c>
      <c r="BE27" s="5">
        <v>5.1052915123418199</v>
      </c>
      <c r="BF27" s="5">
        <v>3.1181920521403499</v>
      </c>
      <c r="BG27" s="5"/>
      <c r="BH27" s="25"/>
      <c r="BI27" s="25">
        <f>(($AG27*AZ27)+($AH27*BA27)+($AI27*BB27))/SUM($AG27:$AI27)</f>
        <v>-179.5917187900699</v>
      </c>
      <c r="BJ27" s="16">
        <v>3.8624997866792499</v>
      </c>
      <c r="BK27" s="17">
        <v>0.29331570000000001</v>
      </c>
      <c r="BL27" s="17">
        <v>0.88300190000000001</v>
      </c>
      <c r="BM27" s="17">
        <v>5.8800225999999993</v>
      </c>
      <c r="BN27" s="17">
        <v>17.1488598</v>
      </c>
      <c r="BO27" s="17">
        <v>57.971388599999997</v>
      </c>
      <c r="BP27" s="17">
        <v>16.6730594</v>
      </c>
      <c r="BQ27" s="17">
        <v>1.1436506000000002</v>
      </c>
      <c r="BR27" s="17">
        <v>6.0140899999999997E-3</v>
      </c>
      <c r="BS27" s="17">
        <v>6.8732400000000001E-4</v>
      </c>
    </row>
    <row r="28" spans="1:71" x14ac:dyDescent="0.2">
      <c r="A28" s="6">
        <v>27</v>
      </c>
      <c r="B28" s="1" t="s">
        <v>12</v>
      </c>
      <c r="D28" s="1" t="s">
        <v>3</v>
      </c>
      <c r="E28" s="9" t="s">
        <v>194</v>
      </c>
      <c r="F28" s="34" t="s">
        <v>196</v>
      </c>
      <c r="G28" s="9" t="str">
        <f>CONCATENATE(E28,"_",H28)</f>
        <v>pH_3_Rep2</v>
      </c>
      <c r="H28" s="9" t="s">
        <v>127</v>
      </c>
      <c r="I28" s="9" t="s">
        <v>10</v>
      </c>
      <c r="J28" s="9" t="s">
        <v>103</v>
      </c>
      <c r="K28" s="9" t="s">
        <v>11</v>
      </c>
      <c r="L28" s="1">
        <v>70</v>
      </c>
      <c r="M28" s="1">
        <v>200</v>
      </c>
      <c r="N28" s="1">
        <v>3</v>
      </c>
      <c r="P28" s="9">
        <v>125</v>
      </c>
      <c r="Q28" s="9" t="s">
        <v>22</v>
      </c>
      <c r="R28" s="9" t="s">
        <v>144</v>
      </c>
      <c r="S28" s="10">
        <v>0.10052</v>
      </c>
      <c r="T28" s="10">
        <v>6.8953077776284397</v>
      </c>
      <c r="U28" s="10">
        <v>0.99987999999999999</v>
      </c>
      <c r="V28" s="10">
        <v>-4.3488100000000003</v>
      </c>
      <c r="W28" s="1">
        <v>2</v>
      </c>
      <c r="X28" s="1">
        <v>4</v>
      </c>
      <c r="Y28" s="10">
        <v>2.0198</v>
      </c>
      <c r="Z28" s="15">
        <v>101.42749999999999</v>
      </c>
      <c r="AA28" s="9">
        <v>20170830</v>
      </c>
      <c r="AB28" s="9" t="s">
        <v>90</v>
      </c>
      <c r="AC28" s="11">
        <v>-93</v>
      </c>
      <c r="AX28" s="23"/>
      <c r="AY28" s="23"/>
      <c r="BJ28" s="16">
        <v>3.7670048838465995</v>
      </c>
      <c r="BK28" s="17">
        <v>0.2792269</v>
      </c>
      <c r="BL28" s="17">
        <v>1.2383955</v>
      </c>
      <c r="BM28" s="17">
        <v>8.3404495999999995</v>
      </c>
      <c r="BN28" s="17">
        <v>17.429168100000002</v>
      </c>
      <c r="BO28" s="17">
        <v>57.299875099999994</v>
      </c>
      <c r="BP28" s="17">
        <v>15.298557199999999</v>
      </c>
      <c r="BQ28" s="17">
        <v>0</v>
      </c>
      <c r="BR28" s="17">
        <v>0.11321790000000001</v>
      </c>
      <c r="BS28" s="17">
        <v>1.10972E-3</v>
      </c>
    </row>
    <row r="29" spans="1:71" x14ac:dyDescent="0.2">
      <c r="A29" s="6">
        <v>28</v>
      </c>
      <c r="B29" s="1" t="s">
        <v>12</v>
      </c>
      <c r="D29" s="1" t="s">
        <v>3</v>
      </c>
      <c r="E29" s="9" t="s">
        <v>194</v>
      </c>
      <c r="F29" s="34" t="s">
        <v>197</v>
      </c>
      <c r="G29" s="9" t="str">
        <f>CONCATENATE(E29,"_",H29)</f>
        <v>pH_3_Rep3</v>
      </c>
      <c r="H29" s="9" t="s">
        <v>128</v>
      </c>
      <c r="I29" s="9" t="s">
        <v>10</v>
      </c>
      <c r="J29" s="9" t="s">
        <v>103</v>
      </c>
      <c r="K29" s="9" t="s">
        <v>11</v>
      </c>
      <c r="L29" s="1">
        <v>70</v>
      </c>
      <c r="M29" s="1">
        <v>200</v>
      </c>
      <c r="N29" s="1">
        <v>3</v>
      </c>
      <c r="P29" s="9">
        <v>125</v>
      </c>
      <c r="Q29" s="9" t="s">
        <v>22</v>
      </c>
      <c r="R29" s="9" t="s">
        <v>144</v>
      </c>
      <c r="S29" s="10">
        <v>0.10577</v>
      </c>
      <c r="T29" s="10">
        <v>6.5533455084872596</v>
      </c>
      <c r="U29" s="10">
        <v>0.99927999999999995</v>
      </c>
      <c r="V29" s="10">
        <v>-4.5218600000000002</v>
      </c>
      <c r="W29" s="1">
        <v>1</v>
      </c>
      <c r="X29" s="1">
        <v>4</v>
      </c>
      <c r="Y29" s="10">
        <v>2.0794000000000001</v>
      </c>
      <c r="Z29" s="15">
        <v>101.42749999999999</v>
      </c>
      <c r="AA29" s="9">
        <v>20170830</v>
      </c>
      <c r="AB29" s="9" t="s">
        <v>90</v>
      </c>
      <c r="AC29" s="11">
        <v>-93</v>
      </c>
      <c r="AX29" s="23"/>
      <c r="AY29" s="23"/>
      <c r="BJ29" s="16">
        <v>3.6765322319293872</v>
      </c>
      <c r="BK29" s="17">
        <v>0.39456649999999999</v>
      </c>
      <c r="BL29" s="17">
        <v>1.6686506999999999</v>
      </c>
      <c r="BM29" s="17">
        <v>10.6293468</v>
      </c>
      <c r="BN29" s="17">
        <v>22.224985199999999</v>
      </c>
      <c r="BO29" s="17">
        <v>48.615419700000004</v>
      </c>
      <c r="BP29" s="17">
        <v>15.2283426</v>
      </c>
      <c r="BQ29" s="17">
        <v>1.2279004</v>
      </c>
      <c r="BR29" s="17">
        <v>6.1758799999999999E-3</v>
      </c>
      <c r="BS29" s="17">
        <v>4.61226E-3</v>
      </c>
    </row>
    <row r="30" spans="1:71" x14ac:dyDescent="0.2">
      <c r="A30" s="6">
        <v>29</v>
      </c>
      <c r="B30" s="1" t="s">
        <v>12</v>
      </c>
      <c r="D30" s="1" t="s">
        <v>3</v>
      </c>
      <c r="E30" s="9" t="s">
        <v>194</v>
      </c>
      <c r="F30" s="34" t="s">
        <v>198</v>
      </c>
      <c r="G30" s="9" t="str">
        <f>CONCATENATE(E30,"_",H30)</f>
        <v>pH_3_Rep4</v>
      </c>
      <c r="H30" s="9" t="s">
        <v>129</v>
      </c>
      <c r="I30" s="9" t="s">
        <v>10</v>
      </c>
      <c r="J30" s="9" t="s">
        <v>103</v>
      </c>
      <c r="K30" s="9" t="s">
        <v>11</v>
      </c>
      <c r="L30" s="1">
        <v>70</v>
      </c>
      <c r="M30" s="1">
        <v>200</v>
      </c>
      <c r="N30" s="1">
        <v>3</v>
      </c>
      <c r="P30" s="9">
        <v>125</v>
      </c>
      <c r="Q30" s="9" t="s">
        <v>22</v>
      </c>
      <c r="R30" s="9" t="s">
        <v>144</v>
      </c>
      <c r="S30" s="10">
        <v>9.801E-2</v>
      </c>
      <c r="T30" s="10">
        <v>7.0719622127292903</v>
      </c>
      <c r="U30" s="10">
        <v>0.99992000000000003</v>
      </c>
      <c r="V30" s="10">
        <v>-4.4672999999999998</v>
      </c>
      <c r="W30" s="1">
        <v>2</v>
      </c>
      <c r="X30" s="1">
        <v>3</v>
      </c>
      <c r="Y30" s="10">
        <v>1.9281999999999999</v>
      </c>
      <c r="Z30" s="15">
        <v>101.42749999999999</v>
      </c>
      <c r="AA30" s="9">
        <v>20170830</v>
      </c>
      <c r="AB30" s="9" t="s">
        <v>90</v>
      </c>
      <c r="AC30" s="11">
        <v>-93</v>
      </c>
      <c r="AX30" s="23"/>
      <c r="AY30" s="23"/>
      <c r="BJ30" s="16">
        <v>3.6922880546184778</v>
      </c>
      <c r="BK30" s="17">
        <v>0.29971330000000002</v>
      </c>
      <c r="BL30" s="17">
        <v>1.2380347999999999</v>
      </c>
      <c r="BM30" s="17">
        <v>9.0117678000000012</v>
      </c>
      <c r="BN30" s="17">
        <v>21.6784283</v>
      </c>
      <c r="BO30" s="17">
        <v>54.045987400000001</v>
      </c>
      <c r="BP30" s="17">
        <v>13.610393200000001</v>
      </c>
      <c r="BQ30" s="17">
        <v>0.1146837</v>
      </c>
      <c r="BR30" s="17">
        <v>0</v>
      </c>
      <c r="BS30" s="17">
        <v>9.91584E-4</v>
      </c>
    </row>
    <row r="31" spans="1:71" x14ac:dyDescent="0.2">
      <c r="A31" s="6">
        <v>30</v>
      </c>
      <c r="B31" s="1" t="s">
        <v>12</v>
      </c>
      <c r="D31" s="1" t="s">
        <v>3</v>
      </c>
      <c r="E31" s="9" t="s">
        <v>194</v>
      </c>
      <c r="F31" s="34" t="s">
        <v>199</v>
      </c>
      <c r="G31" s="9" t="str">
        <f>CONCATENATE(E31,"_",H31)</f>
        <v>pH_3_Rep5</v>
      </c>
      <c r="H31" s="9" t="s">
        <v>130</v>
      </c>
      <c r="I31" s="9" t="s">
        <v>10</v>
      </c>
      <c r="J31" s="9" t="s">
        <v>103</v>
      </c>
      <c r="K31" s="9" t="s">
        <v>11</v>
      </c>
      <c r="L31" s="1">
        <v>70</v>
      </c>
      <c r="M31" s="1">
        <v>200</v>
      </c>
      <c r="N31" s="1">
        <v>3</v>
      </c>
      <c r="P31" s="9">
        <v>125</v>
      </c>
      <c r="Q31" s="9" t="s">
        <v>22</v>
      </c>
      <c r="R31" s="9" t="s">
        <v>144</v>
      </c>
      <c r="S31" s="10">
        <v>8.4849999999999995E-2</v>
      </c>
      <c r="T31" s="10">
        <v>8.1689862769164101</v>
      </c>
      <c r="U31" s="10">
        <v>0.99805999999999995</v>
      </c>
      <c r="V31" s="10">
        <v>-4.3058800000000002</v>
      </c>
      <c r="W31" s="1">
        <v>1</v>
      </c>
      <c r="X31" s="1">
        <v>4</v>
      </c>
      <c r="Y31" s="10">
        <v>1.7390000000000001</v>
      </c>
      <c r="Z31" s="15">
        <v>101.42749999999999</v>
      </c>
      <c r="AA31" s="9">
        <v>20170830</v>
      </c>
      <c r="AB31" s="9" t="s">
        <v>90</v>
      </c>
      <c r="AC31" s="11">
        <v>-93</v>
      </c>
      <c r="AX31" s="23"/>
      <c r="AY31" s="23"/>
      <c r="BJ31" s="16">
        <v>3.697976381537313</v>
      </c>
      <c r="BK31" s="17">
        <v>0.32448250000000001</v>
      </c>
      <c r="BL31" s="17">
        <v>1.4545504</v>
      </c>
      <c r="BM31" s="17">
        <v>9.6771263999999988</v>
      </c>
      <c r="BN31" s="17">
        <v>20.799152300000003</v>
      </c>
      <c r="BO31" s="17">
        <v>52.229536899999999</v>
      </c>
      <c r="BP31" s="17">
        <v>15.466609400000001</v>
      </c>
      <c r="BQ31" s="17">
        <v>0</v>
      </c>
      <c r="BR31" s="17">
        <v>4.81532E-2</v>
      </c>
      <c r="BS31" s="17">
        <v>3.8886600000000003E-4</v>
      </c>
    </row>
    <row r="32" spans="1:71" x14ac:dyDescent="0.2">
      <c r="A32" s="6">
        <v>31</v>
      </c>
      <c r="B32" s="1" t="s">
        <v>12</v>
      </c>
      <c r="D32" s="1" t="s">
        <v>3</v>
      </c>
      <c r="E32" s="9" t="s">
        <v>61</v>
      </c>
      <c r="F32" s="9" t="s">
        <v>60</v>
      </c>
      <c r="G32" s="9" t="str">
        <f>CONCATENATE(E32,"_",H32)</f>
        <v>pH_4_Rep1</v>
      </c>
      <c r="H32" s="9" t="s">
        <v>126</v>
      </c>
      <c r="I32" s="9" t="s">
        <v>10</v>
      </c>
      <c r="J32" s="9" t="s">
        <v>103</v>
      </c>
      <c r="K32" s="9" t="s">
        <v>11</v>
      </c>
      <c r="L32" s="1">
        <v>70</v>
      </c>
      <c r="M32" s="1">
        <v>200</v>
      </c>
      <c r="N32" s="1">
        <v>4</v>
      </c>
      <c r="P32" s="9">
        <v>125</v>
      </c>
      <c r="Q32" s="9" t="s">
        <v>22</v>
      </c>
      <c r="R32" s="9" t="s">
        <v>144</v>
      </c>
      <c r="S32" s="10">
        <v>0.10055</v>
      </c>
      <c r="T32" s="10">
        <v>6.8937438732869403</v>
      </c>
      <c r="U32" s="10">
        <v>0.99743000000000004</v>
      </c>
      <c r="V32" s="10">
        <v>-3.8133900000000001</v>
      </c>
      <c r="W32" s="1">
        <v>2</v>
      </c>
      <c r="X32" s="1">
        <v>3</v>
      </c>
      <c r="Y32" s="10">
        <v>0.48299999999999998</v>
      </c>
      <c r="Z32" s="15">
        <v>93.133333333333297</v>
      </c>
      <c r="AA32" s="9">
        <v>20180413</v>
      </c>
      <c r="AB32" s="9" t="s">
        <v>90</v>
      </c>
      <c r="AC32" s="11">
        <v>-93</v>
      </c>
      <c r="AD32" s="16">
        <v>-60.9</v>
      </c>
      <c r="AE32" s="16">
        <v>0.1</v>
      </c>
      <c r="AF32" s="12">
        <v>8</v>
      </c>
      <c r="AG32" s="5">
        <v>5.4872915203157603E-2</v>
      </c>
      <c r="AH32" s="5">
        <v>0.14999863368095501</v>
      </c>
      <c r="AI32" s="5">
        <v>0.72095030043039898</v>
      </c>
      <c r="AJ32" s="5">
        <v>7.4178150685488303E-2</v>
      </c>
      <c r="AK32" s="5">
        <v>2.7849760080942499E-3</v>
      </c>
      <c r="AL32" s="5">
        <v>5.53003723819362E-3</v>
      </c>
      <c r="AM32" s="5">
        <v>7.2543406629397202E-3</v>
      </c>
      <c r="AN32" s="5">
        <v>2.7954301874251698E-3</v>
      </c>
      <c r="AO32" s="24">
        <f t="shared" ref="AO32" si="6">(AH32+2*AI32+3*AJ32)/(SUM(AG32:AJ32))</f>
        <v>1.814433686598218</v>
      </c>
      <c r="AP32" s="5">
        <v>-249.24530544550601</v>
      </c>
      <c r="AQ32" s="5">
        <v>-250.63406944951299</v>
      </c>
      <c r="AR32" s="5">
        <v>-261.46988072161997</v>
      </c>
      <c r="AS32" s="5">
        <v>-257.321955041428</v>
      </c>
      <c r="AT32" s="5">
        <v>9.0314749817563005</v>
      </c>
      <c r="AU32" s="5">
        <v>5.9180937639558699</v>
      </c>
      <c r="AV32" s="5">
        <v>5.4502420933733804</v>
      </c>
      <c r="AW32" s="5">
        <v>6.4850983163598199</v>
      </c>
      <c r="AX32" s="27">
        <f>((AG32*AP32)+(AH32*AQ32)+(AI32*AR32)+(AJ32*AS32))/SUM(AG32:AJ32)</f>
        <v>-258.86604029732092</v>
      </c>
      <c r="AY32" s="27">
        <f>((AG32*AP32)+(AH32*AQ32)+(AI32*AR32))/SUM(AG32:AI32)</f>
        <v>-258.98975458303113</v>
      </c>
      <c r="AZ32" s="5">
        <f>((AP32/1000+1)/($AD32/1000+1)-1)*1000</f>
        <v>-200.55937114844636</v>
      </c>
      <c r="BA32" s="5">
        <f>((AQ32/1000+1)/($AD32/1000+1)-1)*1000</f>
        <v>-202.03819555905989</v>
      </c>
      <c r="BB32" s="5">
        <f>((AR32/1000+1)/($AD32/1000+1)-1)*1000</f>
        <v>-213.5767018652115</v>
      </c>
      <c r="BC32" s="5">
        <f>((AS32/1000+1)/($AD32/1000+1)-1)*1000</f>
        <v>-209.15978600940065</v>
      </c>
      <c r="BD32" s="5">
        <v>9.5575769886919595</v>
      </c>
      <c r="BE32" s="5">
        <v>6.2628349067636799</v>
      </c>
      <c r="BF32" s="5">
        <v>5.7677299134029196</v>
      </c>
      <c r="BG32" s="5">
        <v>6.8628686413957496</v>
      </c>
      <c r="BH32" s="25">
        <f>(($AG32*AZ32)+($AH32*BA32)+($AI32*BB32)+($AJ32*BC32))/SUM($AG32:$AJ32)</f>
        <v>-210.80400415005968</v>
      </c>
      <c r="BI32" s="25">
        <f>(($AG32*AZ32)+($AH32*BA32)+($AI32*BB32))/SUM($AG32:$AI32)</f>
        <v>-210.93574122354516</v>
      </c>
      <c r="BJ32" s="16">
        <v>3.0449024789999997</v>
      </c>
      <c r="BK32" s="17">
        <v>0.97720059999999997</v>
      </c>
      <c r="BL32" s="17">
        <v>4.2259584000000006</v>
      </c>
      <c r="BM32" s="17">
        <v>24.567500599999999</v>
      </c>
      <c r="BN32" s="17">
        <v>32.161358800000002</v>
      </c>
      <c r="BO32" s="17">
        <v>35.740945400000001</v>
      </c>
      <c r="BP32" s="17">
        <v>2.2807869000000003</v>
      </c>
      <c r="BQ32" s="17">
        <v>4.62493E-2</v>
      </c>
      <c r="BR32" s="17">
        <v>0</v>
      </c>
      <c r="BS32" s="17">
        <v>0</v>
      </c>
    </row>
    <row r="33" spans="1:71" x14ac:dyDescent="0.2">
      <c r="A33" s="6">
        <v>32</v>
      </c>
      <c r="B33" s="1" t="s">
        <v>12</v>
      </c>
      <c r="D33" s="1" t="s">
        <v>3</v>
      </c>
      <c r="E33" s="9" t="s">
        <v>61</v>
      </c>
      <c r="F33" s="9" t="s">
        <v>62</v>
      </c>
      <c r="G33" s="9" t="str">
        <f>CONCATENATE(E33,"_",H33)</f>
        <v>pH_4_Rep2</v>
      </c>
      <c r="H33" s="9" t="s">
        <v>127</v>
      </c>
      <c r="I33" s="9" t="s">
        <v>10</v>
      </c>
      <c r="J33" s="9" t="s">
        <v>103</v>
      </c>
      <c r="K33" s="9" t="s">
        <v>11</v>
      </c>
      <c r="L33" s="1">
        <v>70</v>
      </c>
      <c r="M33" s="1">
        <v>200</v>
      </c>
      <c r="N33" s="1">
        <v>4</v>
      </c>
      <c r="P33" s="9">
        <v>125</v>
      </c>
      <c r="Q33" s="9" t="s">
        <v>22</v>
      </c>
      <c r="R33" s="9" t="s">
        <v>144</v>
      </c>
      <c r="S33" s="10">
        <v>0.10983999999999999</v>
      </c>
      <c r="T33" s="10">
        <v>6.3107766284373197</v>
      </c>
      <c r="U33" s="10">
        <v>0.99016999999999999</v>
      </c>
      <c r="V33" s="10">
        <v>-4.1498299999999997</v>
      </c>
      <c r="W33" s="1">
        <v>2</v>
      </c>
      <c r="X33" s="1">
        <v>3</v>
      </c>
      <c r="Y33" s="10">
        <v>0.504</v>
      </c>
      <c r="Z33" s="15">
        <v>93.133333333333297</v>
      </c>
      <c r="AA33" s="9">
        <v>20180413</v>
      </c>
      <c r="AB33" s="9" t="s">
        <v>90</v>
      </c>
      <c r="AC33" s="11">
        <v>-93</v>
      </c>
      <c r="AX33" s="25"/>
      <c r="AY33" s="25"/>
      <c r="BJ33" s="16">
        <v>2.970953857</v>
      </c>
      <c r="BK33" s="17">
        <v>1.067901</v>
      </c>
      <c r="BL33" s="17">
        <v>4.6515335999999996</v>
      </c>
      <c r="BM33" s="17">
        <v>26.940840100000003</v>
      </c>
      <c r="BN33" s="17">
        <v>32.584291</v>
      </c>
      <c r="BO33" s="17">
        <v>33.007096900000001</v>
      </c>
      <c r="BP33" s="17">
        <v>1.7091130999999999</v>
      </c>
      <c r="BQ33" s="17">
        <v>3.9224300000000004E-2</v>
      </c>
      <c r="BR33" s="17">
        <v>0</v>
      </c>
      <c r="BS33" s="17">
        <v>0</v>
      </c>
    </row>
    <row r="34" spans="1:71" x14ac:dyDescent="0.2">
      <c r="A34" s="6">
        <v>33</v>
      </c>
      <c r="B34" s="1" t="s">
        <v>12</v>
      </c>
      <c r="D34" s="1" t="s">
        <v>3</v>
      </c>
      <c r="E34" s="9" t="s">
        <v>61</v>
      </c>
      <c r="F34" s="9" t="s">
        <v>63</v>
      </c>
      <c r="G34" s="9" t="str">
        <f>CONCATENATE(E34,"_",H34)</f>
        <v>pH_4_Rep3</v>
      </c>
      <c r="H34" s="9" t="s">
        <v>128</v>
      </c>
      <c r="I34" s="9" t="s">
        <v>10</v>
      </c>
      <c r="J34" s="9" t="s">
        <v>103</v>
      </c>
      <c r="K34" s="9" t="s">
        <v>11</v>
      </c>
      <c r="L34" s="1">
        <v>70</v>
      </c>
      <c r="M34" s="1">
        <v>200</v>
      </c>
      <c r="N34" s="1">
        <v>4</v>
      </c>
      <c r="P34" s="9">
        <v>125</v>
      </c>
      <c r="Q34" s="9" t="s">
        <v>22</v>
      </c>
      <c r="R34" s="9" t="s">
        <v>144</v>
      </c>
      <c r="S34" s="10">
        <v>9.6000000000000002E-2</v>
      </c>
      <c r="T34" s="10">
        <v>7.2204648829662501</v>
      </c>
      <c r="U34" s="10">
        <v>0.99602999999999997</v>
      </c>
      <c r="V34" s="10">
        <v>-3.6844899999999998</v>
      </c>
      <c r="W34" s="1">
        <v>2</v>
      </c>
      <c r="X34" s="1">
        <v>3</v>
      </c>
      <c r="Y34" s="10">
        <v>0.54200000000000004</v>
      </c>
      <c r="Z34" s="15">
        <v>93.133333333333297</v>
      </c>
      <c r="AA34" s="9">
        <v>20180413</v>
      </c>
      <c r="AB34" s="9" t="s">
        <v>90</v>
      </c>
      <c r="AC34" s="11">
        <v>-93</v>
      </c>
      <c r="AX34" s="25"/>
      <c r="AY34" s="25"/>
      <c r="BJ34" s="16">
        <v>3.0767211899232785</v>
      </c>
      <c r="BK34" s="17">
        <v>0.86580219999999997</v>
      </c>
      <c r="BL34" s="17">
        <v>3.7213981999999999</v>
      </c>
      <c r="BM34" s="17">
        <v>23.923058699999999</v>
      </c>
      <c r="BN34" s="17">
        <v>31.898612500000002</v>
      </c>
      <c r="BO34" s="17">
        <v>37.598875900000003</v>
      </c>
      <c r="BP34" s="17">
        <v>1.9402530000000002</v>
      </c>
      <c r="BQ34" s="17">
        <v>5.19996E-2</v>
      </c>
      <c r="BR34" s="17">
        <v>0</v>
      </c>
      <c r="BS34" s="17">
        <v>0</v>
      </c>
    </row>
    <row r="35" spans="1:71" x14ac:dyDescent="0.2">
      <c r="A35" s="6">
        <v>34</v>
      </c>
      <c r="B35" s="1" t="s">
        <v>12</v>
      </c>
      <c r="D35" s="1" t="s">
        <v>3</v>
      </c>
      <c r="E35" s="9" t="s">
        <v>61</v>
      </c>
      <c r="F35" s="9" t="s">
        <v>64</v>
      </c>
      <c r="G35" s="9" t="str">
        <f>CONCATENATE(E35,"_",H35)</f>
        <v>pH_4_Rep4</v>
      </c>
      <c r="H35" s="9" t="s">
        <v>129</v>
      </c>
      <c r="I35" s="9" t="s">
        <v>10</v>
      </c>
      <c r="J35" s="9" t="s">
        <v>103</v>
      </c>
      <c r="K35" s="9" t="s">
        <v>11</v>
      </c>
      <c r="L35" s="1">
        <v>70</v>
      </c>
      <c r="M35" s="1">
        <v>200</v>
      </c>
      <c r="N35" s="1">
        <v>4</v>
      </c>
      <c r="P35" s="9">
        <v>125</v>
      </c>
      <c r="Q35" s="9" t="s">
        <v>22</v>
      </c>
      <c r="R35" s="9" t="s">
        <v>144</v>
      </c>
      <c r="S35" s="10">
        <v>0.10915999999999999</v>
      </c>
      <c r="T35" s="10">
        <v>6.3495719285952399</v>
      </c>
      <c r="U35" s="10">
        <v>0.99585999999999997</v>
      </c>
      <c r="V35" s="10">
        <v>-3.9956900000000002</v>
      </c>
      <c r="W35" s="1">
        <v>2</v>
      </c>
      <c r="X35" s="1">
        <v>3</v>
      </c>
      <c r="Y35" s="10">
        <v>0.47899999999999998</v>
      </c>
      <c r="Z35" s="15">
        <v>93.133333333333297</v>
      </c>
      <c r="AA35" s="9">
        <v>20180413</v>
      </c>
      <c r="AB35" s="9" t="s">
        <v>90</v>
      </c>
      <c r="AC35" s="11">
        <v>-93</v>
      </c>
      <c r="AX35" s="25"/>
      <c r="AY35" s="25"/>
      <c r="BJ35" s="16">
        <v>2.9826701220000005</v>
      </c>
      <c r="BK35" s="17">
        <v>1.0454311000000001</v>
      </c>
      <c r="BL35" s="17">
        <v>4.6774127999999999</v>
      </c>
      <c r="BM35" s="17">
        <v>26.635444100000001</v>
      </c>
      <c r="BN35" s="17">
        <v>32.327297199999997</v>
      </c>
      <c r="BO35" s="17">
        <v>33.276470400000001</v>
      </c>
      <c r="BP35" s="17">
        <v>1.9967283999999998</v>
      </c>
      <c r="BQ35" s="17">
        <v>4.1216000000000003E-2</v>
      </c>
      <c r="BR35" s="17">
        <v>0</v>
      </c>
      <c r="BS35" s="17">
        <v>0</v>
      </c>
    </row>
    <row r="36" spans="1:71" x14ac:dyDescent="0.2">
      <c r="A36" s="6">
        <v>35</v>
      </c>
      <c r="B36" s="1" t="s">
        <v>12</v>
      </c>
      <c r="D36" s="1" t="s">
        <v>3</v>
      </c>
      <c r="E36" s="9" t="s">
        <v>61</v>
      </c>
      <c r="F36" s="9" t="s">
        <v>65</v>
      </c>
      <c r="G36" s="9" t="str">
        <f>CONCATENATE(E36,"_",H36)</f>
        <v>pH_4_Rep5</v>
      </c>
      <c r="H36" s="9" t="s">
        <v>130</v>
      </c>
      <c r="I36" s="9" t="s">
        <v>10</v>
      </c>
      <c r="J36" s="9" t="s">
        <v>103</v>
      </c>
      <c r="K36" s="9" t="s">
        <v>11</v>
      </c>
      <c r="L36" s="1">
        <v>70</v>
      </c>
      <c r="M36" s="1">
        <v>200</v>
      </c>
      <c r="N36" s="1">
        <v>4</v>
      </c>
      <c r="P36" s="9">
        <v>125</v>
      </c>
      <c r="Q36" s="9" t="s">
        <v>22</v>
      </c>
      <c r="R36" s="9" t="s">
        <v>144</v>
      </c>
      <c r="S36" s="10">
        <v>0.10878</v>
      </c>
      <c r="T36" s="10">
        <v>6.3722567142676203</v>
      </c>
      <c r="U36" s="10">
        <v>0.99626999999999999</v>
      </c>
      <c r="V36" s="10">
        <v>-3.8804799999999999</v>
      </c>
      <c r="W36" s="1">
        <v>2</v>
      </c>
      <c r="X36" s="1">
        <v>3</v>
      </c>
      <c r="Y36" s="10">
        <v>0.46400000000000002</v>
      </c>
      <c r="Z36" s="15">
        <v>93.133333333333297</v>
      </c>
      <c r="AA36" s="9">
        <v>20180413</v>
      </c>
      <c r="AB36" s="9" t="s">
        <v>90</v>
      </c>
      <c r="AC36" s="11">
        <v>-93</v>
      </c>
      <c r="AX36" s="25"/>
      <c r="AY36" s="25"/>
      <c r="BJ36" s="16">
        <v>3.0788811009999999</v>
      </c>
      <c r="BK36" s="17">
        <v>0.84991479999999997</v>
      </c>
      <c r="BL36" s="17">
        <v>3.8729940999999997</v>
      </c>
      <c r="BM36" s="17">
        <v>23.5335605</v>
      </c>
      <c r="BN36" s="17">
        <v>32.375453999999998</v>
      </c>
      <c r="BO36" s="17">
        <v>37.059719600000001</v>
      </c>
      <c r="BP36" s="17">
        <v>2.2673874000000001</v>
      </c>
      <c r="BQ36" s="17">
        <v>4.0969599999999995E-2</v>
      </c>
      <c r="BR36" s="17">
        <v>0</v>
      </c>
      <c r="BS36" s="17">
        <v>0</v>
      </c>
    </row>
    <row r="37" spans="1:71" x14ac:dyDescent="0.2">
      <c r="A37" s="6">
        <v>36</v>
      </c>
      <c r="B37" s="1" t="s">
        <v>12</v>
      </c>
      <c r="D37" s="1" t="s">
        <v>19</v>
      </c>
      <c r="E37" s="9" t="s">
        <v>73</v>
      </c>
      <c r="F37" s="9" t="s">
        <v>72</v>
      </c>
      <c r="G37" s="9" t="str">
        <f>CONCATENATE(E37,"_",H37)</f>
        <v>RPM_50_Rep1</v>
      </c>
      <c r="H37" s="9" t="s">
        <v>126</v>
      </c>
      <c r="I37" s="9" t="s">
        <v>10</v>
      </c>
      <c r="J37" s="9" t="s">
        <v>103</v>
      </c>
      <c r="K37" s="9" t="s">
        <v>9</v>
      </c>
      <c r="L37" s="1">
        <v>70</v>
      </c>
      <c r="M37" s="1">
        <v>50</v>
      </c>
      <c r="N37" s="1">
        <v>3</v>
      </c>
      <c r="P37" s="9">
        <v>125</v>
      </c>
      <c r="Q37" s="9" t="s">
        <v>22</v>
      </c>
      <c r="R37" s="9" t="s">
        <v>144</v>
      </c>
      <c r="S37" s="10">
        <v>1.993E-2</v>
      </c>
      <c r="T37" s="10">
        <v>34.772244891773099</v>
      </c>
      <c r="U37" s="10">
        <v>0.99988999999999995</v>
      </c>
      <c r="V37" s="10">
        <v>-2.99864</v>
      </c>
      <c r="W37" s="1">
        <v>1</v>
      </c>
      <c r="X37" s="1">
        <v>3</v>
      </c>
      <c r="Y37" s="10">
        <v>0.23400000000000001</v>
      </c>
      <c r="Z37" s="15">
        <v>119.933333333333</v>
      </c>
      <c r="AA37" s="9">
        <v>20190406</v>
      </c>
      <c r="AB37" s="9" t="s">
        <v>90</v>
      </c>
      <c r="AC37" s="11">
        <v>-93</v>
      </c>
      <c r="AD37" s="16">
        <v>-47.571075750043399</v>
      </c>
      <c r="AE37" s="16">
        <v>0.1</v>
      </c>
      <c r="AF37" s="12">
        <v>3</v>
      </c>
      <c r="AG37" s="5">
        <v>0.21628202977043701</v>
      </c>
      <c r="AH37" s="5">
        <v>0.35313310227645001</v>
      </c>
      <c r="AI37" s="5">
        <v>0.41021172494421498</v>
      </c>
      <c r="AJ37" s="5">
        <v>2.0373143008898802E-2</v>
      </c>
      <c r="AK37" s="5">
        <v>6.5867857941443496E-3</v>
      </c>
      <c r="AL37" s="5">
        <v>1.5243138479275199E-2</v>
      </c>
      <c r="AM37" s="5">
        <v>6.3974563760286303E-3</v>
      </c>
      <c r="AN37" s="5">
        <v>3.42359841079206E-3</v>
      </c>
      <c r="AO37" s="24">
        <f t="shared" ref="AO37" si="7">(AH37+2*AI37+3*AJ37)/(SUM(AG37:AJ37))</f>
        <v>1.2346759811915755</v>
      </c>
      <c r="AP37" s="5">
        <v>-230.16112331537701</v>
      </c>
      <c r="AQ37" s="5">
        <v>-227.239499370326</v>
      </c>
      <c r="AR37" s="5">
        <v>-231.58158077910301</v>
      </c>
      <c r="AS37" s="5">
        <v>-222.034896155415</v>
      </c>
      <c r="AT37" s="5">
        <v>3.2691861064621599</v>
      </c>
      <c r="AU37" s="5">
        <v>5.1083053348951299</v>
      </c>
      <c r="AV37" s="5">
        <v>4.1127100288696097</v>
      </c>
      <c r="AW37" s="5">
        <v>34.4099855408708</v>
      </c>
      <c r="AX37" s="25">
        <f>((AG37*AP37)+(AH37*AQ37)+(AI37*AR37)+(AJ37*AS37))/SUM(AG37:AJ37)</f>
        <v>-229.54653270632824</v>
      </c>
      <c r="AY37" s="25">
        <f>((AG37*AP37)+(AH37*AQ37)+(AI37*AR37))/SUM(AG37:AI37)</f>
        <v>-229.70275100984907</v>
      </c>
      <c r="AZ37" s="5">
        <f>((AP37/1000+1)/($AD37/1000+1)-1)*1000</f>
        <v>-191.70989342761135</v>
      </c>
      <c r="BA37" s="5">
        <f>((AQ37/1000+1)/($AD37/1000+1)-1)*1000</f>
        <v>-188.6423427992514</v>
      </c>
      <c r="BB37" s="5">
        <f>((AR37/1000+1)/($AD37/1000+1)-1)*1000</f>
        <v>-193.20129864175328</v>
      </c>
      <c r="BC37" s="5">
        <f>((AS37/1000+1)/($AD37/1000+1)-1)*1000</f>
        <v>-183.17778467591472</v>
      </c>
      <c r="BD37" s="5">
        <v>3.4324725165572398</v>
      </c>
      <c r="BE37" s="5">
        <v>5.3634504421607998</v>
      </c>
      <c r="BF37" s="5">
        <v>4.3181280242075699</v>
      </c>
      <c r="BG37" s="5">
        <v>36.128665000350502</v>
      </c>
      <c r="BH37" s="25">
        <f>(($AG37*AZ37)+($AH37*BA37)+($AI37*BB37)+($AJ37*BC37))/SUM($AG37:$AJ37)</f>
        <v>-191.06460579154674</v>
      </c>
      <c r="BI37" s="25">
        <f>(($AG37*AZ37)+($AH37*BA37)+($AI37*BB37))/SUM($AG37:$AI37)</f>
        <v>-191.22862674843216</v>
      </c>
      <c r="BJ37" s="16">
        <v>2.7878601609999998</v>
      </c>
      <c r="BK37" s="17">
        <v>1.002837</v>
      </c>
      <c r="BL37" s="17">
        <v>6.0366252999999999</v>
      </c>
      <c r="BM37" s="17">
        <v>33.311672100000003</v>
      </c>
      <c r="BN37" s="17">
        <v>34.802804099999996</v>
      </c>
      <c r="BO37" s="17">
        <v>22.570688399999998</v>
      </c>
      <c r="BP37" s="17">
        <v>2.2173579000000001</v>
      </c>
      <c r="BQ37" s="17">
        <v>5.8015200000000003E-2</v>
      </c>
      <c r="BR37" s="17">
        <v>0</v>
      </c>
      <c r="BS37" s="17">
        <v>0</v>
      </c>
    </row>
    <row r="38" spans="1:71" x14ac:dyDescent="0.2">
      <c r="A38" s="6">
        <v>37</v>
      </c>
      <c r="B38" s="1" t="s">
        <v>12</v>
      </c>
      <c r="D38" s="1" t="s">
        <v>19</v>
      </c>
      <c r="E38" s="9" t="s">
        <v>73</v>
      </c>
      <c r="F38" s="9" t="s">
        <v>74</v>
      </c>
      <c r="G38" s="9" t="str">
        <f>CONCATENATE(E38,"_",H38)</f>
        <v>RPM_50_Rep2</v>
      </c>
      <c r="H38" s="9" t="s">
        <v>127</v>
      </c>
      <c r="I38" s="9" t="s">
        <v>10</v>
      </c>
      <c r="J38" s="9" t="s">
        <v>103</v>
      </c>
      <c r="K38" s="9" t="s">
        <v>9</v>
      </c>
      <c r="L38" s="1">
        <v>70</v>
      </c>
      <c r="M38" s="1">
        <v>50</v>
      </c>
      <c r="N38" s="1">
        <v>3</v>
      </c>
      <c r="P38" s="9">
        <v>125</v>
      </c>
      <c r="Q38" s="9" t="s">
        <v>22</v>
      </c>
      <c r="R38" s="9" t="s">
        <v>144</v>
      </c>
      <c r="S38" s="10">
        <v>2.0740000000000001E-2</v>
      </c>
      <c r="T38" s="10">
        <v>33.421917060890799</v>
      </c>
      <c r="U38" s="10">
        <v>0.99712000000000001</v>
      </c>
      <c r="V38" s="10">
        <v>-3.0422199999999999</v>
      </c>
      <c r="W38" s="1">
        <v>1</v>
      </c>
      <c r="X38" s="1">
        <v>3</v>
      </c>
      <c r="Y38" s="10">
        <v>0.218</v>
      </c>
      <c r="Z38" s="15">
        <v>119.933333333333</v>
      </c>
      <c r="AA38" s="9">
        <v>20190406</v>
      </c>
      <c r="AB38" s="9" t="s">
        <v>90</v>
      </c>
      <c r="AC38" s="11">
        <v>-93</v>
      </c>
      <c r="AD38" s="16"/>
      <c r="AX38" s="23"/>
      <c r="AY38" s="23"/>
      <c r="BJ38" s="16">
        <v>2.8324622550000007</v>
      </c>
      <c r="BK38" s="17">
        <v>0.92927300000000013</v>
      </c>
      <c r="BL38" s="17">
        <v>5.7773070999999998</v>
      </c>
      <c r="BM38" s="17">
        <v>32.382809399999999</v>
      </c>
      <c r="BN38" s="17">
        <v>33.482787899999998</v>
      </c>
      <c r="BO38" s="17">
        <v>24.952028400000003</v>
      </c>
      <c r="BP38" s="17">
        <v>2.4079428999999997</v>
      </c>
      <c r="BQ38" s="17">
        <v>6.7851299999999989E-2</v>
      </c>
      <c r="BR38" s="17">
        <v>0</v>
      </c>
      <c r="BS38" s="17">
        <v>0</v>
      </c>
    </row>
    <row r="39" spans="1:71" x14ac:dyDescent="0.2">
      <c r="A39" s="6">
        <v>38</v>
      </c>
      <c r="B39" s="1" t="s">
        <v>12</v>
      </c>
      <c r="D39" s="1" t="s">
        <v>19</v>
      </c>
      <c r="E39" s="9" t="s">
        <v>73</v>
      </c>
      <c r="F39" s="9" t="s">
        <v>75</v>
      </c>
      <c r="G39" s="9" t="str">
        <f>CONCATENATE(E39,"_",H39)</f>
        <v>RPM_50_Rep3</v>
      </c>
      <c r="H39" s="9" t="s">
        <v>128</v>
      </c>
      <c r="I39" s="9" t="s">
        <v>10</v>
      </c>
      <c r="J39" s="9" t="s">
        <v>103</v>
      </c>
      <c r="K39" s="9" t="s">
        <v>9</v>
      </c>
      <c r="L39" s="1">
        <v>70</v>
      </c>
      <c r="M39" s="1">
        <v>50</v>
      </c>
      <c r="N39" s="1">
        <v>3</v>
      </c>
      <c r="P39" s="9">
        <v>125</v>
      </c>
      <c r="Q39" s="9" t="s">
        <v>22</v>
      </c>
      <c r="R39" s="9" t="s">
        <v>144</v>
      </c>
      <c r="S39" s="10">
        <v>2.1729999999999999E-2</v>
      </c>
      <c r="T39" s="10">
        <v>31.9012774098702</v>
      </c>
      <c r="U39" s="10">
        <v>0.99917999999999996</v>
      </c>
      <c r="V39" s="10">
        <v>-3.0279600000000002</v>
      </c>
      <c r="W39" s="1">
        <v>1</v>
      </c>
      <c r="X39" s="1">
        <v>3</v>
      </c>
      <c r="Y39" s="10">
        <v>0.21199999999999999</v>
      </c>
      <c r="Z39" s="15">
        <v>119.933333333333</v>
      </c>
      <c r="AA39" s="9">
        <v>20190406</v>
      </c>
      <c r="AB39" s="9" t="s">
        <v>90</v>
      </c>
      <c r="AC39" s="11">
        <v>-93</v>
      </c>
      <c r="AD39" s="16"/>
      <c r="AF39" s="12"/>
      <c r="AG39" s="5"/>
      <c r="AH39" s="5"/>
      <c r="AI39" s="5"/>
      <c r="AJ39" s="5"/>
      <c r="AK39" s="5"/>
      <c r="AL39" s="5"/>
      <c r="AM39" s="5"/>
      <c r="AN39" s="5"/>
      <c r="AO39" s="31"/>
      <c r="AP39" s="5"/>
      <c r="AQ39" s="5"/>
      <c r="AR39" s="5"/>
      <c r="AS39" s="5"/>
      <c r="AT39" s="5"/>
      <c r="AU39" s="5"/>
      <c r="AV39" s="5"/>
      <c r="AW39" s="5"/>
      <c r="AX39" s="23"/>
      <c r="AY39" s="23"/>
      <c r="AZ39" s="26"/>
      <c r="BA39" s="26"/>
      <c r="BB39" s="26"/>
      <c r="BC39" s="26"/>
      <c r="BD39" s="5"/>
      <c r="BE39" s="5"/>
      <c r="BF39" s="5"/>
      <c r="BG39" s="5"/>
      <c r="BH39" s="30"/>
      <c r="BI39" s="30"/>
      <c r="BJ39" s="16">
        <v>2.7773421289999995</v>
      </c>
      <c r="BK39" s="17">
        <v>1.121958</v>
      </c>
      <c r="BL39" s="17">
        <v>6.6382667000000009</v>
      </c>
      <c r="BM39" s="17">
        <v>33.123803699999996</v>
      </c>
      <c r="BN39" s="17">
        <v>33.854965899999996</v>
      </c>
      <c r="BO39" s="17">
        <v>23.079165900000003</v>
      </c>
      <c r="BP39" s="17">
        <v>2.1242612999999997</v>
      </c>
      <c r="BQ39" s="17">
        <v>5.7578499999999998E-2</v>
      </c>
      <c r="BR39" s="17">
        <v>0</v>
      </c>
      <c r="BS39" s="17">
        <v>0</v>
      </c>
    </row>
    <row r="40" spans="1:71" x14ac:dyDescent="0.2">
      <c r="A40" s="6">
        <v>39</v>
      </c>
      <c r="B40" s="1" t="s">
        <v>12</v>
      </c>
      <c r="D40" s="1" t="s">
        <v>19</v>
      </c>
      <c r="E40" s="9" t="s">
        <v>73</v>
      </c>
      <c r="F40" s="9" t="s">
        <v>76</v>
      </c>
      <c r="G40" s="9" t="str">
        <f>CONCATENATE(E40,"_",H40)</f>
        <v>RPM_50_Rep4</v>
      </c>
      <c r="H40" s="9" t="s">
        <v>129</v>
      </c>
      <c r="I40" s="9" t="s">
        <v>10</v>
      </c>
      <c r="J40" s="9" t="s">
        <v>103</v>
      </c>
      <c r="K40" s="9" t="s">
        <v>9</v>
      </c>
      <c r="L40" s="1">
        <v>70</v>
      </c>
      <c r="M40" s="1">
        <v>50</v>
      </c>
      <c r="N40" s="1">
        <v>3</v>
      </c>
      <c r="P40" s="9">
        <v>125</v>
      </c>
      <c r="Q40" s="9" t="s">
        <v>22</v>
      </c>
      <c r="R40" s="9" t="s">
        <v>144</v>
      </c>
      <c r="S40" s="10">
        <v>2.248E-2</v>
      </c>
      <c r="T40" s="10">
        <v>30.8277663537752</v>
      </c>
      <c r="U40" s="10">
        <v>0.97714000000000001</v>
      </c>
      <c r="V40" s="10">
        <v>-2.9890599999999998</v>
      </c>
      <c r="W40" s="1">
        <v>1</v>
      </c>
      <c r="X40" s="1">
        <v>3</v>
      </c>
      <c r="Y40" s="10">
        <v>0.22600000000000001</v>
      </c>
      <c r="Z40" s="15">
        <v>119.933333333333</v>
      </c>
      <c r="AA40" s="9">
        <v>20190406</v>
      </c>
      <c r="AB40" s="9" t="s">
        <v>90</v>
      </c>
      <c r="AC40" s="11">
        <v>-93</v>
      </c>
      <c r="AX40" s="23"/>
      <c r="AY40" s="23"/>
      <c r="BJ40" s="16">
        <v>2.7680371642319628</v>
      </c>
      <c r="BK40" s="17">
        <v>1.1102771</v>
      </c>
      <c r="BL40" s="17">
        <v>6.8390500000000003</v>
      </c>
      <c r="BM40" s="17">
        <v>32.933924500000003</v>
      </c>
      <c r="BN40" s="17">
        <v>34.365303400000002</v>
      </c>
      <c r="BO40" s="17">
        <v>22.802906999999998</v>
      </c>
      <c r="BP40" s="17">
        <v>1.9019491000000002</v>
      </c>
      <c r="BQ40" s="17">
        <v>4.6588999999999998E-2</v>
      </c>
      <c r="BR40" s="17">
        <v>0</v>
      </c>
      <c r="BS40" s="17">
        <v>0</v>
      </c>
    </row>
    <row r="41" spans="1:71" x14ac:dyDescent="0.2">
      <c r="A41" s="6">
        <v>40</v>
      </c>
      <c r="B41" s="1" t="s">
        <v>12</v>
      </c>
      <c r="D41" s="1" t="s">
        <v>19</v>
      </c>
      <c r="E41" s="9" t="s">
        <v>73</v>
      </c>
      <c r="F41" s="9" t="s">
        <v>77</v>
      </c>
      <c r="G41" s="9" t="str">
        <f>CONCATENATE(E41,"_",H41)</f>
        <v>RPM_50_Rep5</v>
      </c>
      <c r="H41" s="9" t="s">
        <v>130</v>
      </c>
      <c r="I41" s="9" t="s">
        <v>10</v>
      </c>
      <c r="J41" s="9" t="s">
        <v>103</v>
      </c>
      <c r="K41" s="9" t="s">
        <v>9</v>
      </c>
      <c r="L41" s="1">
        <v>70</v>
      </c>
      <c r="M41" s="1">
        <v>50</v>
      </c>
      <c r="N41" s="1">
        <v>3</v>
      </c>
      <c r="P41" s="9">
        <v>125</v>
      </c>
      <c r="Q41" s="9" t="s">
        <v>22</v>
      </c>
      <c r="R41" s="9" t="s">
        <v>144</v>
      </c>
      <c r="S41" s="10">
        <v>2.111E-2</v>
      </c>
      <c r="T41" s="10">
        <v>32.840960714488297</v>
      </c>
      <c r="U41" s="10">
        <v>0.99473999999999996</v>
      </c>
      <c r="V41" s="10">
        <v>-2.93533</v>
      </c>
      <c r="W41" s="1">
        <v>1</v>
      </c>
      <c r="X41" s="1">
        <v>3</v>
      </c>
      <c r="Y41" s="10">
        <v>0.21199999999999999</v>
      </c>
      <c r="Z41" s="15">
        <v>119.933333333333</v>
      </c>
      <c r="AA41" s="9">
        <v>20190406</v>
      </c>
      <c r="AB41" s="9" t="s">
        <v>90</v>
      </c>
      <c r="AC41" s="11">
        <v>-93</v>
      </c>
      <c r="AX41" s="23"/>
      <c r="AY41" s="23"/>
      <c r="BJ41" s="16">
        <v>2.770258675</v>
      </c>
      <c r="BK41" s="17">
        <v>1.2157466000000001</v>
      </c>
      <c r="BL41" s="17">
        <v>6.4479586000000007</v>
      </c>
      <c r="BM41" s="17">
        <v>33.473443400000001</v>
      </c>
      <c r="BN41" s="17">
        <v>34.142991599999995</v>
      </c>
      <c r="BO41" s="17">
        <v>22.453283299999999</v>
      </c>
      <c r="BP41" s="17">
        <v>2.2105448999999999</v>
      </c>
      <c r="BQ41" s="17">
        <v>5.6031600000000008E-2</v>
      </c>
      <c r="BR41" s="17">
        <v>0</v>
      </c>
      <c r="BS41" s="17">
        <v>0</v>
      </c>
    </row>
    <row r="42" spans="1:71" x14ac:dyDescent="0.2">
      <c r="A42" s="6">
        <v>41</v>
      </c>
      <c r="B42" s="1" t="s">
        <v>12</v>
      </c>
      <c r="D42" s="1" t="s">
        <v>19</v>
      </c>
      <c r="E42" s="9" t="s">
        <v>49</v>
      </c>
      <c r="F42" s="9" t="s">
        <v>48</v>
      </c>
      <c r="G42" s="9" t="str">
        <f>CONCATENATE(E42,"_",H42)</f>
        <v>RPM_125_Rep1</v>
      </c>
      <c r="H42" s="9" t="s">
        <v>126</v>
      </c>
      <c r="I42" s="9" t="s">
        <v>10</v>
      </c>
      <c r="J42" s="9" t="s">
        <v>103</v>
      </c>
      <c r="K42" s="9" t="s">
        <v>9</v>
      </c>
      <c r="L42" s="1">
        <v>70</v>
      </c>
      <c r="M42" s="1">
        <v>125</v>
      </c>
      <c r="N42" s="1">
        <v>3</v>
      </c>
      <c r="P42" s="9">
        <v>125</v>
      </c>
      <c r="Q42" s="9" t="s">
        <v>22</v>
      </c>
      <c r="R42" s="9" t="s">
        <v>144</v>
      </c>
      <c r="S42" s="10">
        <v>8.3799999999999999E-2</v>
      </c>
      <c r="T42" s="10">
        <v>8.2714566967184702</v>
      </c>
      <c r="U42" s="10">
        <v>0.96216000000000002</v>
      </c>
      <c r="V42" s="10">
        <v>-3.5320399999999998</v>
      </c>
      <c r="W42" s="1">
        <v>3</v>
      </c>
      <c r="X42" s="1">
        <v>3</v>
      </c>
      <c r="Y42" s="10">
        <v>0.752</v>
      </c>
      <c r="Z42" s="15">
        <v>55.4166666666667</v>
      </c>
      <c r="AA42" s="9">
        <v>20190405</v>
      </c>
      <c r="AB42" s="9" t="s">
        <v>90</v>
      </c>
      <c r="AC42" s="11">
        <v>-93</v>
      </c>
      <c r="AD42" s="16">
        <v>-46.328019392311802</v>
      </c>
      <c r="AE42" s="16">
        <v>0.1</v>
      </c>
      <c r="AF42" s="12">
        <v>8</v>
      </c>
      <c r="AG42" s="5">
        <v>6.9060053586319406E-2</v>
      </c>
      <c r="AH42" s="5">
        <v>0.180311631992884</v>
      </c>
      <c r="AI42" s="5">
        <v>0.69649709562170903</v>
      </c>
      <c r="AJ42" s="5">
        <v>5.4131218799087402E-2</v>
      </c>
      <c r="AK42" s="5">
        <v>4.0524412289702797E-3</v>
      </c>
      <c r="AL42" s="5">
        <v>8.0715270824122404E-3</v>
      </c>
      <c r="AM42" s="5">
        <v>1.37788783449216E-2</v>
      </c>
      <c r="AN42" s="5">
        <v>3.7310881093868698E-3</v>
      </c>
      <c r="AO42" s="24">
        <f t="shared" ref="AO42" si="8">(AH42+2*AI42+3*AJ42)/(SUM(AG42:AJ42))</f>
        <v>1.7356994796335645</v>
      </c>
      <c r="AP42" s="5">
        <v>-235.18403281925799</v>
      </c>
      <c r="AQ42" s="5">
        <v>-231.474241601274</v>
      </c>
      <c r="AR42" s="5">
        <v>-238.732005279628</v>
      </c>
      <c r="AS42" s="5">
        <v>-238.67863626567501</v>
      </c>
      <c r="AT42" s="5">
        <v>11.878430816117399</v>
      </c>
      <c r="AU42" s="5">
        <v>7.1328626354900004</v>
      </c>
      <c r="AV42" s="5">
        <v>6.6453829629961998</v>
      </c>
      <c r="AW42" s="5">
        <v>20.801337426375198</v>
      </c>
      <c r="AX42" s="25">
        <f>((AG42*AP42)+(AH42*AQ42)+(AI42*AR42)+(AJ42*AS42))/SUM(AG42:AJ42)</f>
        <v>-237.17543396815799</v>
      </c>
      <c r="AY42" s="25">
        <f>((AG42*AP42)+(AH42*AQ42)+(AI42*AR42))/SUM(AG42:AI42)</f>
        <v>-237.08940705397771</v>
      </c>
      <c r="AZ42" s="5">
        <f>((AP42/1000+1)/($AD42/1000+1)-1)*1000</f>
        <v>-198.03036816349106</v>
      </c>
      <c r="BA42" s="5">
        <f>((AQ42/1000+1)/($AD42/1000+1)-1)*1000</f>
        <v>-194.14036059965346</v>
      </c>
      <c r="BB42" s="5">
        <f>((AR42/1000+1)/($AD42/1000+1)-1)*1000</f>
        <v>-201.75069604615493</v>
      </c>
      <c r="BC42" s="5">
        <f>((AS42/1000+1)/($AD42/1000+1)-1)*1000</f>
        <v>-201.69473444191544</v>
      </c>
      <c r="BD42" s="5">
        <v>12.4554679781495</v>
      </c>
      <c r="BE42" s="5">
        <v>7.4793668898030203</v>
      </c>
      <c r="BF42" s="5">
        <v>6.9682061527714101</v>
      </c>
      <c r="BG42" s="5">
        <v>21.811836616108199</v>
      </c>
      <c r="BH42" s="25">
        <f>(($AG42*AZ42)+($AH42*BA42)+($AI42*BB42)+($AJ42*BC42))/SUM($AG42:$AJ42)</f>
        <v>-200.11850872900408</v>
      </c>
      <c r="BI42" s="25">
        <f>(($AG42*AZ42)+($AH42*BA42)+($AI42*BB42))/SUM($AG42:$AI42)</f>
        <v>-200.02830275050246</v>
      </c>
      <c r="BJ42" s="16">
        <v>2.0733522620000007</v>
      </c>
      <c r="BK42" s="17">
        <v>8.2683827999999995</v>
      </c>
      <c r="BL42" s="17">
        <v>21.9837916</v>
      </c>
      <c r="BM42" s="17">
        <v>35.2524692</v>
      </c>
      <c r="BN42" s="17">
        <v>23.810077700000001</v>
      </c>
      <c r="BO42" s="17">
        <v>10.0426921</v>
      </c>
      <c r="BP42" s="17">
        <v>0.61002489999999998</v>
      </c>
      <c r="BQ42" s="17">
        <v>3.2561699999999999E-2</v>
      </c>
      <c r="BR42" s="17">
        <v>0</v>
      </c>
      <c r="BS42" s="17">
        <v>0</v>
      </c>
    </row>
    <row r="43" spans="1:71" x14ac:dyDescent="0.2">
      <c r="A43" s="6">
        <v>42</v>
      </c>
      <c r="B43" s="1" t="s">
        <v>12</v>
      </c>
      <c r="D43" s="1" t="s">
        <v>19</v>
      </c>
      <c r="E43" s="9" t="s">
        <v>49</v>
      </c>
      <c r="F43" s="9" t="s">
        <v>50</v>
      </c>
      <c r="G43" s="9" t="str">
        <f>CONCATENATE(E43,"_",H43)</f>
        <v>RPM_125_Rep2</v>
      </c>
      <c r="H43" s="9" t="s">
        <v>127</v>
      </c>
      <c r="I43" s="9" t="s">
        <v>10</v>
      </c>
      <c r="J43" s="9" t="s">
        <v>103</v>
      </c>
      <c r="K43" s="9" t="s">
        <v>9</v>
      </c>
      <c r="L43" s="1">
        <v>70</v>
      </c>
      <c r="M43" s="1">
        <v>125</v>
      </c>
      <c r="N43" s="1">
        <v>3</v>
      </c>
      <c r="P43" s="9">
        <v>125</v>
      </c>
      <c r="Q43" s="9" t="s">
        <v>22</v>
      </c>
      <c r="R43" s="9" t="s">
        <v>144</v>
      </c>
      <c r="S43" s="10">
        <v>8.2809999999999995E-2</v>
      </c>
      <c r="T43" s="10">
        <v>8.3698649113559203</v>
      </c>
      <c r="U43" s="10">
        <v>0.96501000000000003</v>
      </c>
      <c r="V43" s="10">
        <v>-3.5732200000000001</v>
      </c>
      <c r="W43" s="1">
        <v>3</v>
      </c>
      <c r="X43" s="1">
        <v>3</v>
      </c>
      <c r="Y43" s="10">
        <v>0.73</v>
      </c>
      <c r="Z43" s="15">
        <v>55.4166666666667</v>
      </c>
      <c r="AA43" s="9">
        <v>20190405</v>
      </c>
      <c r="AB43" s="9" t="s">
        <v>90</v>
      </c>
      <c r="AC43" s="11">
        <v>-93</v>
      </c>
      <c r="AD43" s="16"/>
      <c r="AE43" s="3"/>
      <c r="AX43" s="25"/>
      <c r="AY43" s="25"/>
      <c r="BJ43" s="16">
        <v>1.9864091660000001</v>
      </c>
      <c r="BK43" s="17">
        <v>9.2384944999999998</v>
      </c>
      <c r="BL43" s="17">
        <v>23.819436499999998</v>
      </c>
      <c r="BM43" s="17">
        <v>35.756605800000003</v>
      </c>
      <c r="BN43" s="17">
        <v>22.024541300000003</v>
      </c>
      <c r="BO43" s="17">
        <v>8.5977353000000001</v>
      </c>
      <c r="BP43" s="17">
        <v>0.53541620000000001</v>
      </c>
      <c r="BQ43" s="17">
        <v>2.7770399999999997E-2</v>
      </c>
      <c r="BR43" s="17">
        <v>0</v>
      </c>
      <c r="BS43" s="17">
        <v>0</v>
      </c>
    </row>
    <row r="44" spans="1:71" x14ac:dyDescent="0.2">
      <c r="A44" s="6">
        <v>43</v>
      </c>
      <c r="B44" s="1" t="s">
        <v>12</v>
      </c>
      <c r="D44" s="1" t="s">
        <v>19</v>
      </c>
      <c r="E44" s="9" t="s">
        <v>49</v>
      </c>
      <c r="F44" s="9" t="s">
        <v>51</v>
      </c>
      <c r="G44" s="9" t="str">
        <f>CONCATENATE(E44,"_",H44)</f>
        <v>RPM_125_Rep3</v>
      </c>
      <c r="H44" s="9" t="s">
        <v>128</v>
      </c>
      <c r="I44" s="9" t="s">
        <v>10</v>
      </c>
      <c r="J44" s="9" t="s">
        <v>103</v>
      </c>
      <c r="K44" s="9" t="s">
        <v>9</v>
      </c>
      <c r="L44" s="1">
        <v>70</v>
      </c>
      <c r="M44" s="1">
        <v>125</v>
      </c>
      <c r="N44" s="1">
        <v>3</v>
      </c>
      <c r="P44" s="9">
        <v>125</v>
      </c>
      <c r="Q44" s="9" t="s">
        <v>22</v>
      </c>
      <c r="R44" s="9" t="s">
        <v>144</v>
      </c>
      <c r="S44" s="10">
        <v>7.9089999999999994E-2</v>
      </c>
      <c r="T44" s="10">
        <v>8.7639968573695004</v>
      </c>
      <c r="U44" s="10">
        <v>0.95921000000000001</v>
      </c>
      <c r="V44" s="10">
        <v>-3.4310200000000002</v>
      </c>
      <c r="W44" s="1">
        <v>3</v>
      </c>
      <c r="X44" s="1">
        <v>3</v>
      </c>
      <c r="Y44" s="10">
        <v>0.71599999999999997</v>
      </c>
      <c r="Z44" s="15">
        <v>55.4166666666667</v>
      </c>
      <c r="AA44" s="9">
        <v>20190405</v>
      </c>
      <c r="AB44" s="9" t="s">
        <v>90</v>
      </c>
      <c r="AC44" s="11">
        <v>-93</v>
      </c>
      <c r="AD44" s="16"/>
      <c r="AE44" s="3"/>
      <c r="AX44" s="25"/>
      <c r="AY44" s="25"/>
      <c r="BJ44" s="16">
        <v>1.9259790919259792</v>
      </c>
      <c r="BK44" s="17">
        <v>10.421748899999999</v>
      </c>
      <c r="BL44" s="17">
        <v>24.403206600000001</v>
      </c>
      <c r="BM44" s="17">
        <v>36.037342500000001</v>
      </c>
      <c r="BN44" s="17">
        <v>20.979756399999999</v>
      </c>
      <c r="BO44" s="17">
        <v>7.6357338000000006</v>
      </c>
      <c r="BP44" s="17">
        <v>0.49545719999999999</v>
      </c>
      <c r="BQ44" s="17">
        <v>2.6754500000000001E-2</v>
      </c>
      <c r="BR44" s="17">
        <v>0</v>
      </c>
      <c r="BS44" s="17">
        <v>0</v>
      </c>
    </row>
    <row r="45" spans="1:71" x14ac:dyDescent="0.2">
      <c r="A45" s="6">
        <v>44</v>
      </c>
      <c r="B45" s="1" t="s">
        <v>12</v>
      </c>
      <c r="D45" s="1" t="s">
        <v>19</v>
      </c>
      <c r="E45" s="9" t="s">
        <v>49</v>
      </c>
      <c r="F45" s="9" t="s">
        <v>52</v>
      </c>
      <c r="G45" s="9" t="str">
        <f>CONCATENATE(E45,"_",H45)</f>
        <v>RPM_125_Rep4</v>
      </c>
      <c r="H45" s="9" t="s">
        <v>129</v>
      </c>
      <c r="I45" s="9" t="s">
        <v>10</v>
      </c>
      <c r="J45" s="9" t="s">
        <v>103</v>
      </c>
      <c r="K45" s="9" t="s">
        <v>9</v>
      </c>
      <c r="L45" s="1">
        <v>70</v>
      </c>
      <c r="M45" s="1">
        <v>125</v>
      </c>
      <c r="N45" s="1">
        <v>3</v>
      </c>
      <c r="P45" s="9">
        <v>125</v>
      </c>
      <c r="Q45" s="9" t="s">
        <v>22</v>
      </c>
      <c r="R45" s="9" t="s">
        <v>144</v>
      </c>
      <c r="S45" s="10">
        <v>7.4179999999999996E-2</v>
      </c>
      <c r="T45" s="10">
        <v>9.3447501917854705</v>
      </c>
      <c r="U45" s="10">
        <v>0.97428999999999999</v>
      </c>
      <c r="V45" s="10">
        <v>-3.3270200000000001</v>
      </c>
      <c r="W45" s="1">
        <v>3</v>
      </c>
      <c r="X45" s="1">
        <v>3</v>
      </c>
      <c r="Y45" s="10">
        <v>0.72799999999999998</v>
      </c>
      <c r="Z45" s="15">
        <v>55.4166666666667</v>
      </c>
      <c r="AA45" s="9">
        <v>20190405</v>
      </c>
      <c r="AB45" s="9" t="s">
        <v>90</v>
      </c>
      <c r="AC45" s="11">
        <v>-93</v>
      </c>
      <c r="AD45" s="16"/>
      <c r="AE45" s="3"/>
      <c r="AX45" s="25"/>
      <c r="AY45" s="25"/>
      <c r="BJ45" s="16">
        <v>2.0381940929618056</v>
      </c>
      <c r="BK45" s="17">
        <v>8.2733182000000003</v>
      </c>
      <c r="BL45" s="17">
        <v>22.622275999999999</v>
      </c>
      <c r="BM45" s="17">
        <v>36.6023985</v>
      </c>
      <c r="BN45" s="17">
        <v>22.676338000000001</v>
      </c>
      <c r="BO45" s="17">
        <v>9.1972669000000007</v>
      </c>
      <c r="BP45" s="17">
        <v>0.59616010000000008</v>
      </c>
      <c r="BQ45" s="17">
        <v>3.2242399999999997E-2</v>
      </c>
      <c r="BR45" s="17">
        <v>0</v>
      </c>
      <c r="BS45" s="17">
        <v>0</v>
      </c>
    </row>
    <row r="46" spans="1:71" x14ac:dyDescent="0.2">
      <c r="A46" s="6">
        <v>45</v>
      </c>
      <c r="B46" s="1" t="s">
        <v>12</v>
      </c>
      <c r="D46" s="1" t="s">
        <v>19</v>
      </c>
      <c r="E46" s="9" t="s">
        <v>49</v>
      </c>
      <c r="F46" s="9" t="s">
        <v>53</v>
      </c>
      <c r="G46" s="9" t="str">
        <f>CONCATENATE(E46,"_",H46)</f>
        <v>RPM_125_Rep5</v>
      </c>
      <c r="H46" s="9" t="s">
        <v>130</v>
      </c>
      <c r="I46" s="9" t="s">
        <v>10</v>
      </c>
      <c r="J46" s="9" t="s">
        <v>103</v>
      </c>
      <c r="K46" s="9" t="s">
        <v>9</v>
      </c>
      <c r="L46" s="1">
        <v>70</v>
      </c>
      <c r="M46" s="1">
        <v>125</v>
      </c>
      <c r="N46" s="1">
        <v>3</v>
      </c>
      <c r="P46" s="9">
        <v>125</v>
      </c>
      <c r="Q46" s="9" t="s">
        <v>22</v>
      </c>
      <c r="R46" s="9" t="s">
        <v>144</v>
      </c>
      <c r="S46" s="10">
        <v>7.417E-2</v>
      </c>
      <c r="T46" s="10">
        <v>9.3459126839551008</v>
      </c>
      <c r="U46" s="10">
        <v>0.96338000000000001</v>
      </c>
      <c r="V46" s="10">
        <v>-3.2190500000000002</v>
      </c>
      <c r="W46" s="1">
        <v>2</v>
      </c>
      <c r="X46" s="1">
        <v>3</v>
      </c>
      <c r="Y46" s="10">
        <v>0.72699999999999998</v>
      </c>
      <c r="Z46" s="15">
        <v>55.4166666666667</v>
      </c>
      <c r="AA46" s="9">
        <v>20190405</v>
      </c>
      <c r="AB46" s="9" t="s">
        <v>90</v>
      </c>
      <c r="AC46" s="11">
        <v>-93</v>
      </c>
      <c r="AD46" s="35"/>
      <c r="AE46" s="36"/>
      <c r="AX46" s="25"/>
      <c r="AY46" s="25"/>
      <c r="BJ46" s="16">
        <v>1.9963776229927548</v>
      </c>
      <c r="BK46" s="17">
        <v>9.4859076000000009</v>
      </c>
      <c r="BL46" s="17">
        <v>23.219237800000002</v>
      </c>
      <c r="BM46" s="17">
        <v>35.708487400000003</v>
      </c>
      <c r="BN46" s="17">
        <v>21.983331100000001</v>
      </c>
      <c r="BO46" s="17">
        <v>8.9956323999999999</v>
      </c>
      <c r="BP46" s="17">
        <v>0.57539460000000009</v>
      </c>
      <c r="BQ46" s="17">
        <v>3.20089E-2</v>
      </c>
      <c r="BR46" s="17">
        <v>0</v>
      </c>
      <c r="BS46" s="17">
        <v>0</v>
      </c>
    </row>
    <row r="47" spans="1:71" x14ac:dyDescent="0.2">
      <c r="A47" s="6">
        <v>46</v>
      </c>
      <c r="B47" s="1" t="s">
        <v>12</v>
      </c>
      <c r="D47" s="1" t="s">
        <v>19</v>
      </c>
      <c r="E47" s="9" t="s">
        <v>67</v>
      </c>
      <c r="F47" s="9" t="s">
        <v>66</v>
      </c>
      <c r="G47" s="9" t="str">
        <f>CONCATENATE(E47,"_",H47)</f>
        <v>RPM_300_Rep1</v>
      </c>
      <c r="H47" s="9" t="s">
        <v>126</v>
      </c>
      <c r="I47" s="9" t="s">
        <v>10</v>
      </c>
      <c r="J47" s="9" t="s">
        <v>103</v>
      </c>
      <c r="K47" s="9" t="s">
        <v>9</v>
      </c>
      <c r="L47" s="1">
        <v>70</v>
      </c>
      <c r="M47" s="1">
        <v>300</v>
      </c>
      <c r="N47" s="1">
        <v>3</v>
      </c>
      <c r="P47" s="9">
        <v>125</v>
      </c>
      <c r="Q47" s="9" t="s">
        <v>22</v>
      </c>
      <c r="R47" s="9" t="s">
        <v>144</v>
      </c>
      <c r="S47" s="10">
        <v>7.4819999999999998E-2</v>
      </c>
      <c r="T47" s="10">
        <v>9.2645374562945193</v>
      </c>
      <c r="U47" s="10">
        <v>0.99077999999999999</v>
      </c>
      <c r="V47" s="10">
        <v>-2.81311</v>
      </c>
      <c r="W47" s="1">
        <v>1</v>
      </c>
      <c r="X47" s="1">
        <v>3</v>
      </c>
      <c r="Y47" s="10">
        <v>0.63100000000000001</v>
      </c>
      <c r="Z47" s="15">
        <v>37.866666666666703</v>
      </c>
      <c r="AA47" s="9">
        <v>20190423</v>
      </c>
      <c r="AB47" s="9" t="s">
        <v>90</v>
      </c>
      <c r="AC47" s="11">
        <v>-93</v>
      </c>
      <c r="AD47" s="35">
        <v>-46.949547571177604</v>
      </c>
      <c r="AE47" s="16">
        <v>0.1</v>
      </c>
      <c r="AF47" s="12">
        <v>5</v>
      </c>
      <c r="AG47" s="5">
        <v>7.0767984649876395E-2</v>
      </c>
      <c r="AH47" s="5">
        <v>0.194029941766314</v>
      </c>
      <c r="AI47" s="5">
        <v>0.67585288738839</v>
      </c>
      <c r="AJ47" s="5">
        <v>5.9349186195419797E-2</v>
      </c>
      <c r="AK47" s="5">
        <v>2.9332308535739001E-3</v>
      </c>
      <c r="AL47" s="5">
        <v>5.0443898700893702E-3</v>
      </c>
      <c r="AM47" s="5">
        <v>5.8940185480000603E-3</v>
      </c>
      <c r="AN47" s="5">
        <v>1.74595105864269E-3</v>
      </c>
      <c r="AO47" s="24">
        <f t="shared" ref="AO47" si="9">(AH47+2*AI47+3*AJ47)/(SUM(AG47:AJ47))</f>
        <v>1.7237832751293529</v>
      </c>
      <c r="AP47" s="5">
        <v>-238.404665784901</v>
      </c>
      <c r="AQ47" s="5">
        <v>-239.892941691365</v>
      </c>
      <c r="AR47" s="5">
        <v>-244.14114128588699</v>
      </c>
      <c r="AS47" s="5">
        <v>-254.00019350146999</v>
      </c>
      <c r="AT47" s="5">
        <v>6.4627851539980803</v>
      </c>
      <c r="AU47" s="5">
        <v>4.5503507572052797</v>
      </c>
      <c r="AV47" s="5">
        <v>2.0744390518814901</v>
      </c>
      <c r="AW47" s="5">
        <v>12.7205396186617</v>
      </c>
      <c r="AX47" s="25">
        <f>((AG47*AP47)+(AH47*AQ47)+(AI47*AR47)+(AJ47*AS47))/SUM(AG47:AJ47)</f>
        <v>-243.49603128140504</v>
      </c>
      <c r="AY47" s="25">
        <f>((AG47*AP47)+(AH47*AQ47)+(AI47*AR47))/SUM(AG47:AI47)</f>
        <v>-242.83328430848314</v>
      </c>
      <c r="AZ47" s="5">
        <f>((AP47/1000+1)/($AD47/1000+1)-1)*1000</f>
        <v>-200.88665581743902</v>
      </c>
      <c r="BA47" s="5">
        <f>((AQ47/1000+1)/($AD47/1000+1)-1)*1000</f>
        <v>-202.44824775905258</v>
      </c>
      <c r="BB47" s="5">
        <f>((AR47/1000+1)/($AD47/1000+1)-1)*1000</f>
        <v>-206.90572383882932</v>
      </c>
      <c r="BC47" s="5">
        <f>((AS47/1000+1)/($AD47/1000+1)-1)*1000</f>
        <v>-217.25045657617559</v>
      </c>
      <c r="BD47" s="5">
        <v>6.5351072327747399</v>
      </c>
      <c r="BE47" s="5">
        <v>4.6012716555614004</v>
      </c>
      <c r="BF47" s="5">
        <v>2.09765315245154</v>
      </c>
      <c r="BG47" s="5">
        <v>12.8628893713551</v>
      </c>
      <c r="BH47" s="25">
        <f>(($AG47*AZ47)+($AH47*BA47)+($AI47*BB47)+($AJ47*BC47))/SUM($AG47:$AJ47)</f>
        <v>-206.2288341706718</v>
      </c>
      <c r="BI47" s="25">
        <f>(($AG47*AZ47)+($AH47*BA47)+($AI47*BB47))/SUM($AG47:$AI47)</f>
        <v>-205.53343869477342</v>
      </c>
      <c r="BJ47" s="16">
        <v>2.891834263891834</v>
      </c>
      <c r="BK47" s="17">
        <v>1.4885192</v>
      </c>
      <c r="BL47" s="17">
        <v>6.7852373999999998</v>
      </c>
      <c r="BM47" s="17">
        <v>30.210641100000004</v>
      </c>
      <c r="BN47" s="17">
        <v>32.472352399999998</v>
      </c>
      <c r="BO47" s="17">
        <v>21.343318100000001</v>
      </c>
      <c r="BP47" s="17">
        <v>7.0130132999999999</v>
      </c>
      <c r="BQ47" s="17">
        <v>0.68691840000000004</v>
      </c>
      <c r="BR47" s="17">
        <v>0</v>
      </c>
      <c r="BS47" s="17">
        <v>0</v>
      </c>
    </row>
    <row r="48" spans="1:71" x14ac:dyDescent="0.2">
      <c r="A48" s="6">
        <v>47</v>
      </c>
      <c r="B48" s="1" t="s">
        <v>12</v>
      </c>
      <c r="D48" s="1" t="s">
        <v>19</v>
      </c>
      <c r="E48" s="9" t="s">
        <v>67</v>
      </c>
      <c r="F48" s="9" t="s">
        <v>68</v>
      </c>
      <c r="G48" s="9" t="str">
        <f>CONCATENATE(E48,"_",H48)</f>
        <v>RPM_300_Rep2</v>
      </c>
      <c r="H48" s="9" t="s">
        <v>127</v>
      </c>
      <c r="I48" s="9" t="s">
        <v>10</v>
      </c>
      <c r="J48" s="9" t="s">
        <v>103</v>
      </c>
      <c r="K48" s="9" t="s">
        <v>9</v>
      </c>
      <c r="L48" s="1">
        <v>70</v>
      </c>
      <c r="M48" s="1">
        <v>300</v>
      </c>
      <c r="N48" s="1">
        <v>3</v>
      </c>
      <c r="P48" s="9">
        <v>125</v>
      </c>
      <c r="Q48" s="9" t="s">
        <v>22</v>
      </c>
      <c r="R48" s="9" t="s">
        <v>144</v>
      </c>
      <c r="S48" s="10">
        <v>7.2359999999999994E-2</v>
      </c>
      <c r="T48" s="10">
        <v>9.5789964172849906</v>
      </c>
      <c r="U48" s="10">
        <v>0.99419000000000002</v>
      </c>
      <c r="V48" s="10">
        <v>-2.7895300000000001</v>
      </c>
      <c r="W48" s="1">
        <v>1</v>
      </c>
      <c r="X48" s="1">
        <v>3</v>
      </c>
      <c r="Y48" s="10">
        <v>0.61699999999999999</v>
      </c>
      <c r="Z48" s="15">
        <v>37.866666666666703</v>
      </c>
      <c r="AA48" s="9">
        <v>20190423</v>
      </c>
      <c r="AB48" s="9" t="s">
        <v>90</v>
      </c>
      <c r="AC48" s="11">
        <v>-93</v>
      </c>
      <c r="AD48" s="35"/>
      <c r="AE48" s="36"/>
      <c r="AX48" s="23"/>
      <c r="AY48" s="23"/>
      <c r="BJ48" s="16">
        <v>2.9530766700000002</v>
      </c>
      <c r="BK48" s="17">
        <v>1.4642453</v>
      </c>
      <c r="BL48" s="17">
        <v>5.9702388000000006</v>
      </c>
      <c r="BM48" s="17">
        <v>28.733585999999999</v>
      </c>
      <c r="BN48" s="17">
        <v>33.3036861</v>
      </c>
      <c r="BO48" s="17">
        <v>21.515977899999999</v>
      </c>
      <c r="BP48" s="17">
        <v>8.1783090999999999</v>
      </c>
      <c r="BQ48" s="17">
        <v>0.83395680000000005</v>
      </c>
      <c r="BR48" s="17">
        <v>0</v>
      </c>
      <c r="BS48" s="17">
        <v>0</v>
      </c>
    </row>
    <row r="49" spans="1:71" x14ac:dyDescent="0.2">
      <c r="A49" s="6">
        <v>48</v>
      </c>
      <c r="B49" s="1" t="s">
        <v>12</v>
      </c>
      <c r="D49" s="1" t="s">
        <v>19</v>
      </c>
      <c r="E49" s="9" t="s">
        <v>67</v>
      </c>
      <c r="F49" s="9" t="s">
        <v>69</v>
      </c>
      <c r="G49" s="9" t="str">
        <f>CONCATENATE(E49,"_",H49)</f>
        <v>RPM_300_Rep3</v>
      </c>
      <c r="H49" s="9" t="s">
        <v>128</v>
      </c>
      <c r="I49" s="9" t="s">
        <v>10</v>
      </c>
      <c r="J49" s="9" t="s">
        <v>103</v>
      </c>
      <c r="K49" s="9" t="s">
        <v>9</v>
      </c>
      <c r="L49" s="1">
        <v>70</v>
      </c>
      <c r="M49" s="1">
        <v>300</v>
      </c>
      <c r="N49" s="1">
        <v>3</v>
      </c>
      <c r="P49" s="9">
        <v>125</v>
      </c>
      <c r="Q49" s="9" t="s">
        <v>22</v>
      </c>
      <c r="R49" s="9" t="s">
        <v>144</v>
      </c>
      <c r="S49" s="10">
        <v>7.7479999999999993E-2</v>
      </c>
      <c r="T49" s="10">
        <v>8.9464562644116707</v>
      </c>
      <c r="U49" s="10">
        <v>0.99317</v>
      </c>
      <c r="V49" s="10">
        <v>-2.8095599999999998</v>
      </c>
      <c r="W49" s="1">
        <v>1</v>
      </c>
      <c r="X49" s="1">
        <v>3</v>
      </c>
      <c r="Y49" s="10">
        <v>0.65400000000000003</v>
      </c>
      <c r="Z49" s="15">
        <v>37.866666666666703</v>
      </c>
      <c r="AA49" s="9">
        <v>20190423</v>
      </c>
      <c r="AB49" s="9" t="s">
        <v>90</v>
      </c>
      <c r="AC49" s="11">
        <v>-93</v>
      </c>
      <c r="AD49" s="16"/>
      <c r="AE49" s="3"/>
      <c r="AX49" s="23"/>
      <c r="AY49" s="23"/>
      <c r="BJ49" s="16">
        <v>2.9917480209999998</v>
      </c>
      <c r="BK49" s="17">
        <v>1.2289453000000001</v>
      </c>
      <c r="BL49" s="17">
        <v>5.5659986000000004</v>
      </c>
      <c r="BM49" s="17">
        <v>28.129053999999996</v>
      </c>
      <c r="BN49" s="17">
        <v>33.542363799999997</v>
      </c>
      <c r="BO49" s="17">
        <v>21.844592300000002</v>
      </c>
      <c r="BP49" s="17">
        <v>8.7890411000000004</v>
      </c>
      <c r="BQ49" s="17">
        <v>0.9000049</v>
      </c>
      <c r="BR49" s="17">
        <v>0</v>
      </c>
      <c r="BS49" s="17">
        <v>0</v>
      </c>
    </row>
    <row r="50" spans="1:71" x14ac:dyDescent="0.2">
      <c r="A50" s="6">
        <v>49</v>
      </c>
      <c r="B50" s="1" t="s">
        <v>12</v>
      </c>
      <c r="D50" s="1" t="s">
        <v>19</v>
      </c>
      <c r="E50" s="9" t="s">
        <v>67</v>
      </c>
      <c r="F50" s="9" t="s">
        <v>70</v>
      </c>
      <c r="G50" s="9" t="str">
        <f>CONCATENATE(E50,"_",H50)</f>
        <v>RPM_300_Rep4</v>
      </c>
      <c r="H50" s="9" t="s">
        <v>129</v>
      </c>
      <c r="I50" s="9" t="s">
        <v>10</v>
      </c>
      <c r="J50" s="9" t="s">
        <v>103</v>
      </c>
      <c r="K50" s="9" t="s">
        <v>9</v>
      </c>
      <c r="L50" s="1">
        <v>70</v>
      </c>
      <c r="M50" s="1">
        <v>300</v>
      </c>
      <c r="N50" s="1">
        <v>3</v>
      </c>
      <c r="P50" s="9">
        <v>125</v>
      </c>
      <c r="Q50" s="9" t="s">
        <v>22</v>
      </c>
      <c r="R50" s="9" t="s">
        <v>144</v>
      </c>
      <c r="S50" s="10">
        <v>7.3800000000000004E-2</v>
      </c>
      <c r="T50" s="10">
        <v>9.3920380276521094</v>
      </c>
      <c r="U50" s="10">
        <v>0.98780000000000001</v>
      </c>
      <c r="V50" s="10">
        <v>-2.8175599999999998</v>
      </c>
      <c r="W50" s="1">
        <v>1</v>
      </c>
      <c r="X50" s="1">
        <v>3</v>
      </c>
      <c r="Y50" s="10">
        <v>0.62</v>
      </c>
      <c r="Z50" s="15">
        <v>37.866666666666703</v>
      </c>
      <c r="AA50" s="9">
        <v>20190423</v>
      </c>
      <c r="AB50" s="9" t="s">
        <v>90</v>
      </c>
      <c r="AC50" s="11">
        <v>-93</v>
      </c>
      <c r="AD50" s="16"/>
      <c r="AE50" s="3"/>
      <c r="AX50" s="23"/>
      <c r="AY50" s="23"/>
      <c r="BJ50" s="16">
        <v>2.936218483936218</v>
      </c>
      <c r="BK50" s="17">
        <v>1.4230210999999999</v>
      </c>
      <c r="BL50" s="17">
        <v>5.7831827000000002</v>
      </c>
      <c r="BM50" s="17">
        <v>29.668671499999999</v>
      </c>
      <c r="BN50" s="17">
        <v>33.501917800000001</v>
      </c>
      <c r="BO50" s="17">
        <v>20.947236499999999</v>
      </c>
      <c r="BP50" s="17">
        <v>7.8491987999999999</v>
      </c>
      <c r="BQ50" s="17">
        <v>0.82677149999999999</v>
      </c>
      <c r="BR50" s="17">
        <v>0</v>
      </c>
      <c r="BS50" s="17">
        <v>0</v>
      </c>
    </row>
    <row r="51" spans="1:71" x14ac:dyDescent="0.2">
      <c r="A51" s="6">
        <v>50</v>
      </c>
      <c r="B51" s="1" t="s">
        <v>12</v>
      </c>
      <c r="D51" s="1" t="s">
        <v>19</v>
      </c>
      <c r="E51" s="9" t="s">
        <v>67</v>
      </c>
      <c r="F51" s="9" t="s">
        <v>71</v>
      </c>
      <c r="G51" s="9" t="str">
        <f>CONCATENATE(E51,"_",H51)</f>
        <v>RPM_300_Rep5</v>
      </c>
      <c r="H51" s="9" t="s">
        <v>130</v>
      </c>
      <c r="I51" s="9" t="s">
        <v>10</v>
      </c>
      <c r="J51" s="9" t="s">
        <v>103</v>
      </c>
      <c r="K51" s="9" t="s">
        <v>9</v>
      </c>
      <c r="L51" s="1">
        <v>70</v>
      </c>
      <c r="M51" s="1">
        <v>300</v>
      </c>
      <c r="N51" s="1">
        <v>3</v>
      </c>
      <c r="P51" s="9">
        <v>125</v>
      </c>
      <c r="Q51" s="9" t="s">
        <v>22</v>
      </c>
      <c r="R51" s="9" t="s">
        <v>144</v>
      </c>
      <c r="S51" s="10">
        <v>7.6130000000000003E-2</v>
      </c>
      <c r="T51" s="10">
        <v>9.1052310068081201</v>
      </c>
      <c r="U51" s="10">
        <v>0.98801000000000005</v>
      </c>
      <c r="V51" s="10">
        <v>-2.8023799999999999</v>
      </c>
      <c r="W51" s="1">
        <v>1</v>
      </c>
      <c r="X51" s="1">
        <v>3</v>
      </c>
      <c r="Y51" s="10">
        <v>0.621</v>
      </c>
      <c r="Z51" s="15">
        <v>37.866666666666703</v>
      </c>
      <c r="AA51" s="9">
        <v>20190423</v>
      </c>
      <c r="AB51" s="9" t="s">
        <v>90</v>
      </c>
      <c r="AC51" s="11">
        <v>-93</v>
      </c>
      <c r="AD51" s="16"/>
      <c r="AE51" s="3"/>
      <c r="AX51" s="23"/>
      <c r="AY51" s="23"/>
      <c r="BJ51" s="16">
        <v>2.9191578979999999</v>
      </c>
      <c r="BK51" s="17">
        <v>1.4197572000000001</v>
      </c>
      <c r="BL51" s="17">
        <v>6.1485857999999993</v>
      </c>
      <c r="BM51" s="17">
        <v>29.801826599999998</v>
      </c>
      <c r="BN51" s="17">
        <v>33.3722785</v>
      </c>
      <c r="BO51" s="17">
        <v>20.982543</v>
      </c>
      <c r="BP51" s="17">
        <v>7.5335101</v>
      </c>
      <c r="BQ51" s="17">
        <v>0.74149880000000001</v>
      </c>
      <c r="BR51" s="17">
        <v>0</v>
      </c>
      <c r="BS51" s="17">
        <v>0</v>
      </c>
    </row>
    <row r="52" spans="1:71" x14ac:dyDescent="0.2">
      <c r="A52" s="9">
        <v>60</v>
      </c>
      <c r="B52" s="1" t="s">
        <v>12</v>
      </c>
      <c r="D52" s="1" t="s">
        <v>147</v>
      </c>
      <c r="E52" s="9" t="s">
        <v>38</v>
      </c>
      <c r="F52" s="9" t="s">
        <v>26</v>
      </c>
      <c r="G52" s="9" t="str">
        <f>CONCATENATE(E52,"_",H52)</f>
        <v>DO_0.2_Rep1</v>
      </c>
      <c r="H52" s="9" t="s">
        <v>126</v>
      </c>
      <c r="I52" s="9" t="s">
        <v>10</v>
      </c>
      <c r="J52" s="9" t="s">
        <v>133</v>
      </c>
      <c r="K52" s="9" t="s">
        <v>11</v>
      </c>
      <c r="L52" s="1">
        <v>70</v>
      </c>
      <c r="M52" s="1">
        <v>200</v>
      </c>
      <c r="N52" s="1">
        <v>3</v>
      </c>
      <c r="O52" s="1">
        <v>0.2</v>
      </c>
      <c r="P52" s="9">
        <v>300</v>
      </c>
      <c r="Q52" s="9" t="s">
        <v>22</v>
      </c>
      <c r="R52" s="9" t="s">
        <v>144</v>
      </c>
      <c r="S52" s="10">
        <v>1.6119999999999999E-2</v>
      </c>
      <c r="T52" s="10">
        <v>43.002012089170698</v>
      </c>
      <c r="U52" s="10">
        <v>0.99161999999999995</v>
      </c>
      <c r="V52" s="10">
        <v>-3.63415</v>
      </c>
      <c r="W52" s="1">
        <v>2</v>
      </c>
      <c r="X52" s="1">
        <v>3</v>
      </c>
      <c r="Y52" s="10">
        <v>7.8E-2</v>
      </c>
      <c r="Z52" s="15">
        <v>187.08180666671899</v>
      </c>
      <c r="AA52" s="9">
        <v>20190116</v>
      </c>
      <c r="AB52" s="9" t="s">
        <v>23</v>
      </c>
      <c r="AC52" s="11">
        <v>-93</v>
      </c>
      <c r="AD52" s="17">
        <v>-50.257601833942303</v>
      </c>
      <c r="AE52" s="16">
        <v>0.1</v>
      </c>
      <c r="AF52" s="1">
        <v>3</v>
      </c>
      <c r="AG52" s="5">
        <v>0.103752362400823</v>
      </c>
      <c r="AH52" s="5">
        <v>0.26205355937323199</v>
      </c>
      <c r="AI52" s="5">
        <v>0.53961715500777896</v>
      </c>
      <c r="AJ52" s="5">
        <v>9.4576923218165895E-2</v>
      </c>
      <c r="AK52" s="5">
        <v>2.4657606659993999E-2</v>
      </c>
      <c r="AL52" s="5">
        <v>6.1019773430567602E-2</v>
      </c>
      <c r="AM52" s="5">
        <v>0.11533335613692999</v>
      </c>
      <c r="AN52" s="5">
        <v>2.0514789728137001E-2</v>
      </c>
      <c r="AO52" s="33">
        <f>(AH52+2*AI52+3*AJ52)/(SUM(AG52:AJ52))</f>
        <v>1.6250186390432879</v>
      </c>
      <c r="AP52" s="5">
        <v>-242.81027556199001</v>
      </c>
      <c r="AQ52" s="5">
        <v>-279.71788278248602</v>
      </c>
      <c r="AR52" s="5">
        <v>-237.135498023319</v>
      </c>
      <c r="AS52" s="5">
        <v>-224.275708253651</v>
      </c>
      <c r="AT52" s="5">
        <v>3.52440605925828</v>
      </c>
      <c r="AU52" s="5">
        <v>10.384132873477601</v>
      </c>
      <c r="AV52" s="5">
        <v>5.2242109539914097</v>
      </c>
      <c r="AW52" s="5">
        <v>5.8427309395711298</v>
      </c>
      <c r="AX52" s="27">
        <f>((AG52*AP52)+(AH52*AQ52)+(AI52*AR52)+(AJ52*AS52))/SUM(AG52:AJ52)</f>
        <v>-247.66689574214777</v>
      </c>
      <c r="AY52" s="27">
        <f>((AG52*AP52)+(AH52*AQ52)+(AI52*AR52))/SUM(AG52:AI52)</f>
        <v>-250.11024692217779</v>
      </c>
      <c r="AZ52" s="5">
        <f>((AP52/1000+1)/($AD52/1000+1)-1)*1000</f>
        <v>-202.74200046229885</v>
      </c>
      <c r="BA52" s="5">
        <f>((AQ52/1000+1)/($AD52/1000+1)-1)*1000</f>
        <v>-241.60265077312437</v>
      </c>
      <c r="BB52" s="5">
        <f>((AR52/1000+1)/($AD52/1000+1)-1)*1000</f>
        <v>-196.76693022259073</v>
      </c>
      <c r="BC52" s="5">
        <f>((AS52/1000+1)/($AD52/1000+1)-1)*1000</f>
        <v>-183.22663782909532</v>
      </c>
      <c r="BD52" s="5"/>
      <c r="BE52" s="5"/>
      <c r="BF52" s="5"/>
      <c r="BG52" s="5"/>
      <c r="BH52" s="27">
        <f>(($AG52*AZ52)+($AH52*BA52)+($AI52*BB52)+($AJ52*BC52))/SUM($AG52:$AJ52)</f>
        <v>-207.85561883875107</v>
      </c>
      <c r="BI52" s="27">
        <f>(($AG52*AZ52)+($AH52*BA52)+($AI52*BB52))/SUM($AG52:$AI52)</f>
        <v>-210.42826504760527</v>
      </c>
      <c r="BJ52" s="16">
        <v>3.1718895760000003</v>
      </c>
      <c r="BK52" s="10">
        <v>1.8340592</v>
      </c>
      <c r="BL52" s="10">
        <v>5.3178364999999994</v>
      </c>
      <c r="BM52" s="10">
        <v>15.766623900000001</v>
      </c>
      <c r="BN52" s="10">
        <v>33.0455544</v>
      </c>
      <c r="BO52" s="10">
        <v>39.1648152</v>
      </c>
      <c r="BP52" s="10">
        <v>4.6847155000000003</v>
      </c>
      <c r="BQ52" s="10">
        <v>0.18639530000000001</v>
      </c>
      <c r="BR52" s="10">
        <v>0</v>
      </c>
      <c r="BS52" s="10">
        <v>0</v>
      </c>
    </row>
    <row r="53" spans="1:71" x14ac:dyDescent="0.2">
      <c r="A53" s="9">
        <v>61</v>
      </c>
      <c r="B53" s="1" t="s">
        <v>12</v>
      </c>
      <c r="D53" s="1" t="s">
        <v>147</v>
      </c>
      <c r="E53" s="9" t="s">
        <v>38</v>
      </c>
      <c r="F53" s="9" t="s">
        <v>27</v>
      </c>
      <c r="G53" s="9" t="str">
        <f>CONCATENATE(E53,"_",H53)</f>
        <v>DO_0.2_Rep2</v>
      </c>
      <c r="H53" s="9" t="s">
        <v>127</v>
      </c>
      <c r="I53" s="9" t="s">
        <v>10</v>
      </c>
      <c r="J53" s="9" t="s">
        <v>133</v>
      </c>
      <c r="K53" s="9" t="s">
        <v>11</v>
      </c>
      <c r="L53" s="1">
        <v>70</v>
      </c>
      <c r="M53" s="1">
        <v>200</v>
      </c>
      <c r="N53" s="1">
        <v>3</v>
      </c>
      <c r="O53" s="1">
        <v>0.2</v>
      </c>
      <c r="P53" s="9">
        <v>300</v>
      </c>
      <c r="Q53" s="9" t="s">
        <v>22</v>
      </c>
      <c r="R53" s="9" t="s">
        <v>144</v>
      </c>
      <c r="S53" s="10">
        <v>2.521E-2</v>
      </c>
      <c r="T53" s="10">
        <v>27.490160813122898</v>
      </c>
      <c r="U53" s="10">
        <v>0.98507</v>
      </c>
      <c r="V53" s="10">
        <v>-3.9850099999999999</v>
      </c>
      <c r="W53" s="1">
        <v>2</v>
      </c>
      <c r="X53" s="1">
        <v>3</v>
      </c>
      <c r="Y53" s="10">
        <v>8.1000000000000003E-2</v>
      </c>
      <c r="Z53" s="15">
        <v>187.08180666671899</v>
      </c>
      <c r="AA53" s="9">
        <v>20190116</v>
      </c>
      <c r="AB53" s="9" t="s">
        <v>23</v>
      </c>
      <c r="AC53" s="11">
        <v>-93</v>
      </c>
      <c r="AD53" s="17">
        <v>-40.151934809508248</v>
      </c>
      <c r="AE53" s="16">
        <v>0.1</v>
      </c>
      <c r="AF53" s="1">
        <v>3</v>
      </c>
      <c r="AG53" s="5">
        <v>0.104830778321215</v>
      </c>
      <c r="AH53" s="5">
        <v>0.30860524847349302</v>
      </c>
      <c r="AI53" s="5">
        <v>0.50138262393237698</v>
      </c>
      <c r="AJ53" s="5">
        <v>8.5181349272915097E-2</v>
      </c>
      <c r="AK53" s="5">
        <v>5.1483769011363596E-3</v>
      </c>
      <c r="AL53" s="5">
        <v>1.4605812141659799E-2</v>
      </c>
      <c r="AM53" s="5">
        <v>2.4621500988932801E-2</v>
      </c>
      <c r="AN53" s="5">
        <v>3.7747510930247899E-3</v>
      </c>
      <c r="AO53" s="33">
        <f>(AH53+2*AI53+3*AJ53)/(SUM(AG53:AJ53))</f>
        <v>1.5669145441569925</v>
      </c>
      <c r="AP53" s="5">
        <v>-245.30530788578</v>
      </c>
      <c r="AQ53" s="5">
        <v>-266.905202285271</v>
      </c>
      <c r="AR53" s="5">
        <v>-240.355116757742</v>
      </c>
      <c r="AS53" s="5">
        <v>-236.98525821529</v>
      </c>
      <c r="AT53" s="5">
        <v>2.8900502640822099</v>
      </c>
      <c r="AU53" s="5">
        <v>2.8365252273025598</v>
      </c>
      <c r="AV53" s="5">
        <v>2.8206613592705598</v>
      </c>
      <c r="AW53" s="5">
        <v>3.4347160048961198</v>
      </c>
      <c r="AX53" s="27">
        <f>((AG53*AP53)+(AH53*AQ53)+(AI53*AR53)+(AJ53*AS53))/SUM(AG53:AJ53)</f>
        <v>-248.78049579024366</v>
      </c>
      <c r="AY53" s="27">
        <f>((AG53*AP53)+(AH53*AQ53)+(AI53*AR53))/SUM(AG53:AI53)</f>
        <v>-249.87878368679077</v>
      </c>
      <c r="AZ53" s="5">
        <f>((AP53/1000+1)/($AD53/1000+1)-1)*1000</f>
        <v>-213.73525718943543</v>
      </c>
      <c r="BA53" s="5">
        <f>((AQ53/1000+1)/($AD53/1000+1)-1)*1000</f>
        <v>-236.23870870725895</v>
      </c>
      <c r="BB53" s="5">
        <f>((AR53/1000+1)/($AD53/1000+1)-1)*1000</f>
        <v>-208.57799188093517</v>
      </c>
      <c r="BC53" s="5">
        <f>((AS53/1000+1)/($AD53/1000+1)-1)*1000</f>
        <v>-205.06716692367155</v>
      </c>
      <c r="BD53" s="5"/>
      <c r="BE53" s="5"/>
      <c r="BF53" s="5"/>
      <c r="BG53" s="5"/>
      <c r="BH53" s="27">
        <f>(($AG53*AZ53)+($AH53*BA53)+($AI53*BB53)+($AJ53*BC53))/SUM($AG53:$AJ53)</f>
        <v>-217.35581759945612</v>
      </c>
      <c r="BI53" s="27">
        <f>(($AG53*AZ53)+($AH53*BA53)+($AI53*BB53))/SUM($AG53:$AI53)</f>
        <v>-218.50004858389755</v>
      </c>
      <c r="BJ53" s="16">
        <v>3.0932149640000004</v>
      </c>
      <c r="BK53" s="10">
        <v>2.3868326</v>
      </c>
      <c r="BL53" s="10">
        <v>6.8080155000000007</v>
      </c>
      <c r="BM53" s="10">
        <v>17.455882899999999</v>
      </c>
      <c r="BN53" s="10">
        <v>30.099022400000003</v>
      </c>
      <c r="BO53" s="10">
        <v>39.092159200000005</v>
      </c>
      <c r="BP53" s="10">
        <v>4.0125133000000002</v>
      </c>
      <c r="BQ53" s="10">
        <v>0.14557409999999998</v>
      </c>
      <c r="BR53" s="10">
        <v>0</v>
      </c>
      <c r="BS53" s="10">
        <v>0</v>
      </c>
    </row>
    <row r="54" spans="1:71" x14ac:dyDescent="0.2">
      <c r="A54" s="9">
        <v>62</v>
      </c>
      <c r="B54" s="1" t="s">
        <v>12</v>
      </c>
      <c r="D54" s="1" t="s">
        <v>147</v>
      </c>
      <c r="E54" s="9" t="s">
        <v>38</v>
      </c>
      <c r="F54" s="9" t="s">
        <v>28</v>
      </c>
      <c r="G54" s="9" t="str">
        <f>CONCATENATE(E54,"_",H54)</f>
        <v>DO_0.2_Rep3</v>
      </c>
      <c r="H54" s="9" t="s">
        <v>128</v>
      </c>
      <c r="I54" s="9" t="s">
        <v>10</v>
      </c>
      <c r="J54" s="9" t="s">
        <v>133</v>
      </c>
      <c r="K54" s="9" t="s">
        <v>11</v>
      </c>
      <c r="L54" s="1">
        <v>70</v>
      </c>
      <c r="M54" s="1">
        <v>200</v>
      </c>
      <c r="N54" s="1">
        <v>3</v>
      </c>
      <c r="O54" s="1">
        <v>0.2</v>
      </c>
      <c r="P54" s="9">
        <v>300</v>
      </c>
      <c r="Q54" s="9" t="s">
        <v>22</v>
      </c>
      <c r="R54" s="9" t="s">
        <v>144</v>
      </c>
      <c r="S54" s="10">
        <v>2.418E-2</v>
      </c>
      <c r="T54" s="10">
        <v>28.666210836182501</v>
      </c>
      <c r="U54" s="10">
        <v>0.99460000000000004</v>
      </c>
      <c r="V54" s="10">
        <v>-4.0583</v>
      </c>
      <c r="W54" s="1">
        <v>2</v>
      </c>
      <c r="X54" s="1">
        <v>4</v>
      </c>
      <c r="Y54" s="10">
        <v>7.2999999999999995E-2</v>
      </c>
      <c r="Z54" s="15">
        <v>187.08180666671899</v>
      </c>
      <c r="AA54" s="9">
        <v>20190116</v>
      </c>
      <c r="AB54" s="9" t="s">
        <v>23</v>
      </c>
      <c r="AC54" s="11">
        <v>-93</v>
      </c>
      <c r="AD54" s="29">
        <v>-50.16450868461952</v>
      </c>
      <c r="AE54" s="29">
        <v>0.17199999999999999</v>
      </c>
      <c r="AF54" s="1">
        <v>3</v>
      </c>
      <c r="AG54" s="5">
        <v>7.3541408901943897E-2</v>
      </c>
      <c r="AH54" s="5">
        <v>0.21252851580416399</v>
      </c>
      <c r="AI54" s="5">
        <v>0.61881149248637501</v>
      </c>
      <c r="AJ54" s="5">
        <v>9.5118582807517699E-2</v>
      </c>
      <c r="AK54" s="5">
        <v>9.0739347158107599E-4</v>
      </c>
      <c r="AL54" s="5">
        <v>4.1491332079672399E-3</v>
      </c>
      <c r="AM54" s="5">
        <v>1.40088637691408E-2</v>
      </c>
      <c r="AN54" s="5">
        <v>2.9046434296373098E-3</v>
      </c>
      <c r="AO54" s="4"/>
      <c r="AP54" s="5"/>
      <c r="AQ54" s="5">
        <v>-277.53796360376202</v>
      </c>
      <c r="AR54" s="5">
        <v>-215.64069777752599</v>
      </c>
      <c r="AS54" s="5"/>
      <c r="AT54" s="5"/>
      <c r="AU54" s="5">
        <v>17.051476986985701</v>
      </c>
      <c r="AV54" s="5">
        <v>2.82752870460354</v>
      </c>
      <c r="AW54" s="5"/>
      <c r="AX54" s="55"/>
      <c r="AY54" s="27">
        <f>((AH54*AQ54)+(AI54*AR54))/SUM(AH54:AI54)</f>
        <v>-231.46446892675272</v>
      </c>
      <c r="AZ54" s="5"/>
      <c r="BA54" s="5">
        <f>((AQ54/1000+1)/($AD54/1000+1)-1)*1000</f>
        <v>-239.38193192198386</v>
      </c>
      <c r="BB54" s="5">
        <f>((AR54/1000+1)/($AD54/1000+1)-1)*1000</f>
        <v>-174.21563060751356</v>
      </c>
      <c r="BC54" s="5"/>
      <c r="BD54" s="5"/>
      <c r="BE54" s="5"/>
      <c r="BF54" s="5"/>
      <c r="BG54" s="5"/>
      <c r="BH54" s="27"/>
      <c r="BI54" s="27">
        <f>(($AG54*AZ54)+($AH54*BA54)+($AI54*BB54))/SUM($AG54:$AI54)</f>
        <v>-175.36233817767626</v>
      </c>
      <c r="BJ54" s="16">
        <v>3.1770269461770275</v>
      </c>
      <c r="BK54" s="10">
        <v>1.7209816</v>
      </c>
      <c r="BL54" s="10">
        <v>5.2548371999999999</v>
      </c>
      <c r="BM54" s="10">
        <v>16.176079300000001</v>
      </c>
      <c r="BN54" s="10">
        <v>32.056779899999995</v>
      </c>
      <c r="BO54" s="10">
        <v>40.220820199999999</v>
      </c>
      <c r="BP54" s="10">
        <v>4.3809322000000002</v>
      </c>
      <c r="BQ54" s="10">
        <v>0.1895695</v>
      </c>
      <c r="BR54" s="10">
        <v>0</v>
      </c>
      <c r="BS54" s="10">
        <v>0</v>
      </c>
    </row>
    <row r="55" spans="1:71" x14ac:dyDescent="0.2">
      <c r="A55" s="9">
        <v>63</v>
      </c>
      <c r="B55" s="1" t="s">
        <v>12</v>
      </c>
      <c r="D55" s="1" t="s">
        <v>147</v>
      </c>
      <c r="E55" s="9" t="s">
        <v>39</v>
      </c>
      <c r="F55" s="9" t="s">
        <v>29</v>
      </c>
      <c r="G55" s="9" t="str">
        <f>CONCATENATE(E55,"_",H55)</f>
        <v>DO_0.5_Rep1</v>
      </c>
      <c r="H55" s="9" t="s">
        <v>126</v>
      </c>
      <c r="I55" s="9" t="s">
        <v>10</v>
      </c>
      <c r="J55" s="9" t="s">
        <v>133</v>
      </c>
      <c r="K55" s="9" t="s">
        <v>11</v>
      </c>
      <c r="L55" s="1">
        <v>70</v>
      </c>
      <c r="M55" s="1">
        <v>200</v>
      </c>
      <c r="N55" s="1">
        <v>3</v>
      </c>
      <c r="O55" s="1">
        <v>0.5</v>
      </c>
      <c r="P55" s="9">
        <v>300</v>
      </c>
      <c r="Q55" s="9" t="s">
        <v>22</v>
      </c>
      <c r="R55" s="9" t="s">
        <v>144</v>
      </c>
      <c r="S55" s="10">
        <v>6.5920000000000006E-2</v>
      </c>
      <c r="T55" s="10">
        <v>10.514665957063499</v>
      </c>
      <c r="U55" s="10">
        <v>0.99804999999999999</v>
      </c>
      <c r="V55" s="10">
        <v>-4.0680300000000003</v>
      </c>
      <c r="W55" s="1">
        <v>1</v>
      </c>
      <c r="X55" s="1">
        <v>3</v>
      </c>
      <c r="Y55" s="10">
        <v>0.10199999999999999</v>
      </c>
      <c r="Z55" s="15">
        <v>93.606320000026003</v>
      </c>
      <c r="AA55" s="9">
        <v>20190222</v>
      </c>
      <c r="AB55" s="9" t="s">
        <v>23</v>
      </c>
      <c r="AC55" s="11">
        <v>-93</v>
      </c>
      <c r="AD55" s="17">
        <v>-55.349014949999997</v>
      </c>
      <c r="AE55" s="16">
        <v>0.109</v>
      </c>
      <c r="AF55" s="1">
        <v>5</v>
      </c>
      <c r="AG55" s="5">
        <v>9.83352628285976E-2</v>
      </c>
      <c r="AH55" s="5">
        <v>0.34460747886892601</v>
      </c>
      <c r="AI55" s="5">
        <v>0.531729007180475</v>
      </c>
      <c r="AJ55" s="5">
        <v>2.5328251122001402E-2</v>
      </c>
      <c r="AK55" s="5">
        <v>2.80982807342549E-2</v>
      </c>
      <c r="AL55" s="5">
        <v>0.10180095119714801</v>
      </c>
      <c r="AM55" s="5">
        <v>0.15039990306215401</v>
      </c>
      <c r="AN55" s="5">
        <v>7.6004760523353697E-3</v>
      </c>
      <c r="AO55" s="33">
        <f>(AH55+2*AI55+3*AJ55)/(SUM(AG55:AJ55))</f>
        <v>1.4840502465958803</v>
      </c>
      <c r="AP55" s="5">
        <v>-254.854736076981</v>
      </c>
      <c r="AQ55" s="5">
        <v>-244.868851622888</v>
      </c>
      <c r="AR55" s="5">
        <v>-242.22507792174</v>
      </c>
      <c r="AS55" s="5"/>
      <c r="AT55" s="5">
        <v>5.0451239101083498</v>
      </c>
      <c r="AU55" s="5">
        <v>5.7240014213806996</v>
      </c>
      <c r="AV55" s="5">
        <v>4.8013262226733797</v>
      </c>
      <c r="AW55" s="5"/>
      <c r="AX55" s="55"/>
      <c r="AY55" s="27">
        <f>((AG55*AP55)+(AH55*AQ55)+(AI55*AR55))/SUM(AG55:AI55)</f>
        <v>-244.43403180437997</v>
      </c>
      <c r="AZ55" s="5">
        <f>((AP55/1000+1)/($AD55/1000+1)-1)*1000</f>
        <v>-211.19516549958527</v>
      </c>
      <c r="BA55" s="5">
        <f>((AQ55/1000+1)/($AD55/1000+1)-1)*1000</f>
        <v>-200.62418784526724</v>
      </c>
      <c r="BB55" s="5">
        <f>((AR55/1000+1)/($AD55/1000+1)-1)*1000</f>
        <v>-197.82551008703885</v>
      </c>
      <c r="BC55" s="5"/>
      <c r="BD55" s="5"/>
      <c r="BE55" s="5"/>
      <c r="BF55" s="5"/>
      <c r="BG55" s="5"/>
      <c r="BH55" s="30"/>
      <c r="BI55" s="27">
        <f>(($AG55*AZ55)+($AH55*BA55)+($AI55*BB55))/SUM($AG55:$AI55)</f>
        <v>-200.16389105270636</v>
      </c>
      <c r="BJ55" s="16">
        <v>2.6230385013769619</v>
      </c>
      <c r="BK55" s="17">
        <v>4.0070822000000001</v>
      </c>
      <c r="BL55" s="17">
        <v>11.781438900000001</v>
      </c>
      <c r="BM55" s="17">
        <v>27.715730399999998</v>
      </c>
      <c r="BN55" s="17">
        <v>32.366810600000001</v>
      </c>
      <c r="BO55" s="17">
        <v>22.720777099999999</v>
      </c>
      <c r="BP55" s="17">
        <v>1.3415549</v>
      </c>
      <c r="BQ55" s="17">
        <v>6.6605999999999999E-2</v>
      </c>
      <c r="BR55" s="17">
        <v>0</v>
      </c>
      <c r="BS55" s="17">
        <v>0</v>
      </c>
    </row>
    <row r="56" spans="1:71" x14ac:dyDescent="0.2">
      <c r="A56" s="9">
        <v>64</v>
      </c>
      <c r="B56" s="1" t="s">
        <v>12</v>
      </c>
      <c r="D56" s="1" t="s">
        <v>147</v>
      </c>
      <c r="E56" s="9" t="s">
        <v>39</v>
      </c>
      <c r="F56" s="9" t="s">
        <v>30</v>
      </c>
      <c r="G56" s="9" t="str">
        <f>CONCATENATE(E56,"_",H56)</f>
        <v>DO_0.5_Rep2</v>
      </c>
      <c r="H56" s="9" t="s">
        <v>127</v>
      </c>
      <c r="I56" s="9" t="s">
        <v>10</v>
      </c>
      <c r="J56" s="9" t="s">
        <v>133</v>
      </c>
      <c r="K56" s="9" t="s">
        <v>11</v>
      </c>
      <c r="L56" s="1">
        <v>70</v>
      </c>
      <c r="M56" s="1">
        <v>200</v>
      </c>
      <c r="N56" s="1">
        <v>3</v>
      </c>
      <c r="O56" s="1">
        <v>0.5</v>
      </c>
      <c r="P56" s="9">
        <v>300</v>
      </c>
      <c r="Q56" s="9" t="s">
        <v>22</v>
      </c>
      <c r="R56" s="9" t="s">
        <v>144</v>
      </c>
      <c r="S56" s="10">
        <v>3.6020000000000003E-2</v>
      </c>
      <c r="T56" s="10">
        <v>19.242651737881101</v>
      </c>
      <c r="U56" s="10">
        <v>0.99353000000000002</v>
      </c>
      <c r="V56" s="10">
        <v>-3.64317</v>
      </c>
      <c r="W56" s="1">
        <v>1</v>
      </c>
      <c r="X56" s="1">
        <v>3</v>
      </c>
      <c r="Y56" s="10">
        <v>0.104</v>
      </c>
      <c r="Z56" s="15">
        <v>93.606320000026003</v>
      </c>
      <c r="AA56" s="9">
        <v>20190222</v>
      </c>
      <c r="AB56" s="9" t="s">
        <v>23</v>
      </c>
      <c r="AC56" s="11">
        <v>-93</v>
      </c>
      <c r="AD56" s="17">
        <v>-55.58749186</v>
      </c>
      <c r="AE56" s="16">
        <v>0.14699999999999999</v>
      </c>
      <c r="AF56" s="1">
        <v>2</v>
      </c>
      <c r="AG56" s="5">
        <v>0.10204536616276701</v>
      </c>
      <c r="AH56" s="5">
        <v>0.34422666045001898</v>
      </c>
      <c r="AI56" s="5">
        <v>0.53286347468019502</v>
      </c>
      <c r="AJ56" s="5">
        <v>2.0864498707018699E-2</v>
      </c>
      <c r="AK56" s="5">
        <v>1.89096003190674E-2</v>
      </c>
      <c r="AL56" s="5">
        <v>7.2143774030849803E-2</v>
      </c>
      <c r="AM56" s="5">
        <v>0.100458059384295</v>
      </c>
      <c r="AN56" s="5">
        <v>3.9476146809171702E-3</v>
      </c>
      <c r="AO56" s="33">
        <f>(AH56+2*AI56+3*AJ56)/(SUM(AG56:AJ56))</f>
        <v>1.4725471059314656</v>
      </c>
      <c r="AP56" s="5"/>
      <c r="AQ56" s="5">
        <v>-234.786337240878</v>
      </c>
      <c r="AR56" s="5">
        <v>-238.07639028937899</v>
      </c>
      <c r="AS56" s="5"/>
      <c r="AT56" s="5"/>
      <c r="AU56" s="5">
        <v>3.5013031056635899</v>
      </c>
      <c r="AV56" s="5">
        <v>3.4774847297278599</v>
      </c>
      <c r="AW56" s="5"/>
      <c r="AX56" s="55"/>
      <c r="AY56" s="27">
        <f>((AH56*AQ56)+(AI56*AR56))/SUM(AH56:AI56)</f>
        <v>-236.78516156814754</v>
      </c>
      <c r="AZ56" s="5"/>
      <c r="BA56" s="5">
        <f>((AQ56/1000+1)/($AD56/1000+1)-1)*1000</f>
        <v>-189.74637018923679</v>
      </c>
      <c r="BB56" s="5">
        <f>((AR56/1000+1)/($AD56/1000+1)-1)*1000</f>
        <v>-193.23007357112087</v>
      </c>
      <c r="BC56" s="5"/>
      <c r="BD56" s="5"/>
      <c r="BE56" s="5"/>
      <c r="BF56" s="5"/>
      <c r="BG56" s="5"/>
      <c r="BH56" s="30"/>
      <c r="BI56" s="27">
        <f>(($AH56*BA56)+($AI56*BB56))/SUM($AH56:$AI56)</f>
        <v>-191.8628439864826</v>
      </c>
      <c r="BJ56" s="16">
        <v>2.7010286317010284</v>
      </c>
      <c r="BK56" s="17">
        <v>3.1191862000000001</v>
      </c>
      <c r="BL56" s="17">
        <v>10.542634400000001</v>
      </c>
      <c r="BM56" s="17">
        <v>27.630304599999999</v>
      </c>
      <c r="BN56" s="17">
        <v>31.98143</v>
      </c>
      <c r="BO56" s="17">
        <v>25.346031099999998</v>
      </c>
      <c r="BP56" s="17">
        <v>1.3112766999999999</v>
      </c>
      <c r="BQ56" s="17">
        <v>6.9136900000000001E-2</v>
      </c>
      <c r="BR56" s="17">
        <v>0</v>
      </c>
      <c r="BS56" s="17">
        <v>0</v>
      </c>
    </row>
    <row r="57" spans="1:71" x14ac:dyDescent="0.2">
      <c r="A57" s="9">
        <v>65</v>
      </c>
      <c r="B57" s="1" t="s">
        <v>12</v>
      </c>
      <c r="D57" s="1" t="s">
        <v>147</v>
      </c>
      <c r="E57" s="9" t="s">
        <v>39</v>
      </c>
      <c r="F57" s="9" t="s">
        <v>31</v>
      </c>
      <c r="G57" s="9" t="str">
        <f>CONCATENATE(E57,"_",H57)</f>
        <v>DO_0.5_Rep3</v>
      </c>
      <c r="H57" s="9" t="s">
        <v>128</v>
      </c>
      <c r="I57" s="9" t="s">
        <v>10</v>
      </c>
      <c r="J57" s="9" t="s">
        <v>133</v>
      </c>
      <c r="K57" s="9" t="s">
        <v>11</v>
      </c>
      <c r="L57" s="1">
        <v>70</v>
      </c>
      <c r="M57" s="1">
        <v>200</v>
      </c>
      <c r="N57" s="1">
        <v>3</v>
      </c>
      <c r="O57" s="1">
        <v>0.5</v>
      </c>
      <c r="P57" s="9">
        <v>300</v>
      </c>
      <c r="Q57" s="9" t="s">
        <v>22</v>
      </c>
      <c r="R57" s="9" t="s">
        <v>144</v>
      </c>
      <c r="S57" s="10">
        <v>5.441E-2</v>
      </c>
      <c r="T57" s="10">
        <v>12.739375948116599</v>
      </c>
      <c r="U57" s="10">
        <v>0.99472000000000005</v>
      </c>
      <c r="V57" s="10">
        <v>-4.0085300000000004</v>
      </c>
      <c r="W57" s="1">
        <v>1</v>
      </c>
      <c r="X57" s="1">
        <v>3</v>
      </c>
      <c r="Y57" s="10">
        <v>0.106</v>
      </c>
      <c r="Z57" s="15">
        <v>93.606320000026003</v>
      </c>
      <c r="AA57" s="9">
        <v>20190222</v>
      </c>
      <c r="AB57" s="9" t="s">
        <v>23</v>
      </c>
      <c r="AC57" s="11">
        <v>-93</v>
      </c>
      <c r="AD57" s="16">
        <v>-55.760188300000003</v>
      </c>
      <c r="AE57" s="16">
        <v>0.246</v>
      </c>
      <c r="AF57" s="1">
        <v>2</v>
      </c>
      <c r="AG57" s="5">
        <v>0.141810406480843</v>
      </c>
      <c r="AH57" s="5">
        <v>0.380999360914555</v>
      </c>
      <c r="AI57" s="5">
        <v>0.47719023260460097</v>
      </c>
      <c r="AJ57" s="5"/>
      <c r="AK57" s="5">
        <v>1.1820287739543699E-2</v>
      </c>
      <c r="AL57" s="5">
        <v>3.0551951087627399E-2</v>
      </c>
      <c r="AM57" s="5">
        <v>2.5850493407720901E-2</v>
      </c>
      <c r="AN57" s="5"/>
      <c r="AO57" s="33">
        <f>(AH57+2*AI57+3*0)/(SUM(AG57:AI57))</f>
        <v>1.3353798261237586</v>
      </c>
      <c r="AP57" s="5"/>
      <c r="AQ57" s="5">
        <v>-231.55144558193999</v>
      </c>
      <c r="AR57" s="5">
        <v>-235.62614755299401</v>
      </c>
      <c r="AS57" s="5"/>
      <c r="AT57" s="5"/>
      <c r="AU57" s="5">
        <v>4.01509353976068</v>
      </c>
      <c r="AV57" s="5">
        <v>7.4775649728230702</v>
      </c>
      <c r="AW57" s="5"/>
      <c r="AX57" s="55"/>
      <c r="AY57" s="27">
        <f>((AH57*AQ57)+(AI57*AR57))/SUM(AH57:AI57)</f>
        <v>-233.81715469335941</v>
      </c>
      <c r="AZ57" s="5"/>
      <c r="BA57" s="5">
        <f>((AQ57/1000+1)/($AD57/1000+1)-1)*1000</f>
        <v>-186.17225741143784</v>
      </c>
      <c r="BB57" s="5">
        <f>((AR57/1000+1)/($AD57/1000+1)-1)*1000</f>
        <v>-190.48758273511601</v>
      </c>
      <c r="BC57" s="5"/>
      <c r="BD57" s="5"/>
      <c r="BE57" s="5"/>
      <c r="BF57" s="5"/>
      <c r="BG57" s="5"/>
      <c r="BH57" s="30"/>
      <c r="BI57" s="27">
        <f>(($AH57*BA57)+($AI57*BB57))/SUM($AH57:$AI57)</f>
        <v>-188.57176343029585</v>
      </c>
      <c r="BJ57" s="16">
        <v>2.4826631359999998</v>
      </c>
      <c r="BK57" s="17">
        <v>4.2859066000000006</v>
      </c>
      <c r="BL57" s="17">
        <v>14.167892500000001</v>
      </c>
      <c r="BM57" s="17">
        <v>31.2660567</v>
      </c>
      <c r="BN57" s="17">
        <v>30.744694500000001</v>
      </c>
      <c r="BO57" s="17">
        <v>18.4065209</v>
      </c>
      <c r="BP57" s="17">
        <v>1.0674322000000001</v>
      </c>
      <c r="BQ57" s="17">
        <v>6.1496599999999998E-2</v>
      </c>
      <c r="BR57" s="17">
        <v>0</v>
      </c>
      <c r="BS57" s="17">
        <v>0</v>
      </c>
    </row>
    <row r="58" spans="1:71" x14ac:dyDescent="0.2">
      <c r="A58" s="9">
        <v>66</v>
      </c>
      <c r="B58" s="1" t="s">
        <v>12</v>
      </c>
      <c r="D58" s="1" t="s">
        <v>147</v>
      </c>
      <c r="E58" s="9" t="s">
        <v>40</v>
      </c>
      <c r="F58" s="9" t="s">
        <v>32</v>
      </c>
      <c r="G58" s="9" t="str">
        <f>CONCATENATE(E58,"_",H58)</f>
        <v>DO_2_Rep1</v>
      </c>
      <c r="H58" s="9" t="s">
        <v>126</v>
      </c>
      <c r="I58" s="9" t="s">
        <v>10</v>
      </c>
      <c r="J58" s="9" t="s">
        <v>133</v>
      </c>
      <c r="K58" s="9" t="s">
        <v>11</v>
      </c>
      <c r="L58" s="1">
        <v>70</v>
      </c>
      <c r="M58" s="1">
        <v>200</v>
      </c>
      <c r="N58" s="1">
        <v>3</v>
      </c>
      <c r="O58" s="1">
        <v>2</v>
      </c>
      <c r="P58" s="9">
        <v>300</v>
      </c>
      <c r="Q58" s="9" t="s">
        <v>22</v>
      </c>
      <c r="R58" s="9" t="s">
        <v>144</v>
      </c>
      <c r="S58" s="10">
        <v>8.5370000000000001E-2</v>
      </c>
      <c r="T58" s="10">
        <v>8.1191749724561699</v>
      </c>
      <c r="U58" s="10">
        <v>0.99321999999999999</v>
      </c>
      <c r="V58" s="10">
        <v>-4.2313900000000002</v>
      </c>
      <c r="W58" s="1">
        <v>2</v>
      </c>
      <c r="X58" s="1">
        <v>8</v>
      </c>
      <c r="Y58" s="10">
        <v>0.24</v>
      </c>
      <c r="Z58" s="15">
        <v>76.335779722200499</v>
      </c>
      <c r="AA58" s="9">
        <v>20181218</v>
      </c>
      <c r="AB58" s="9" t="s">
        <v>23</v>
      </c>
      <c r="AC58" s="11">
        <v>-93</v>
      </c>
      <c r="AD58" s="17">
        <v>-51.923405622112568</v>
      </c>
      <c r="AE58" s="1">
        <v>0.1</v>
      </c>
      <c r="AF58" s="1">
        <v>3</v>
      </c>
      <c r="AG58" s="5">
        <v>0.25134470220828098</v>
      </c>
      <c r="AH58" s="5">
        <v>0.43860875406595801</v>
      </c>
      <c r="AI58" s="5">
        <v>0.30234381523756199</v>
      </c>
      <c r="AJ58" s="5">
        <v>7.7027284881992404E-3</v>
      </c>
      <c r="AK58" s="5">
        <v>7.5544264003548897E-2</v>
      </c>
      <c r="AL58" s="5">
        <v>0.137301571953234</v>
      </c>
      <c r="AM58" s="5">
        <v>9.6979464587825095E-2</v>
      </c>
      <c r="AN58" s="5">
        <v>1.6051627410374199E-4</v>
      </c>
      <c r="AO58" s="33">
        <f>(AH58+2*AI58+3*AJ58)/(SUM(AG58:AJ58))</f>
        <v>1.0664045700056795</v>
      </c>
      <c r="AP58" s="5">
        <v>-237.108069596126</v>
      </c>
      <c r="AQ58" s="5">
        <v>-239.38689568960999</v>
      </c>
      <c r="AR58" s="5">
        <v>-236.75141290075399</v>
      </c>
      <c r="AS58" s="5"/>
      <c r="AT58" s="5">
        <v>2.8665187744979299</v>
      </c>
      <c r="AU58" s="5">
        <v>2.8428914319618901</v>
      </c>
      <c r="AV58" s="5">
        <v>3.36091328519518</v>
      </c>
      <c r="AW58" s="5"/>
      <c r="AX58" s="55"/>
      <c r="AY58" s="27">
        <f t="shared" ref="AY58:AY63" si="10">((AG58*AP58)+(AH58*AQ58)+(AI58*AR58))/SUM(AG58:AI58)</f>
        <v>-238.00667140950063</v>
      </c>
      <c r="AZ58" s="5">
        <f>((AP58/1000+1)/($AD58/1000+1)-1)*1000</f>
        <v>-195.32669097851596</v>
      </c>
      <c r="BA58" s="5">
        <f>((AQ58/1000+1)/($AD58/1000+1)-1)*1000</f>
        <v>-197.73032176847261</v>
      </c>
      <c r="BB58" s="5">
        <f>((AR58/1000+1)/($AD58/1000+1)-1)*1000</f>
        <v>-194.95050123025405</v>
      </c>
      <c r="BC58" s="5"/>
      <c r="BD58" s="5"/>
      <c r="BE58" s="5"/>
      <c r="BF58" s="5"/>
      <c r="BG58" s="5"/>
      <c r="BH58" s="14"/>
      <c r="BI58" s="27">
        <f>(($AG58*AZ58)+($AH58*BA58)+($AI58*BB58))/SUM($AG58:$AI58)</f>
        <v>-196.27450660723557</v>
      </c>
      <c r="BJ58" s="16">
        <v>1.6147643999688588</v>
      </c>
      <c r="BK58" s="17">
        <v>14.860343200000001</v>
      </c>
      <c r="BL58" s="17">
        <v>30.321642500000003</v>
      </c>
      <c r="BM58" s="17">
        <v>37.546894500000001</v>
      </c>
      <c r="BN58" s="17">
        <v>13.3178994</v>
      </c>
      <c r="BO58" s="17">
        <v>3.6803752000000003</v>
      </c>
      <c r="BP58" s="17">
        <v>0.25126144</v>
      </c>
      <c r="BQ58" s="17">
        <v>2.1583700000000001E-2</v>
      </c>
      <c r="BR58" s="17">
        <v>0</v>
      </c>
      <c r="BS58" s="17">
        <v>0</v>
      </c>
    </row>
    <row r="59" spans="1:71" x14ac:dyDescent="0.2">
      <c r="A59" s="9">
        <v>67</v>
      </c>
      <c r="B59" s="1" t="s">
        <v>12</v>
      </c>
      <c r="D59" s="1" t="s">
        <v>147</v>
      </c>
      <c r="E59" s="9" t="s">
        <v>40</v>
      </c>
      <c r="F59" s="9" t="s">
        <v>33</v>
      </c>
      <c r="G59" s="9" t="str">
        <f>CONCATENATE(E59,"_",H59)</f>
        <v>DO_2_Rep2</v>
      </c>
      <c r="H59" s="9" t="s">
        <v>127</v>
      </c>
      <c r="I59" s="9" t="s">
        <v>10</v>
      </c>
      <c r="J59" s="9" t="s">
        <v>133</v>
      </c>
      <c r="K59" s="9" t="s">
        <v>11</v>
      </c>
      <c r="L59" s="1">
        <v>70</v>
      </c>
      <c r="M59" s="1">
        <v>200</v>
      </c>
      <c r="N59" s="1">
        <v>3</v>
      </c>
      <c r="O59" s="1">
        <v>2</v>
      </c>
      <c r="P59" s="9">
        <v>300</v>
      </c>
      <c r="Q59" s="9" t="s">
        <v>22</v>
      </c>
      <c r="R59" s="9" t="s">
        <v>144</v>
      </c>
      <c r="S59" s="10">
        <v>0.1004</v>
      </c>
      <c r="T59" s="10">
        <v>6.903926305083</v>
      </c>
      <c r="U59" s="10">
        <v>0.99546000000000001</v>
      </c>
      <c r="V59" s="10">
        <v>-4.5703199999999997</v>
      </c>
      <c r="W59" s="1">
        <v>2</v>
      </c>
      <c r="X59" s="1">
        <v>8</v>
      </c>
      <c r="Y59" s="10">
        <v>0.253</v>
      </c>
      <c r="Z59" s="15">
        <v>76.335779722200499</v>
      </c>
      <c r="AA59" s="9">
        <v>20181218</v>
      </c>
      <c r="AB59" s="9" t="s">
        <v>23</v>
      </c>
      <c r="AC59" s="11">
        <v>-93</v>
      </c>
      <c r="AD59" s="17">
        <v>-49.10331127378106</v>
      </c>
      <c r="AE59" s="1">
        <v>0.2</v>
      </c>
      <c r="AF59" s="1">
        <v>3</v>
      </c>
      <c r="AG59" s="5">
        <v>0.25759963536905101</v>
      </c>
      <c r="AH59" s="5">
        <v>0.43971062558549201</v>
      </c>
      <c r="AI59" s="5">
        <v>0.29329243414271799</v>
      </c>
      <c r="AJ59" s="5">
        <v>9.3973049027398798E-3</v>
      </c>
      <c r="AK59" s="5">
        <v>4.2503195935861902E-2</v>
      </c>
      <c r="AL59" s="5">
        <v>8.0325577278981403E-2</v>
      </c>
      <c r="AM59" s="5">
        <v>5.9274898545941999E-2</v>
      </c>
      <c r="AN59" s="5">
        <v>2.2211201463017598E-3</v>
      </c>
      <c r="AO59" s="33">
        <f>(AH59+2*AI59+3*AJ59)/(SUM(AG59:AJ59))</f>
        <v>1.0544874085791467</v>
      </c>
      <c r="AP59" s="5">
        <v>-244.67764646403199</v>
      </c>
      <c r="AQ59" s="5">
        <v>-243.74972922045299</v>
      </c>
      <c r="AR59" s="5">
        <v>-243.60336362656599</v>
      </c>
      <c r="AS59" s="5"/>
      <c r="AT59" s="5">
        <v>2.8574734918717</v>
      </c>
      <c r="AU59" s="5">
        <v>2.8352110551185601</v>
      </c>
      <c r="AV59" s="5">
        <v>3.6172693060244598</v>
      </c>
      <c r="AW59" s="5"/>
      <c r="AX59" s="55"/>
      <c r="AY59" s="27">
        <f t="shared" si="10"/>
        <v>-243.94769276654802</v>
      </c>
      <c r="AZ59" s="5">
        <f>((AP59/1000+1)/($AD59/1000+1)-1)*1000</f>
        <v>-205.67358947503968</v>
      </c>
      <c r="BA59" s="5">
        <f>((AQ59/1000+1)/($AD59/1000+1)-1)*1000</f>
        <v>-204.69775555471969</v>
      </c>
      <c r="BB59" s="5">
        <f>((AR59/1000+1)/($AD59/1000+1)-1)*1000</f>
        <v>-204.5438317945233</v>
      </c>
      <c r="BC59" s="5"/>
      <c r="BD59" s="5"/>
      <c r="BE59" s="5"/>
      <c r="BF59" s="5"/>
      <c r="BG59" s="5"/>
      <c r="BH59" s="14"/>
      <c r="BI59" s="27">
        <f>(($AG59*AZ59)+($AH59*BA59)+($AI59*BB59))/SUM($AG59:$AI59)</f>
        <v>-204.90594173145379</v>
      </c>
      <c r="BJ59" s="16">
        <v>1.5166849272616791</v>
      </c>
      <c r="BK59" s="17">
        <v>17.764022900000001</v>
      </c>
      <c r="BL59" s="17">
        <v>31.645612099999997</v>
      </c>
      <c r="BM59" s="17">
        <v>34.965933300000003</v>
      </c>
      <c r="BN59" s="17">
        <v>12.5498742</v>
      </c>
      <c r="BO59" s="17">
        <v>2.9394771</v>
      </c>
      <c r="BP59" s="17">
        <v>0.12699906</v>
      </c>
      <c r="BQ59" s="17">
        <v>8.0812700000000015E-3</v>
      </c>
      <c r="BR59" s="17">
        <v>0</v>
      </c>
      <c r="BS59" s="17">
        <v>0</v>
      </c>
    </row>
    <row r="60" spans="1:71" x14ac:dyDescent="0.2">
      <c r="A60" s="9">
        <v>68</v>
      </c>
      <c r="B60" s="1" t="s">
        <v>12</v>
      </c>
      <c r="D60" s="1" t="s">
        <v>147</v>
      </c>
      <c r="E60" s="9" t="s">
        <v>40</v>
      </c>
      <c r="F60" s="9" t="s">
        <v>34</v>
      </c>
      <c r="G60" s="9" t="str">
        <f>CONCATENATE(E60,"_",H60)</f>
        <v>DO_2_Rep3</v>
      </c>
      <c r="H60" s="9" t="s">
        <v>128</v>
      </c>
      <c r="I60" s="9" t="s">
        <v>10</v>
      </c>
      <c r="J60" s="9" t="s">
        <v>133</v>
      </c>
      <c r="K60" s="9" t="s">
        <v>11</v>
      </c>
      <c r="L60" s="1">
        <v>70</v>
      </c>
      <c r="M60" s="1">
        <v>200</v>
      </c>
      <c r="N60" s="1">
        <v>3</v>
      </c>
      <c r="O60" s="1">
        <v>2</v>
      </c>
      <c r="P60" s="9">
        <v>300</v>
      </c>
      <c r="Q60" s="9" t="s">
        <v>22</v>
      </c>
      <c r="R60" s="9" t="s">
        <v>144</v>
      </c>
      <c r="S60" s="10">
        <v>9.5589999999999994E-2</v>
      </c>
      <c r="T60" s="10">
        <v>7.2512416241596904</v>
      </c>
      <c r="U60" s="10">
        <v>0.99687000000000003</v>
      </c>
      <c r="V60" s="10">
        <v>-4.3656100000000002</v>
      </c>
      <c r="W60" s="1">
        <v>6</v>
      </c>
      <c r="X60" s="1">
        <v>3</v>
      </c>
      <c r="Y60" s="10">
        <v>0.21299999999999999</v>
      </c>
      <c r="Z60" s="15">
        <v>76.335779722200499</v>
      </c>
      <c r="AA60" s="9">
        <v>20181218</v>
      </c>
      <c r="AB60" s="9" t="s">
        <v>23</v>
      </c>
      <c r="AC60" s="11">
        <v>-93</v>
      </c>
      <c r="AD60" s="17">
        <v>-52.856946850524949</v>
      </c>
      <c r="AE60" s="1">
        <v>0.2</v>
      </c>
      <c r="AF60" s="1">
        <v>4</v>
      </c>
      <c r="AG60" s="5">
        <v>0.23040654390502299</v>
      </c>
      <c r="AH60" s="5">
        <v>0.43168266570521602</v>
      </c>
      <c r="AI60" s="5">
        <v>0.32265179443959402</v>
      </c>
      <c r="AJ60" s="5">
        <v>1.5258995950167199E-2</v>
      </c>
      <c r="AK60" s="5">
        <v>8.94288177699641E-2</v>
      </c>
      <c r="AL60" s="5">
        <v>0.16912130732382499</v>
      </c>
      <c r="AM60" s="5">
        <v>0.128771680630865</v>
      </c>
      <c r="AN60" s="5">
        <v>5.8492055603670795E-4</v>
      </c>
      <c r="AO60" s="33">
        <f>(AH60+2*AI60+3*AJ60)/(SUM(AG60:AJ60))</f>
        <v>1.1227632424349054</v>
      </c>
      <c r="AP60" s="5">
        <v>-247.692574393087</v>
      </c>
      <c r="AQ60" s="5">
        <v>-242.132243008464</v>
      </c>
      <c r="AR60" s="5">
        <v>-244.14989829144699</v>
      </c>
      <c r="AS60" s="5"/>
      <c r="AT60" s="5">
        <v>2.84750835464666</v>
      </c>
      <c r="AU60" s="5">
        <v>2.9182882050590901</v>
      </c>
      <c r="AV60" s="5">
        <v>2.8363467869958701</v>
      </c>
      <c r="AW60" s="5"/>
      <c r="AX60" s="55"/>
      <c r="AY60" s="27">
        <f t="shared" si="10"/>
        <v>-244.09431915535595</v>
      </c>
      <c r="AZ60" s="5">
        <f>((AP60/1000+1)/($AD60/1000+1)-1)*1000</f>
        <v>-205.70876478974043</v>
      </c>
      <c r="BA60" s="5">
        <f>((AQ60/1000+1)/($AD60/1000+1)-1)*1000</f>
        <v>-199.83812955028691</v>
      </c>
      <c r="BB60" s="5">
        <f>((AR60/1000+1)/($AD60/1000+1)-1)*1000</f>
        <v>-201.96838355602941</v>
      </c>
      <c r="BC60" s="5"/>
      <c r="BD60" s="5"/>
      <c r="BE60" s="5"/>
      <c r="BF60" s="5"/>
      <c r="BG60" s="5"/>
      <c r="BH60" s="14"/>
      <c r="BI60" s="27">
        <f>(($AG60*AZ60)+($AH60*BA60)+($AI60*BB60))/SUM($AG60:$AI60)</f>
        <v>-201.90970273067134</v>
      </c>
      <c r="BJ60" s="16">
        <v>1.5656156408434385</v>
      </c>
      <c r="BK60" s="17">
        <v>16.0979527</v>
      </c>
      <c r="BL60" s="17">
        <v>30.648323700000002</v>
      </c>
      <c r="BM60" s="17">
        <v>36.9457533</v>
      </c>
      <c r="BN60" s="17">
        <v>13.341653300000001</v>
      </c>
      <c r="BO60" s="17">
        <v>2.8414481</v>
      </c>
      <c r="BP60" s="17">
        <v>0.11823196</v>
      </c>
      <c r="BQ60" s="17">
        <v>6.6369499999999991E-3</v>
      </c>
      <c r="BR60" s="17">
        <v>0</v>
      </c>
      <c r="BS60" s="17">
        <v>0</v>
      </c>
    </row>
    <row r="61" spans="1:71" x14ac:dyDescent="0.2">
      <c r="A61" s="9">
        <v>69</v>
      </c>
      <c r="B61" s="1" t="s">
        <v>12</v>
      </c>
      <c r="D61" s="1" t="s">
        <v>147</v>
      </c>
      <c r="E61" s="9" t="s">
        <v>41</v>
      </c>
      <c r="F61" s="9" t="s">
        <v>35</v>
      </c>
      <c r="G61" s="9" t="str">
        <f>CONCATENATE(E61,"_",H61)</f>
        <v>DO_20_Rep1</v>
      </c>
      <c r="H61" s="9" t="s">
        <v>126</v>
      </c>
      <c r="I61" s="9" t="s">
        <v>10</v>
      </c>
      <c r="J61" s="9" t="s">
        <v>133</v>
      </c>
      <c r="K61" s="9" t="s">
        <v>11</v>
      </c>
      <c r="L61" s="1">
        <v>70</v>
      </c>
      <c r="M61" s="1">
        <v>200</v>
      </c>
      <c r="N61" s="1">
        <v>3</v>
      </c>
      <c r="O61" s="1">
        <v>20</v>
      </c>
      <c r="P61" s="9">
        <v>300</v>
      </c>
      <c r="Q61" s="9" t="s">
        <v>22</v>
      </c>
      <c r="R61" s="9" t="s">
        <v>144</v>
      </c>
      <c r="S61" s="10">
        <v>0.17596000000000001</v>
      </c>
      <c r="T61" s="10">
        <v>3.9392663071210601</v>
      </c>
      <c r="U61" s="10">
        <v>0.99763999999999997</v>
      </c>
      <c r="V61" s="10">
        <v>-6.6927099999999999</v>
      </c>
      <c r="W61" s="1">
        <v>4</v>
      </c>
      <c r="X61" s="1">
        <v>3</v>
      </c>
      <c r="Y61" s="10">
        <v>0.28100000000000003</v>
      </c>
      <c r="Z61" s="15">
        <v>74.285101111067704</v>
      </c>
      <c r="AA61" s="9">
        <v>20181210</v>
      </c>
      <c r="AB61" s="9" t="s">
        <v>23</v>
      </c>
      <c r="AC61" s="11">
        <v>-93</v>
      </c>
      <c r="AD61" s="17">
        <v>-51.876275504029877</v>
      </c>
      <c r="AE61" s="16">
        <v>0.1</v>
      </c>
      <c r="AF61" s="1">
        <v>4</v>
      </c>
      <c r="AG61" s="5">
        <v>0.19124408751695901</v>
      </c>
      <c r="AH61" s="5">
        <v>0.41211874808721799</v>
      </c>
      <c r="AI61" s="5">
        <v>0.383723787051091</v>
      </c>
      <c r="AJ61" s="5">
        <v>1.2913377344731299E-2</v>
      </c>
      <c r="AK61" s="5">
        <v>7.8029136563951995E-2</v>
      </c>
      <c r="AL61" s="5">
        <v>0.17182618542126099</v>
      </c>
      <c r="AM61" s="5">
        <v>0.16120509215221701</v>
      </c>
      <c r="AN61" s="5">
        <v>4.34267557895623E-3</v>
      </c>
      <c r="AO61" s="33">
        <f>(AH61+2*AI61+3*AJ61)/(SUM(AG61:AJ61))</f>
        <v>1.2183064542235946</v>
      </c>
      <c r="AP61" s="5">
        <v>-242.65320324149701</v>
      </c>
      <c r="AQ61" s="5">
        <v>-238.10426039877501</v>
      </c>
      <c r="AR61" s="5">
        <v>-242.14208870606501</v>
      </c>
      <c r="AS61" s="5"/>
      <c r="AT61" s="5">
        <v>2.8566696026324099</v>
      </c>
      <c r="AU61" s="5">
        <v>5.3901768185467498</v>
      </c>
      <c r="AV61" s="5">
        <v>4.5487548476045001</v>
      </c>
      <c r="AW61" s="5"/>
      <c r="AX61" s="55"/>
      <c r="AY61" s="27">
        <f t="shared" si="10"/>
        <v>-240.55528053938889</v>
      </c>
      <c r="AZ61" s="5">
        <f>((AP61/1000+1)/($AD61/1000+1)-1)*1000</f>
        <v>-201.21522414058944</v>
      </c>
      <c r="BA61" s="5">
        <f>((AQ61/1000+1)/($AD61/1000+1)-1)*1000</f>
        <v>-196.41738739714108</v>
      </c>
      <c r="BB61" s="5">
        <f>((AR61/1000+1)/($AD61/1000+1)-1)*1000</f>
        <v>-200.67614414266654</v>
      </c>
      <c r="BC61" s="5"/>
      <c r="BD61" s="5"/>
      <c r="BE61" s="5"/>
      <c r="BF61" s="5"/>
      <c r="BG61" s="5"/>
      <c r="BH61" s="30"/>
      <c r="BI61" s="27">
        <f>(($AG61*AZ61)+($AH61*BA61)+($AI61*BB61))/SUM($AG61:$AI61)</f>
        <v>-199.00251429280735</v>
      </c>
      <c r="BJ61" s="16">
        <v>1.8935266905319421</v>
      </c>
      <c r="BK61" s="17">
        <v>8.8805990000000001</v>
      </c>
      <c r="BL61" s="17">
        <v>24.844208300000002</v>
      </c>
      <c r="BM61" s="17">
        <v>39.945035900000001</v>
      </c>
      <c r="BN61" s="17">
        <v>20.873047700000001</v>
      </c>
      <c r="BO61" s="17">
        <v>5.2936551999999999</v>
      </c>
      <c r="BP61" s="17">
        <v>0.15609846999999999</v>
      </c>
      <c r="BQ61" s="17">
        <v>7.3554599999999994E-3</v>
      </c>
      <c r="BR61" s="17">
        <v>0</v>
      </c>
      <c r="BS61" s="17">
        <v>0</v>
      </c>
    </row>
    <row r="62" spans="1:71" x14ac:dyDescent="0.2">
      <c r="A62" s="9">
        <v>70</v>
      </c>
      <c r="B62" s="1" t="s">
        <v>12</v>
      </c>
      <c r="D62" s="1" t="s">
        <v>147</v>
      </c>
      <c r="E62" s="9" t="s">
        <v>41</v>
      </c>
      <c r="F62" s="9" t="s">
        <v>36</v>
      </c>
      <c r="G62" s="9" t="str">
        <f>CONCATENATE(E62,"_",H62)</f>
        <v>DO_20_Rep2</v>
      </c>
      <c r="H62" s="9" t="s">
        <v>127</v>
      </c>
      <c r="I62" s="9" t="s">
        <v>10</v>
      </c>
      <c r="J62" s="9" t="s">
        <v>133</v>
      </c>
      <c r="K62" s="9" t="s">
        <v>11</v>
      </c>
      <c r="L62" s="1">
        <v>70</v>
      </c>
      <c r="M62" s="1">
        <v>200</v>
      </c>
      <c r="N62" s="1">
        <v>3</v>
      </c>
      <c r="O62" s="1">
        <v>20</v>
      </c>
      <c r="P62" s="9">
        <v>300</v>
      </c>
      <c r="Q62" s="9" t="s">
        <v>22</v>
      </c>
      <c r="R62" s="9" t="s">
        <v>144</v>
      </c>
      <c r="S62" s="10">
        <v>0.57108999999999999</v>
      </c>
      <c r="T62" s="10">
        <v>1.21372711775661</v>
      </c>
      <c r="U62" s="10">
        <v>0.95013000000000003</v>
      </c>
      <c r="V62" s="10">
        <v>-6.62974</v>
      </c>
      <c r="W62" s="1">
        <v>1</v>
      </c>
      <c r="X62" s="1">
        <v>3</v>
      </c>
      <c r="Y62" s="10">
        <v>0.309</v>
      </c>
      <c r="Z62" s="15">
        <v>74.285101111067704</v>
      </c>
      <c r="AA62" s="9">
        <v>20181210</v>
      </c>
      <c r="AB62" s="9" t="s">
        <v>23</v>
      </c>
      <c r="AC62" s="11">
        <v>-93</v>
      </c>
      <c r="AD62" s="17">
        <v>-50.077917292729438</v>
      </c>
      <c r="AE62" s="16">
        <v>0.1</v>
      </c>
      <c r="AF62" s="1">
        <v>4</v>
      </c>
      <c r="AG62" s="5">
        <v>0.15098543478111401</v>
      </c>
      <c r="AH62" s="5">
        <v>0.32560534196531599</v>
      </c>
      <c r="AI62" s="5">
        <v>0.30579621063477802</v>
      </c>
      <c r="AJ62" s="5">
        <v>0.21761301261879201</v>
      </c>
      <c r="AK62" s="5">
        <v>5.5470135006815302E-2</v>
      </c>
      <c r="AL62" s="5">
        <v>0.123819204159235</v>
      </c>
      <c r="AM62" s="5">
        <v>0.11840002877698</v>
      </c>
      <c r="AN62" s="5">
        <v>0.212695287729259</v>
      </c>
      <c r="AO62" s="33">
        <f>(AH62+2*AI62+3*AJ62)/(SUM(AG62:AJ62))</f>
        <v>1.590036801091248</v>
      </c>
      <c r="AP62" s="5">
        <v>-242.109152310235</v>
      </c>
      <c r="AQ62" s="5">
        <v>-243.540101974121</v>
      </c>
      <c r="AR62" s="5">
        <v>-243.70531121929201</v>
      </c>
      <c r="AS62" s="5"/>
      <c r="AT62" s="5">
        <v>2.4785136064589999</v>
      </c>
      <c r="AU62" s="5">
        <v>2.8405114162751302</v>
      </c>
      <c r="AV62" s="5">
        <v>2.84319678808889</v>
      </c>
      <c r="AW62" s="5"/>
      <c r="AX62" s="55"/>
      <c r="AY62" s="27">
        <f t="shared" si="10"/>
        <v>-243.32852867511886</v>
      </c>
      <c r="AZ62" s="5">
        <f>((AP62/1000+1)/($AD62/1000+1)-1)*1000</f>
        <v>-202.15472249073107</v>
      </c>
      <c r="BA62" s="5">
        <f>((AQ62/1000+1)/($AD62/1000+1)-1)*1000</f>
        <v>-203.66110884592325</v>
      </c>
      <c r="BB62" s="5">
        <f>((AR62/1000+1)/($AD62/1000+1)-1)*1000</f>
        <v>-203.83502757902616</v>
      </c>
      <c r="BC62" s="5"/>
      <c r="BD62" s="5"/>
      <c r="BE62" s="5"/>
      <c r="BF62" s="5"/>
      <c r="BG62" s="5"/>
      <c r="BH62" s="30"/>
      <c r="BI62" s="27">
        <f>(($AG62*AZ62)+($AH62*BA62)+($AI62*BB62))/SUM($AG62:$AI62)</f>
        <v>-203.43838184246292</v>
      </c>
      <c r="BJ62" s="16">
        <v>1.8754655844996273</v>
      </c>
      <c r="BK62" s="17">
        <v>10.640795199999999</v>
      </c>
      <c r="BL62" s="17">
        <v>24.685143400000001</v>
      </c>
      <c r="BM62" s="17">
        <v>37.1734619</v>
      </c>
      <c r="BN62" s="17">
        <v>21.645020099999996</v>
      </c>
      <c r="BO62" s="17">
        <v>5.7038884999999997</v>
      </c>
      <c r="BP62" s="17">
        <v>0.14626878000000001</v>
      </c>
      <c r="BQ62" s="17">
        <v>5.4221999999999994E-3</v>
      </c>
      <c r="BR62" s="17">
        <v>0</v>
      </c>
      <c r="BS62" s="17">
        <v>0</v>
      </c>
    </row>
    <row r="63" spans="1:71" x14ac:dyDescent="0.2">
      <c r="A63" s="9">
        <v>71</v>
      </c>
      <c r="B63" s="1" t="s">
        <v>12</v>
      </c>
      <c r="D63" s="1" t="s">
        <v>147</v>
      </c>
      <c r="E63" s="9" t="s">
        <v>41</v>
      </c>
      <c r="F63" s="9" t="s">
        <v>37</v>
      </c>
      <c r="G63" s="9" t="str">
        <f>CONCATENATE(E63,"_",H63)</f>
        <v>DO_20_Rep3</v>
      </c>
      <c r="H63" s="9" t="s">
        <v>128</v>
      </c>
      <c r="I63" s="9" t="s">
        <v>10</v>
      </c>
      <c r="J63" s="9" t="s">
        <v>133</v>
      </c>
      <c r="K63" s="9" t="s">
        <v>11</v>
      </c>
      <c r="L63" s="1">
        <v>70</v>
      </c>
      <c r="M63" s="1">
        <v>200</v>
      </c>
      <c r="N63" s="1">
        <v>3</v>
      </c>
      <c r="O63" s="1">
        <v>20</v>
      </c>
      <c r="P63" s="9">
        <v>300</v>
      </c>
      <c r="Q63" s="9" t="s">
        <v>22</v>
      </c>
      <c r="R63" s="9" t="s">
        <v>144</v>
      </c>
      <c r="S63" s="10">
        <v>0.26673000000000002</v>
      </c>
      <c r="T63" s="10">
        <v>2.5986768136035101</v>
      </c>
      <c r="U63" s="10">
        <v>0.57557000000000003</v>
      </c>
      <c r="V63" s="10">
        <v>-5.5012999999999996</v>
      </c>
      <c r="W63" s="1">
        <v>1</v>
      </c>
      <c r="X63" s="1">
        <v>4</v>
      </c>
      <c r="Y63" s="10">
        <v>0.35599999999999998</v>
      </c>
      <c r="Z63" s="15">
        <v>74.285101111067704</v>
      </c>
      <c r="AA63" s="9">
        <v>20181210</v>
      </c>
      <c r="AB63" s="9" t="s">
        <v>23</v>
      </c>
      <c r="AC63" s="11">
        <v>-93</v>
      </c>
      <c r="AD63" s="16">
        <v>-50.977096398379658</v>
      </c>
      <c r="AE63" s="16">
        <v>0.1</v>
      </c>
      <c r="AF63" s="1">
        <v>4</v>
      </c>
      <c r="AG63" s="5">
        <v>0.18426830665760199</v>
      </c>
      <c r="AH63" s="5">
        <v>0.412235928098308</v>
      </c>
      <c r="AI63" s="5">
        <v>0.39170266710572799</v>
      </c>
      <c r="AJ63" s="5">
        <v>1.17930981383619E-2</v>
      </c>
      <c r="AK63" s="5">
        <v>3.5678384463589799E-2</v>
      </c>
      <c r="AL63" s="5">
        <v>8.3160304745862806E-2</v>
      </c>
      <c r="AM63" s="5">
        <v>8.3808669678819503E-2</v>
      </c>
      <c r="AN63" s="5">
        <v>2.9346418907751802E-3</v>
      </c>
      <c r="AO63" s="33">
        <f>(AH63+2*AI63+3*AJ63)/(SUM(AG63:AJ63))</f>
        <v>1.2310205567248498</v>
      </c>
      <c r="AP63" s="5">
        <v>-243.15089916054799</v>
      </c>
      <c r="AQ63" s="5">
        <v>-246.474731204248</v>
      </c>
      <c r="AR63" s="5">
        <v>-250.65273212690701</v>
      </c>
      <c r="AS63" s="5"/>
      <c r="AT63" s="5">
        <v>2.4775820279363798</v>
      </c>
      <c r="AU63" s="5">
        <v>2.4504388504253498</v>
      </c>
      <c r="AV63" s="5">
        <v>3.6835020463980199</v>
      </c>
      <c r="AW63" s="5"/>
      <c r="AX63" s="55"/>
      <c r="AY63" s="27">
        <f t="shared" si="10"/>
        <v>-247.51100933622592</v>
      </c>
      <c r="AZ63" s="5">
        <f>((AP63/1000+1)/($AD63/1000+1)-1)*1000</f>
        <v>-202.49648563048672</v>
      </c>
      <c r="BA63" s="5">
        <f>((AQ63/1000+1)/($AD63/1000+1)-1)*1000</f>
        <v>-205.99885847215981</v>
      </c>
      <c r="BB63" s="5">
        <f>((AR63/1000+1)/($AD63/1000+1)-1)*1000</f>
        <v>-210.40128217216025</v>
      </c>
      <c r="BC63" s="5"/>
      <c r="BD63" s="5"/>
      <c r="BE63" s="5"/>
      <c r="BF63" s="5"/>
      <c r="BG63" s="5"/>
      <c r="BH63" s="30"/>
      <c r="BI63" s="27">
        <f>(($AG63*AZ63)+($AH63*BA63)+($AI63*BB63))/SUM($AG63:$AI63)</f>
        <v>-207.09080064557327</v>
      </c>
      <c r="BJ63" s="16">
        <v>2.0072319628992763</v>
      </c>
      <c r="BK63" s="17">
        <v>8.1555136000000008</v>
      </c>
      <c r="BL63" s="17">
        <v>22.497783599999998</v>
      </c>
      <c r="BM63" s="17">
        <v>38.003102699999999</v>
      </c>
      <c r="BN63" s="17">
        <v>23.427026600000001</v>
      </c>
      <c r="BO63" s="17">
        <v>7.6523052000000007</v>
      </c>
      <c r="BP63" s="17">
        <v>0.25670314999999999</v>
      </c>
      <c r="BQ63" s="17">
        <v>7.5651599999999996E-3</v>
      </c>
      <c r="BR63" s="17">
        <v>0</v>
      </c>
      <c r="BS63" s="17">
        <v>0</v>
      </c>
    </row>
    <row r="64" spans="1:71" s="6" customFormat="1" x14ac:dyDescent="0.2">
      <c r="A64" s="6">
        <v>72</v>
      </c>
      <c r="B64" s="1" t="s">
        <v>12</v>
      </c>
      <c r="C64" s="7"/>
      <c r="D64" s="1" t="s">
        <v>141</v>
      </c>
      <c r="E64" s="9" t="s">
        <v>190</v>
      </c>
      <c r="F64" s="9" t="s">
        <v>165</v>
      </c>
      <c r="G64" s="9" t="str">
        <f>CONCATENATE(E64,"_",H64)</f>
        <v>TD_7_Rep1</v>
      </c>
      <c r="H64" s="9" t="s">
        <v>126</v>
      </c>
      <c r="I64" s="9" t="s">
        <v>10</v>
      </c>
      <c r="J64" s="9" t="s">
        <v>102</v>
      </c>
      <c r="K64" s="9" t="s">
        <v>193</v>
      </c>
      <c r="L64" s="1">
        <v>70</v>
      </c>
      <c r="M64" s="1">
        <v>200</v>
      </c>
      <c r="N64" s="1">
        <v>2.25</v>
      </c>
      <c r="O64" s="1">
        <v>20</v>
      </c>
      <c r="P64" s="9">
        <v>300</v>
      </c>
      <c r="Q64" s="9" t="s">
        <v>22</v>
      </c>
      <c r="R64" s="9" t="s">
        <v>143</v>
      </c>
      <c r="S64" s="2">
        <v>0.144927536</v>
      </c>
      <c r="T64" s="10">
        <v>6.9000000110000004</v>
      </c>
      <c r="U64" s="1"/>
      <c r="V64" s="1"/>
      <c r="W64" s="1"/>
      <c r="X64" s="1"/>
      <c r="Y64" s="10">
        <v>0.73180000000000001</v>
      </c>
      <c r="Z64" s="1"/>
      <c r="AA64" s="9">
        <v>20180620</v>
      </c>
      <c r="AB64" s="9" t="s">
        <v>158</v>
      </c>
      <c r="AC64" s="11">
        <v>-93</v>
      </c>
      <c r="AD64" s="16">
        <v>-59.821126559134058</v>
      </c>
      <c r="AE64" s="16">
        <v>0.1</v>
      </c>
      <c r="AF64" s="11"/>
      <c r="AG64" s="32"/>
      <c r="AH64" s="32"/>
      <c r="AI64" s="32"/>
      <c r="AJ64" s="32"/>
      <c r="AK64" s="8"/>
      <c r="AL64" s="8"/>
      <c r="AM64" s="8"/>
      <c r="AN64" s="8"/>
      <c r="AO64" s="24"/>
      <c r="AP64" s="8"/>
      <c r="AQ64" s="8"/>
      <c r="AR64" s="8"/>
      <c r="AS64" s="8"/>
      <c r="AT64" s="8"/>
      <c r="AU64" s="8"/>
      <c r="AV64" s="8">
        <v>7.09</v>
      </c>
      <c r="AW64" s="8">
        <v>15.4</v>
      </c>
      <c r="AX64" s="25"/>
      <c r="AY64" s="25"/>
      <c r="AZ64" s="5"/>
      <c r="BA64" s="5"/>
      <c r="BB64" s="5"/>
      <c r="BC64" s="5"/>
      <c r="BD64" s="8"/>
      <c r="BE64" s="8"/>
      <c r="BF64" s="8"/>
      <c r="BG64" s="8"/>
      <c r="BH64" s="25"/>
      <c r="BI64" s="25"/>
      <c r="BJ64" s="16">
        <v>2.013890852690924</v>
      </c>
      <c r="BK64" s="20">
        <v>6.6117726347230787</v>
      </c>
      <c r="BL64" s="20">
        <v>21.034469299469023</v>
      </c>
      <c r="BM64" s="20">
        <v>45.086004409395741</v>
      </c>
      <c r="BN64" s="20">
        <v>19.525298494814944</v>
      </c>
      <c r="BO64" s="20">
        <v>7.1480361997769286</v>
      </c>
      <c r="BP64" s="20">
        <v>0.55194690364228782</v>
      </c>
      <c r="BQ64" s="20">
        <v>4.2472058177982629E-2</v>
      </c>
      <c r="BR64" s="20">
        <v>0</v>
      </c>
      <c r="BS64" s="20">
        <v>0</v>
      </c>
    </row>
    <row r="65" spans="1:71" s="6" customFormat="1" x14ac:dyDescent="0.2">
      <c r="A65" s="6">
        <v>73</v>
      </c>
      <c r="B65" s="1" t="s">
        <v>12</v>
      </c>
      <c r="C65" s="7"/>
      <c r="D65" s="1" t="s">
        <v>141</v>
      </c>
      <c r="E65" s="9" t="s">
        <v>190</v>
      </c>
      <c r="F65" s="9" t="s">
        <v>166</v>
      </c>
      <c r="G65" s="9" t="str">
        <f>CONCATENATE(E65,"_",H65)</f>
        <v>TD_7_Rep2</v>
      </c>
      <c r="H65" s="9" t="s">
        <v>127</v>
      </c>
      <c r="I65" s="9" t="s">
        <v>10</v>
      </c>
      <c r="J65" s="9" t="s">
        <v>102</v>
      </c>
      <c r="K65" s="9" t="s">
        <v>193</v>
      </c>
      <c r="L65" s="1">
        <v>70</v>
      </c>
      <c r="M65" s="1">
        <v>200</v>
      </c>
      <c r="N65" s="1">
        <v>2.25</v>
      </c>
      <c r="O65" s="1">
        <v>20</v>
      </c>
      <c r="P65" s="9">
        <v>300</v>
      </c>
      <c r="Q65" s="9" t="s">
        <v>22</v>
      </c>
      <c r="R65" s="9" t="s">
        <v>143</v>
      </c>
      <c r="S65" s="2">
        <v>0.14084506999999999</v>
      </c>
      <c r="T65" s="10">
        <v>7.1000000209999996</v>
      </c>
      <c r="U65" s="1"/>
      <c r="V65" s="1"/>
      <c r="W65" s="1"/>
      <c r="X65" s="1"/>
      <c r="Y65" s="10">
        <v>0.85680000000000001</v>
      </c>
      <c r="Z65" s="1"/>
      <c r="AA65" s="9">
        <v>20180620</v>
      </c>
      <c r="AB65" s="9" t="s">
        <v>158</v>
      </c>
      <c r="AC65" s="11">
        <v>-93</v>
      </c>
      <c r="AD65" s="16">
        <v>-59.643864690235681</v>
      </c>
      <c r="AE65" s="16">
        <v>0.1</v>
      </c>
      <c r="AF65" s="1"/>
      <c r="AG65" s="51"/>
      <c r="AH65" s="51"/>
      <c r="AI65" s="51"/>
      <c r="AJ65" s="51"/>
      <c r="AK65" s="9"/>
      <c r="AL65" s="9"/>
      <c r="AM65" s="9"/>
      <c r="AN65" s="9"/>
      <c r="AO65" s="52"/>
      <c r="AP65" s="9"/>
      <c r="AQ65" s="9"/>
      <c r="AR65" s="9"/>
      <c r="AS65" s="9"/>
      <c r="AT65" s="9"/>
      <c r="AU65" s="9"/>
      <c r="AV65" s="9"/>
      <c r="AW65" s="9"/>
      <c r="AX65" s="25"/>
      <c r="AY65" s="25"/>
      <c r="AZ65" s="18"/>
      <c r="BA65" s="18"/>
      <c r="BB65" s="18"/>
      <c r="BC65" s="18"/>
      <c r="BD65" s="8"/>
      <c r="BE65" s="8"/>
      <c r="BF65" s="8"/>
      <c r="BG65" s="8"/>
      <c r="BH65" s="23"/>
      <c r="BI65" s="23"/>
      <c r="BJ65" s="16">
        <v>2.0087882665499865</v>
      </c>
      <c r="BK65" s="20">
        <v>6.6895204356713158</v>
      </c>
      <c r="BL65" s="20">
        <v>21.412229724446508</v>
      </c>
      <c r="BM65" s="20">
        <v>44.093337715174343</v>
      </c>
      <c r="BN65" s="20">
        <v>20.746254365684631</v>
      </c>
      <c r="BO65" s="20">
        <v>6.3036118121833669</v>
      </c>
      <c r="BP65" s="20">
        <v>0.70356452662304714</v>
      </c>
      <c r="BQ65" s="20">
        <v>5.1481420216805622E-2</v>
      </c>
      <c r="BR65" s="20">
        <v>0</v>
      </c>
      <c r="BS65" s="20">
        <v>0</v>
      </c>
    </row>
    <row r="66" spans="1:71" s="6" customFormat="1" x14ac:dyDescent="0.2">
      <c r="A66" s="6">
        <v>74</v>
      </c>
      <c r="B66" s="1" t="s">
        <v>12</v>
      </c>
      <c r="C66" s="7"/>
      <c r="D66" s="1" t="s">
        <v>141</v>
      </c>
      <c r="E66" s="9" t="s">
        <v>190</v>
      </c>
      <c r="F66" s="9" t="s">
        <v>167</v>
      </c>
      <c r="G66" s="9" t="str">
        <f>CONCATENATE(E66,"_",H66)</f>
        <v>TD_7_Rep3</v>
      </c>
      <c r="H66" s="9" t="s">
        <v>128</v>
      </c>
      <c r="I66" s="9" t="s">
        <v>10</v>
      </c>
      <c r="J66" s="9" t="s">
        <v>102</v>
      </c>
      <c r="K66" s="9" t="s">
        <v>193</v>
      </c>
      <c r="L66" s="1">
        <v>70</v>
      </c>
      <c r="M66" s="1">
        <v>200</v>
      </c>
      <c r="N66" s="1">
        <v>2.25</v>
      </c>
      <c r="O66" s="1">
        <v>20</v>
      </c>
      <c r="P66" s="9">
        <v>300</v>
      </c>
      <c r="Q66" s="9" t="s">
        <v>22</v>
      </c>
      <c r="R66" s="9" t="s">
        <v>143</v>
      </c>
      <c r="S66" s="2">
        <v>0.14285714299999999</v>
      </c>
      <c r="T66" s="10">
        <v>6.9999999930000003</v>
      </c>
      <c r="U66" s="1"/>
      <c r="V66" s="1"/>
      <c r="W66" s="1"/>
      <c r="X66" s="1"/>
      <c r="Y66" s="10">
        <v>0.92510000000000003</v>
      </c>
      <c r="Z66" s="1"/>
      <c r="AA66" s="9">
        <v>20180620</v>
      </c>
      <c r="AB66" s="9" t="s">
        <v>158</v>
      </c>
      <c r="AC66" s="11">
        <v>-93</v>
      </c>
      <c r="AD66" s="16">
        <v>-59.59712977011926</v>
      </c>
      <c r="AE66" s="16">
        <v>0.1</v>
      </c>
      <c r="AF66" s="1">
        <v>8</v>
      </c>
      <c r="AG66" s="10">
        <v>0.30802114903012101</v>
      </c>
      <c r="AH66" s="10">
        <v>0.39045695490405002</v>
      </c>
      <c r="AI66" s="10">
        <v>0.28168004747703401</v>
      </c>
      <c r="AJ66" s="10">
        <v>1.98418485887948E-2</v>
      </c>
      <c r="AK66" s="10">
        <v>3.0786449012158499E-3</v>
      </c>
      <c r="AL66" s="10">
        <v>5.3369601001898304E-3</v>
      </c>
      <c r="AM66" s="10">
        <v>4.2176730720511401E-3</v>
      </c>
      <c r="AN66" s="10">
        <v>2.3695548632360099E-3</v>
      </c>
      <c r="AO66" s="33">
        <f>(AH66+2*AI66+3*AJ66)/(SUM(AG66:AJ66))</f>
        <v>1.0133425956245026</v>
      </c>
      <c r="AP66" s="10">
        <v>-279.95555818221499</v>
      </c>
      <c r="AQ66" s="10">
        <v>-275.98773493250297</v>
      </c>
      <c r="AR66" s="10">
        <v>-272.151314578175</v>
      </c>
      <c r="AS66" s="10">
        <v>-252.82779618878101</v>
      </c>
      <c r="AT66" s="10">
        <v>6.7106046807044502</v>
      </c>
      <c r="AU66" s="10">
        <v>4.0252707680498601</v>
      </c>
      <c r="AV66" s="10">
        <v>4.6750241437269899</v>
      </c>
      <c r="AW66" s="10">
        <v>18.245965377600999</v>
      </c>
      <c r="AX66" s="25">
        <f>((AG66*AP66)+(AH66*AQ66)+(AI66*AR66)+(AJ66*AS66))/SUM(AG66:AJ66)</f>
        <v>-275.66972934360007</v>
      </c>
      <c r="AY66" s="25">
        <f>((AG66*AP66)+(AH66*AQ66)+(AI66*AR66))/SUM(AG66:AI66)</f>
        <v>-276.13213041477491</v>
      </c>
      <c r="AZ66" s="5">
        <f>((AP66/1000+1)/($AD66/1000+1)-1)*1000</f>
        <v>-234.32343242235032</v>
      </c>
      <c r="BA66" s="5">
        <f>((AQ66/1000+1)/($AD66/1000+1)-1)*1000</f>
        <v>-230.10415218053004</v>
      </c>
      <c r="BB66" s="5">
        <f>((AR66/1000+1)/($AD66/1000+1)-1)*1000</f>
        <v>-226.02460236653366</v>
      </c>
      <c r="BC66" s="5">
        <f>((AS66/1000+1)/($AD66/1000+1)-1)*1000</f>
        <v>-205.47647453630879</v>
      </c>
      <c r="BD66" s="5">
        <v>11.0584427063165</v>
      </c>
      <c r="BE66" s="5">
        <v>6.1621493928884101</v>
      </c>
      <c r="BF66" s="5">
        <v>4.9716514742165501</v>
      </c>
      <c r="BG66" s="5">
        <v>19.402266665322902</v>
      </c>
      <c r="BH66" s="25">
        <f>(($AG66*AZ66)+($AH66*BA66)+($AI66*BB66)+($AJ66*BC66))/SUM($AG66:$AJ66)</f>
        <v>-229.7659932924939</v>
      </c>
      <c r="BI66" s="25">
        <f>(($AG66*AZ66)+($AH66*BA66)+($AI66*BB66))/SUM($AG66:$AI66)</f>
        <v>-230.25769858797202</v>
      </c>
      <c r="BJ66" s="16">
        <v>2.0961142254703367</v>
      </c>
      <c r="BK66" s="20">
        <v>5.1935946494057141</v>
      </c>
      <c r="BL66" s="20">
        <v>21.388643269155732</v>
      </c>
      <c r="BM66" s="20">
        <v>42.22728020316729</v>
      </c>
      <c r="BN66" s="20">
        <v>22.32273975148992</v>
      </c>
      <c r="BO66" s="20">
        <v>7.6501614210787965</v>
      </c>
      <c r="BP66" s="20">
        <v>1.1061303014569988</v>
      </c>
      <c r="BQ66" s="20">
        <v>0.11145040424556292</v>
      </c>
      <c r="BR66" s="20">
        <v>0</v>
      </c>
      <c r="BS66" s="20">
        <v>0</v>
      </c>
    </row>
    <row r="67" spans="1:71" s="6" customFormat="1" x14ac:dyDescent="0.2">
      <c r="A67" s="6">
        <v>75</v>
      </c>
      <c r="B67" s="1" t="s">
        <v>12</v>
      </c>
      <c r="C67" s="7"/>
      <c r="D67" s="1" t="s">
        <v>141</v>
      </c>
      <c r="E67" s="9" t="s">
        <v>190</v>
      </c>
      <c r="F67" s="9" t="s">
        <v>168</v>
      </c>
      <c r="G67" s="9" t="str">
        <f>CONCATENATE(E67,"_",H67)</f>
        <v>TD_7_Rep4</v>
      </c>
      <c r="H67" s="9" t="s">
        <v>129</v>
      </c>
      <c r="I67" s="9" t="s">
        <v>10</v>
      </c>
      <c r="J67" s="9" t="s">
        <v>102</v>
      </c>
      <c r="K67" s="9" t="s">
        <v>193</v>
      </c>
      <c r="L67" s="1">
        <v>70</v>
      </c>
      <c r="M67" s="1">
        <v>200</v>
      </c>
      <c r="N67" s="1">
        <v>2.25</v>
      </c>
      <c r="O67" s="1">
        <v>20</v>
      </c>
      <c r="P67" s="9">
        <v>300</v>
      </c>
      <c r="Q67" s="9" t="s">
        <v>22</v>
      </c>
      <c r="R67" s="9" t="s">
        <v>143</v>
      </c>
      <c r="S67" s="2">
        <v>0.144927536</v>
      </c>
      <c r="T67" s="10">
        <v>6.9000000110000004</v>
      </c>
      <c r="U67" s="1"/>
      <c r="V67" s="1"/>
      <c r="W67" s="1"/>
      <c r="X67" s="1"/>
      <c r="Y67" s="10"/>
      <c r="Z67" s="1"/>
      <c r="AA67" s="9">
        <v>20180620</v>
      </c>
      <c r="AB67" s="9" t="s">
        <v>158</v>
      </c>
      <c r="AC67" s="11">
        <v>-93</v>
      </c>
      <c r="AE67" s="8"/>
      <c r="AF67" s="11"/>
      <c r="AG67" s="5"/>
      <c r="AH67" s="5"/>
      <c r="AI67" s="5"/>
      <c r="AJ67" s="5"/>
      <c r="AK67" s="11"/>
      <c r="AL67" s="11"/>
      <c r="AM67" s="11"/>
      <c r="AN67" s="11"/>
      <c r="AO67" s="53"/>
      <c r="AP67" s="11"/>
      <c r="AQ67" s="11"/>
      <c r="AR67" s="11"/>
      <c r="AS67" s="11"/>
      <c r="AT67" s="11"/>
      <c r="AU67" s="11"/>
      <c r="AV67" s="11"/>
      <c r="AW67" s="11"/>
      <c r="AX67" s="25"/>
      <c r="AY67" s="25"/>
      <c r="AZ67" s="28"/>
      <c r="BA67" s="28"/>
      <c r="BB67" s="28"/>
      <c r="BC67" s="28"/>
      <c r="BD67" s="11"/>
      <c r="BE67" s="11"/>
      <c r="BF67" s="11"/>
      <c r="BG67" s="11"/>
      <c r="BH67" s="23"/>
      <c r="BI67" s="23"/>
      <c r="BJ67" s="16">
        <v>1.9850173691710595</v>
      </c>
      <c r="BK67" s="20">
        <v>6.8699277173351749</v>
      </c>
      <c r="BL67" s="20">
        <v>24.125221480674945</v>
      </c>
      <c r="BM67" s="20">
        <v>41.264757115100544</v>
      </c>
      <c r="BN67" s="20">
        <v>19.861564452844689</v>
      </c>
      <c r="BO67" s="20">
        <v>7.1827228634887135</v>
      </c>
      <c r="BP67" s="20">
        <v>0.64342182959470118</v>
      </c>
      <c r="BQ67" s="20">
        <v>5.238454096124557E-2</v>
      </c>
      <c r="BR67" s="20">
        <v>0</v>
      </c>
      <c r="BS67" s="20">
        <v>0</v>
      </c>
    </row>
    <row r="68" spans="1:71" s="6" customFormat="1" x14ac:dyDescent="0.2">
      <c r="A68" s="6">
        <v>76</v>
      </c>
      <c r="B68" s="1" t="s">
        <v>12</v>
      </c>
      <c r="C68" s="7"/>
      <c r="D68" s="1" t="s">
        <v>141</v>
      </c>
      <c r="E68" s="9" t="s">
        <v>190</v>
      </c>
      <c r="F68" s="9" t="s">
        <v>169</v>
      </c>
      <c r="G68" s="9" t="str">
        <f>CONCATENATE(E68,"_",H68)</f>
        <v>TD_7_Rep5</v>
      </c>
      <c r="H68" s="9" t="s">
        <v>130</v>
      </c>
      <c r="I68" s="9" t="s">
        <v>10</v>
      </c>
      <c r="J68" s="9" t="s">
        <v>102</v>
      </c>
      <c r="K68" s="9" t="s">
        <v>193</v>
      </c>
      <c r="L68" s="1">
        <v>70</v>
      </c>
      <c r="M68" s="1">
        <v>200</v>
      </c>
      <c r="N68" s="1">
        <v>2.25</v>
      </c>
      <c r="O68" s="1">
        <v>20</v>
      </c>
      <c r="P68" s="9">
        <v>300</v>
      </c>
      <c r="Q68" s="9" t="s">
        <v>22</v>
      </c>
      <c r="R68" s="9" t="s">
        <v>143</v>
      </c>
      <c r="S68" s="2">
        <v>0.14084506999999999</v>
      </c>
      <c r="T68" s="10">
        <v>7.1000000209999996</v>
      </c>
      <c r="U68" s="1"/>
      <c r="V68" s="1"/>
      <c r="W68" s="1"/>
      <c r="X68" s="1"/>
      <c r="Y68" s="10"/>
      <c r="Z68" s="1"/>
      <c r="AA68" s="9">
        <v>20180620</v>
      </c>
      <c r="AB68" s="9" t="s">
        <v>158</v>
      </c>
      <c r="AC68" s="11">
        <v>-93</v>
      </c>
      <c r="AE68" s="8"/>
      <c r="AF68" s="11"/>
      <c r="AG68" s="5"/>
      <c r="AH68" s="5"/>
      <c r="AI68" s="5"/>
      <c r="AJ68" s="5"/>
      <c r="AK68" s="11"/>
      <c r="AL68" s="11"/>
      <c r="AM68" s="11"/>
      <c r="AN68" s="11"/>
      <c r="AO68" s="53"/>
      <c r="AP68" s="11"/>
      <c r="AQ68" s="11"/>
      <c r="AR68" s="11"/>
      <c r="AS68" s="11"/>
      <c r="AT68" s="11"/>
      <c r="AU68" s="11"/>
      <c r="AV68" s="11"/>
      <c r="AW68" s="11"/>
      <c r="AX68" s="25"/>
      <c r="AY68" s="25"/>
      <c r="AZ68" s="28"/>
      <c r="BA68" s="28"/>
      <c r="BB68" s="28"/>
      <c r="BC68" s="28"/>
      <c r="BD68" s="8"/>
      <c r="BE68" s="8"/>
      <c r="BF68" s="8"/>
      <c r="BG68" s="8"/>
      <c r="BH68" s="23"/>
      <c r="BI68" s="23"/>
      <c r="BJ68" s="16">
        <v>2.020868671475982</v>
      </c>
      <c r="BK68" s="20">
        <v>5.5454759175802604</v>
      </c>
      <c r="BL68" s="20">
        <v>19.456793909047907</v>
      </c>
      <c r="BM68" s="20">
        <v>49.190480731834747</v>
      </c>
      <c r="BN68" s="20">
        <v>19.670534795970095</v>
      </c>
      <c r="BO68" s="20">
        <v>5.4888635231555893</v>
      </c>
      <c r="BP68" s="20">
        <v>0.60505344012018125</v>
      </c>
      <c r="BQ68" s="20">
        <v>4.2797682291206007E-2</v>
      </c>
      <c r="BR68" s="20">
        <v>0</v>
      </c>
      <c r="BS68" s="20">
        <v>0</v>
      </c>
    </row>
    <row r="69" spans="1:71" s="6" customFormat="1" x14ac:dyDescent="0.2">
      <c r="A69" s="6">
        <v>77</v>
      </c>
      <c r="B69" s="1" t="s">
        <v>12</v>
      </c>
      <c r="C69" s="7"/>
      <c r="D69" s="1" t="s">
        <v>141</v>
      </c>
      <c r="E69" s="9" t="s">
        <v>190</v>
      </c>
      <c r="F69" s="9" t="s">
        <v>170</v>
      </c>
      <c r="G69" s="9" t="str">
        <f>CONCATENATE(E69,"_",H69)</f>
        <v>TD_7_Rep6</v>
      </c>
      <c r="H69" s="9" t="s">
        <v>161</v>
      </c>
      <c r="I69" s="9" t="s">
        <v>10</v>
      </c>
      <c r="J69" s="9" t="s">
        <v>102</v>
      </c>
      <c r="K69" s="9" t="s">
        <v>193</v>
      </c>
      <c r="L69" s="1">
        <v>70</v>
      </c>
      <c r="M69" s="1">
        <v>200</v>
      </c>
      <c r="N69" s="1">
        <v>2.25</v>
      </c>
      <c r="O69" s="1">
        <v>20</v>
      </c>
      <c r="P69" s="9">
        <v>300</v>
      </c>
      <c r="Q69" s="9" t="s">
        <v>22</v>
      </c>
      <c r="R69" s="9" t="s">
        <v>143</v>
      </c>
      <c r="S69" s="2">
        <v>0.14285714299999999</v>
      </c>
      <c r="T69" s="10">
        <v>6.9999999930000003</v>
      </c>
      <c r="U69" s="1"/>
      <c r="V69" s="1"/>
      <c r="W69" s="1"/>
      <c r="X69" s="1"/>
      <c r="Y69" s="10"/>
      <c r="Z69" s="1"/>
      <c r="AA69" s="9">
        <v>20180620</v>
      </c>
      <c r="AB69" s="9" t="s">
        <v>158</v>
      </c>
      <c r="AC69" s="11">
        <v>-93</v>
      </c>
      <c r="AE69" s="8"/>
      <c r="AF69" s="11"/>
      <c r="AG69" s="5"/>
      <c r="AH69" s="5"/>
      <c r="AI69" s="5"/>
      <c r="AJ69" s="5"/>
      <c r="AK69" s="11"/>
      <c r="AL69" s="11"/>
      <c r="AM69" s="11"/>
      <c r="AN69" s="11"/>
      <c r="AO69" s="53"/>
      <c r="AP69" s="11"/>
      <c r="AQ69" s="11"/>
      <c r="AR69" s="11"/>
      <c r="AS69" s="11"/>
      <c r="AT69" s="11"/>
      <c r="AU69" s="11"/>
      <c r="AV69" s="11"/>
      <c r="AW69" s="11"/>
      <c r="AX69" s="25"/>
      <c r="AY69" s="25"/>
      <c r="AZ69" s="28"/>
      <c r="BA69" s="28"/>
      <c r="BB69" s="28"/>
      <c r="BC69" s="28"/>
      <c r="BD69" s="8"/>
      <c r="BE69" s="8"/>
      <c r="BF69" s="8"/>
      <c r="BG69" s="8"/>
      <c r="BH69" s="23"/>
      <c r="BI69" s="23"/>
      <c r="BJ69" s="16">
        <v>2.1245688734923762</v>
      </c>
      <c r="BK69" s="20">
        <v>5.3478243291336174</v>
      </c>
      <c r="BL69" s="20">
        <v>17.992666845494469</v>
      </c>
      <c r="BM69" s="20">
        <v>45.473046506329112</v>
      </c>
      <c r="BN69" s="20">
        <v>22.517001467645755</v>
      </c>
      <c r="BO69" s="20">
        <v>7.4661995952189351</v>
      </c>
      <c r="BP69" s="20">
        <v>1.1172428297966641</v>
      </c>
      <c r="BQ69" s="20">
        <v>8.6018426381439667E-2</v>
      </c>
      <c r="BR69" s="20">
        <v>0</v>
      </c>
      <c r="BS69" s="20">
        <v>0</v>
      </c>
    </row>
    <row r="70" spans="1:71" s="6" customFormat="1" x14ac:dyDescent="0.2">
      <c r="A70" s="6">
        <v>78</v>
      </c>
      <c r="B70" s="1" t="s">
        <v>12</v>
      </c>
      <c r="C70" s="7"/>
      <c r="D70" s="1" t="s">
        <v>141</v>
      </c>
      <c r="E70" s="9" t="s">
        <v>191</v>
      </c>
      <c r="F70" s="9" t="s">
        <v>171</v>
      </c>
      <c r="G70" s="9" t="str">
        <f>CONCATENATE(E70,"_",H70)</f>
        <v>TD_21_Rep1</v>
      </c>
      <c r="H70" s="9" t="s">
        <v>126</v>
      </c>
      <c r="I70" s="9" t="s">
        <v>10</v>
      </c>
      <c r="J70" s="9" t="s">
        <v>102</v>
      </c>
      <c r="K70" s="9" t="s">
        <v>193</v>
      </c>
      <c r="L70" s="1">
        <v>70</v>
      </c>
      <c r="M70" s="1">
        <v>200</v>
      </c>
      <c r="N70" s="1">
        <v>2.25</v>
      </c>
      <c r="O70" s="1">
        <v>20</v>
      </c>
      <c r="P70" s="9">
        <v>300</v>
      </c>
      <c r="Q70" s="9" t="s">
        <v>22</v>
      </c>
      <c r="R70" s="9" t="s">
        <v>143</v>
      </c>
      <c r="S70" s="2">
        <v>4.6948357000000003E-2</v>
      </c>
      <c r="T70" s="10">
        <v>21.29999991</v>
      </c>
      <c r="U70" s="1"/>
      <c r="V70" s="1"/>
      <c r="W70" s="1"/>
      <c r="X70" s="1"/>
      <c r="Y70" s="10">
        <v>0.87470000000000003</v>
      </c>
      <c r="Z70" s="1"/>
      <c r="AA70" s="9">
        <v>20180620</v>
      </c>
      <c r="AB70" s="9" t="s">
        <v>158</v>
      </c>
      <c r="AC70" s="11">
        <v>-93</v>
      </c>
      <c r="AD70" s="16">
        <v>-59.150103714972474</v>
      </c>
      <c r="AE70" s="1">
        <v>0.2</v>
      </c>
      <c r="AF70" s="11"/>
      <c r="AG70" s="5"/>
      <c r="AH70" s="5"/>
      <c r="AI70" s="5"/>
      <c r="AJ70" s="5"/>
      <c r="AK70" s="11"/>
      <c r="AL70" s="11"/>
      <c r="AM70" s="11"/>
      <c r="AN70" s="11"/>
      <c r="AO70" s="33"/>
      <c r="AP70" s="11"/>
      <c r="AQ70" s="11"/>
      <c r="AR70" s="11"/>
      <c r="AS70" s="11"/>
      <c r="AT70" s="11"/>
      <c r="AU70" s="11"/>
      <c r="AV70" s="11"/>
      <c r="AW70" s="11"/>
      <c r="AX70" s="25"/>
      <c r="AY70" s="25"/>
      <c r="AZ70" s="5"/>
      <c r="BA70" s="5"/>
      <c r="BB70" s="5"/>
      <c r="BC70" s="5"/>
      <c r="BD70" s="8"/>
      <c r="BE70" s="8"/>
      <c r="BF70" s="8"/>
      <c r="BG70" s="8"/>
      <c r="BH70" s="25"/>
      <c r="BI70" s="25"/>
      <c r="BJ70" s="16">
        <v>2.0558444237459459</v>
      </c>
      <c r="BK70" s="20">
        <v>5.1894691797169088</v>
      </c>
      <c r="BL70" s="20">
        <v>18.957122565544509</v>
      </c>
      <c r="BM70" s="20">
        <v>48.411234703414237</v>
      </c>
      <c r="BN70" s="20">
        <v>20.830853359471629</v>
      </c>
      <c r="BO70" s="20">
        <v>5.7992249054316281</v>
      </c>
      <c r="BP70" s="20">
        <v>0.75718101644636593</v>
      </c>
      <c r="BQ70" s="20">
        <v>5.4914269974728841E-2</v>
      </c>
      <c r="BR70" s="20">
        <v>0</v>
      </c>
      <c r="BS70" s="20">
        <v>0</v>
      </c>
    </row>
    <row r="71" spans="1:71" s="6" customFormat="1" x14ac:dyDescent="0.2">
      <c r="A71" s="6">
        <v>79</v>
      </c>
      <c r="B71" s="1" t="s">
        <v>12</v>
      </c>
      <c r="C71" s="7"/>
      <c r="D71" s="1" t="s">
        <v>141</v>
      </c>
      <c r="E71" s="9" t="s">
        <v>191</v>
      </c>
      <c r="F71" s="9" t="s">
        <v>172</v>
      </c>
      <c r="G71" s="9" t="str">
        <f>CONCATENATE(E71,"_",H71)</f>
        <v>TD_21_Rep2</v>
      </c>
      <c r="H71" s="9" t="s">
        <v>127</v>
      </c>
      <c r="I71" s="9" t="s">
        <v>10</v>
      </c>
      <c r="J71" s="9" t="s">
        <v>102</v>
      </c>
      <c r="K71" s="9" t="s">
        <v>193</v>
      </c>
      <c r="L71" s="1">
        <v>70</v>
      </c>
      <c r="M71" s="1">
        <v>200</v>
      </c>
      <c r="N71" s="1">
        <v>2.25</v>
      </c>
      <c r="O71" s="1">
        <v>20</v>
      </c>
      <c r="P71" s="9">
        <v>300</v>
      </c>
      <c r="Q71" s="9" t="s">
        <v>22</v>
      </c>
      <c r="R71" s="9" t="s">
        <v>143</v>
      </c>
      <c r="S71" s="2">
        <v>4.9019607999999999E-2</v>
      </c>
      <c r="T71" s="10">
        <v>20.39999993</v>
      </c>
      <c r="U71" s="1"/>
      <c r="V71" s="1"/>
      <c r="W71" s="1"/>
      <c r="X71" s="1"/>
      <c r="Y71" s="10">
        <v>0.85729999999999995</v>
      </c>
      <c r="Z71" s="1"/>
      <c r="AA71" s="9">
        <v>20180620</v>
      </c>
      <c r="AB71" s="9" t="s">
        <v>158</v>
      </c>
      <c r="AC71" s="11">
        <v>-93</v>
      </c>
      <c r="AD71" s="16">
        <v>-59.75774290329413</v>
      </c>
      <c r="AE71" s="1">
        <v>0.2</v>
      </c>
      <c r="AF71" s="1"/>
      <c r="AG71" s="51"/>
      <c r="AH71" s="51"/>
      <c r="AI71" s="51"/>
      <c r="AJ71" s="51"/>
      <c r="AK71" s="9"/>
      <c r="AL71" s="9"/>
      <c r="AM71" s="9"/>
      <c r="AN71" s="9"/>
      <c r="AO71" s="52"/>
      <c r="AP71" s="9"/>
      <c r="AQ71" s="9"/>
      <c r="AR71" s="9"/>
      <c r="AS71" s="9"/>
      <c r="AT71" s="9"/>
      <c r="AU71" s="9"/>
      <c r="AV71" s="9"/>
      <c r="AW71" s="9"/>
      <c r="AX71" s="25"/>
      <c r="AY71" s="25"/>
      <c r="AZ71" s="18"/>
      <c r="BA71" s="18"/>
      <c r="BB71" s="18"/>
      <c r="BC71" s="18"/>
      <c r="BD71" s="8"/>
      <c r="BE71" s="8"/>
      <c r="BF71" s="8"/>
      <c r="BG71" s="8"/>
      <c r="BH71" s="23"/>
      <c r="BI71" s="23"/>
      <c r="BJ71" s="16">
        <v>2.2387711693270398</v>
      </c>
      <c r="BK71" s="20">
        <v>4.4648863629976994</v>
      </c>
      <c r="BL71" s="20">
        <v>15.852781724784579</v>
      </c>
      <c r="BM71" s="20">
        <v>44.157981435308962</v>
      </c>
      <c r="BN71" s="20">
        <v>24.38603486699666</v>
      </c>
      <c r="BO71" s="20">
        <v>9.2884405810533845</v>
      </c>
      <c r="BP71" s="20">
        <v>1.7027447610543429</v>
      </c>
      <c r="BQ71" s="20">
        <v>0.14713026780436927</v>
      </c>
      <c r="BR71" s="20">
        <v>0</v>
      </c>
      <c r="BS71" s="20">
        <v>0</v>
      </c>
    </row>
    <row r="72" spans="1:71" s="6" customFormat="1" x14ac:dyDescent="0.2">
      <c r="A72" s="6">
        <v>80</v>
      </c>
      <c r="B72" s="1" t="s">
        <v>12</v>
      </c>
      <c r="C72" s="7"/>
      <c r="D72" s="1" t="s">
        <v>141</v>
      </c>
      <c r="E72" s="9" t="s">
        <v>191</v>
      </c>
      <c r="F72" s="9" t="s">
        <v>173</v>
      </c>
      <c r="G72" s="9" t="str">
        <f>CONCATENATE(E72,"_",H72)</f>
        <v>TD_21_Rep3</v>
      </c>
      <c r="H72" s="9" t="s">
        <v>128</v>
      </c>
      <c r="I72" s="9" t="s">
        <v>10</v>
      </c>
      <c r="J72" s="9" t="s">
        <v>102</v>
      </c>
      <c r="K72" s="9" t="s">
        <v>193</v>
      </c>
      <c r="L72" s="1">
        <v>70</v>
      </c>
      <c r="M72" s="1">
        <v>200</v>
      </c>
      <c r="N72" s="1">
        <v>2.25</v>
      </c>
      <c r="O72" s="1">
        <v>20</v>
      </c>
      <c r="P72" s="9">
        <v>300</v>
      </c>
      <c r="Q72" s="9" t="s">
        <v>22</v>
      </c>
      <c r="R72" s="9" t="s">
        <v>143</v>
      </c>
      <c r="S72" s="2">
        <v>4.6948357000000003E-2</v>
      </c>
      <c r="T72" s="10">
        <v>21.29999991</v>
      </c>
      <c r="U72" s="1"/>
      <c r="V72" s="1"/>
      <c r="W72" s="1"/>
      <c r="X72" s="1"/>
      <c r="Y72" s="10">
        <v>0.92030000000000001</v>
      </c>
      <c r="Z72" s="1"/>
      <c r="AA72" s="9">
        <v>20180620</v>
      </c>
      <c r="AB72" s="9" t="s">
        <v>158</v>
      </c>
      <c r="AC72" s="11">
        <v>-93</v>
      </c>
      <c r="AD72" s="16">
        <v>-59.566225747907055</v>
      </c>
      <c r="AE72" s="1">
        <v>0.2</v>
      </c>
      <c r="AF72" s="11">
        <v>6</v>
      </c>
      <c r="AG72" s="5">
        <v>0.22278453760707601</v>
      </c>
      <c r="AH72" s="5">
        <v>0.35454464742985098</v>
      </c>
      <c r="AI72" s="5">
        <v>0.38820252371018799</v>
      </c>
      <c r="AJ72" s="5">
        <v>3.4468291252884503E-2</v>
      </c>
      <c r="AK72" s="5">
        <v>2.4372214684693799E-3</v>
      </c>
      <c r="AL72" s="5">
        <v>4.3544636159837001E-3</v>
      </c>
      <c r="AM72" s="5">
        <v>3.89926232067078E-3</v>
      </c>
      <c r="AN72" s="5">
        <v>4.3011377043385502E-3</v>
      </c>
      <c r="AO72" s="33">
        <f>(AH72+2*AI72+3*AJ72)/(SUM(AG72:AJ72))</f>
        <v>1.234354568608881</v>
      </c>
      <c r="AP72" s="5">
        <v>-260.97428618186399</v>
      </c>
      <c r="AQ72" s="5">
        <v>-260.94712108658501</v>
      </c>
      <c r="AR72" s="5">
        <v>-257.12120347059499</v>
      </c>
      <c r="AS72" s="5">
        <v>-237.01800609695101</v>
      </c>
      <c r="AT72" s="5">
        <v>5.5849212573732103</v>
      </c>
      <c r="AU72" s="5">
        <v>5.24645175225365</v>
      </c>
      <c r="AV72" s="5">
        <v>4.7403544637279396</v>
      </c>
      <c r="AW72" s="5">
        <v>18.358703036414301</v>
      </c>
      <c r="AX72" s="25">
        <f>((AG72*AP72)+(AH72*AQ72)+(AI72*AR72)+(AJ72*AS72))/SUM(AG72:AJ72)</f>
        <v>-258.64314647085473</v>
      </c>
      <c r="AY72" s="25">
        <f>((AG72*AP72)+(AH72*AQ72)+(AI72*AR72))/SUM(AG72:AI72)</f>
        <v>-259.41513731283283</v>
      </c>
      <c r="AZ72" s="5">
        <f>((AP72/1000+1)/($AD72/1000+1)-1)*1000</f>
        <v>-214.1650650457897</v>
      </c>
      <c r="BA72" s="5">
        <f>((AQ72/1000+1)/($AD72/1000+1)-1)*1000</f>
        <v>-214.13617933791451</v>
      </c>
      <c r="BB72" s="5">
        <f>((AR72/1000+1)/($AD72/1000+1)-1)*1000</f>
        <v>-210.06793155615787</v>
      </c>
      <c r="BC72" s="5">
        <f>((AS72/1000+1)/($AD72/1000+1)-1)*1000</f>
        <v>-188.69141582050008</v>
      </c>
      <c r="BD72" s="5">
        <v>5.9391269764044896</v>
      </c>
      <c r="BE72" s="5">
        <v>5.5790193845938401</v>
      </c>
      <c r="BF72" s="5">
        <v>5.04087819750539</v>
      </c>
      <c r="BG72" s="5">
        <v>19.521669816292398</v>
      </c>
      <c r="BH72" s="25">
        <f>(($AG72*AZ72)+($AH72*BA72)+($AI72*BB72)+($AJ72*BC72))/SUM($AG72:$AJ72)</f>
        <v>-211.68627305125165</v>
      </c>
      <c r="BI72" s="25">
        <f>(($AG72*AZ72)+($AH72*BA72)+($AI72*BB72))/SUM($AG72:$AI72)</f>
        <v>-212.50716109580537</v>
      </c>
      <c r="BJ72" s="16">
        <v>2.6268034675293537</v>
      </c>
      <c r="BK72" s="20">
        <v>2.2890331739682668</v>
      </c>
      <c r="BL72" s="20">
        <v>9.7191172302696227</v>
      </c>
      <c r="BM72" s="20">
        <v>37.449939400811935</v>
      </c>
      <c r="BN72" s="20">
        <v>29.062659866308898</v>
      </c>
      <c r="BO72" s="20">
        <v>16.929115061223513</v>
      </c>
      <c r="BP72" s="20">
        <v>4.143900727285466</v>
      </c>
      <c r="BQ72" s="20">
        <v>0.40623454013229837</v>
      </c>
      <c r="BR72" s="20">
        <v>0</v>
      </c>
      <c r="BS72" s="20">
        <v>0</v>
      </c>
    </row>
    <row r="73" spans="1:71" s="6" customFormat="1" x14ac:dyDescent="0.2">
      <c r="A73" s="6">
        <v>81</v>
      </c>
      <c r="B73" s="1" t="s">
        <v>12</v>
      </c>
      <c r="C73" s="7"/>
      <c r="D73" s="1" t="s">
        <v>141</v>
      </c>
      <c r="E73" s="9" t="s">
        <v>191</v>
      </c>
      <c r="F73" s="9" t="s">
        <v>174</v>
      </c>
      <c r="G73" s="9" t="str">
        <f>CONCATENATE(E73,"_",H73)</f>
        <v>TD_21_Rep4</v>
      </c>
      <c r="H73" s="9" t="s">
        <v>129</v>
      </c>
      <c r="I73" s="9" t="s">
        <v>10</v>
      </c>
      <c r="J73" s="9" t="s">
        <v>102</v>
      </c>
      <c r="K73" s="9" t="s">
        <v>193</v>
      </c>
      <c r="L73" s="1">
        <v>70</v>
      </c>
      <c r="M73" s="1">
        <v>200</v>
      </c>
      <c r="N73" s="1">
        <v>2.25</v>
      </c>
      <c r="O73" s="1">
        <v>20</v>
      </c>
      <c r="P73" s="9">
        <v>300</v>
      </c>
      <c r="Q73" s="9" t="s">
        <v>22</v>
      </c>
      <c r="R73" s="9" t="s">
        <v>143</v>
      </c>
      <c r="S73" s="2">
        <v>4.6948357000000003E-2</v>
      </c>
      <c r="T73" s="10">
        <v>21.29999991</v>
      </c>
      <c r="U73" s="1"/>
      <c r="V73" s="1"/>
      <c r="W73" s="1"/>
      <c r="X73" s="1"/>
      <c r="Y73" s="10"/>
      <c r="Z73" s="1"/>
      <c r="AA73" s="9">
        <v>20180620</v>
      </c>
      <c r="AB73" s="9" t="s">
        <v>158</v>
      </c>
      <c r="AC73" s="11">
        <v>-93</v>
      </c>
      <c r="AE73" s="8"/>
      <c r="AF73" s="11"/>
      <c r="AG73" s="5"/>
      <c r="AH73" s="5"/>
      <c r="AI73" s="5"/>
      <c r="AJ73" s="5"/>
      <c r="AK73" s="5"/>
      <c r="AL73" s="5"/>
      <c r="AM73" s="5"/>
      <c r="AN73" s="5"/>
      <c r="AO73" s="53"/>
      <c r="AP73" s="5"/>
      <c r="AQ73" s="5"/>
      <c r="AR73" s="5"/>
      <c r="AS73" s="5"/>
      <c r="AT73" s="5"/>
      <c r="AU73" s="5"/>
      <c r="AV73" s="5"/>
      <c r="AW73" s="5"/>
      <c r="AX73" s="25"/>
      <c r="AY73" s="25"/>
      <c r="AZ73" s="28"/>
      <c r="BA73" s="28"/>
      <c r="BB73" s="28"/>
      <c r="BC73" s="28"/>
      <c r="BD73" s="5"/>
      <c r="BE73" s="5"/>
      <c r="BF73" s="5"/>
      <c r="BG73" s="5"/>
      <c r="BH73" s="23"/>
      <c r="BI73" s="23"/>
      <c r="BJ73" s="16">
        <v>2.0573675685931381</v>
      </c>
      <c r="BK73" s="20">
        <v>5.2476974794018778</v>
      </c>
      <c r="BL73" s="20">
        <v>18.658049108533508</v>
      </c>
      <c r="BM73" s="20">
        <v>48.674837858000835</v>
      </c>
      <c r="BN73" s="20">
        <v>20.829560866662344</v>
      </c>
      <c r="BO73" s="20">
        <v>5.765444089787473</v>
      </c>
      <c r="BP73" s="20">
        <v>0.76789051004209852</v>
      </c>
      <c r="BQ73" s="20">
        <v>5.652008757187179E-2</v>
      </c>
      <c r="BR73" s="20">
        <v>0</v>
      </c>
      <c r="BS73" s="20">
        <v>0</v>
      </c>
    </row>
    <row r="74" spans="1:71" s="6" customFormat="1" x14ac:dyDescent="0.2">
      <c r="A74" s="6">
        <v>82</v>
      </c>
      <c r="B74" s="1" t="s">
        <v>12</v>
      </c>
      <c r="C74" s="7"/>
      <c r="D74" s="1" t="s">
        <v>141</v>
      </c>
      <c r="E74" s="9" t="s">
        <v>191</v>
      </c>
      <c r="F74" s="9" t="s">
        <v>175</v>
      </c>
      <c r="G74" s="9" t="str">
        <f>CONCATENATE(E74,"_",H74)</f>
        <v>TD_21_Rep5</v>
      </c>
      <c r="H74" s="9" t="s">
        <v>130</v>
      </c>
      <c r="I74" s="9" t="s">
        <v>10</v>
      </c>
      <c r="J74" s="9" t="s">
        <v>102</v>
      </c>
      <c r="K74" s="9" t="s">
        <v>193</v>
      </c>
      <c r="L74" s="1">
        <v>70</v>
      </c>
      <c r="M74" s="1">
        <v>200</v>
      </c>
      <c r="N74" s="1">
        <v>2.25</v>
      </c>
      <c r="O74" s="1">
        <v>20</v>
      </c>
      <c r="P74" s="9">
        <v>300</v>
      </c>
      <c r="Q74" s="9" t="s">
        <v>22</v>
      </c>
      <c r="R74" s="9" t="s">
        <v>143</v>
      </c>
      <c r="S74" s="2">
        <v>4.9019607999999999E-2</v>
      </c>
      <c r="T74" s="10">
        <v>20.39999993</v>
      </c>
      <c r="U74" s="1"/>
      <c r="V74" s="1"/>
      <c r="W74" s="1"/>
      <c r="X74" s="1"/>
      <c r="Y74" s="10"/>
      <c r="Z74" s="1"/>
      <c r="AA74" s="9">
        <v>20180620</v>
      </c>
      <c r="AB74" s="9" t="s">
        <v>158</v>
      </c>
      <c r="AC74" s="11">
        <v>-93</v>
      </c>
      <c r="AE74" s="8"/>
      <c r="AF74" s="11"/>
      <c r="AG74" s="5"/>
      <c r="AH74" s="5"/>
      <c r="AI74" s="5"/>
      <c r="AJ74" s="5"/>
      <c r="AK74" s="5"/>
      <c r="AL74" s="5"/>
      <c r="AM74" s="5"/>
      <c r="AN74" s="5"/>
      <c r="AO74" s="53"/>
      <c r="AP74" s="5"/>
      <c r="AQ74" s="5"/>
      <c r="AR74" s="5"/>
      <c r="AS74" s="5"/>
      <c r="AT74" s="5"/>
      <c r="AU74" s="5"/>
      <c r="AV74" s="5"/>
      <c r="AW74" s="5"/>
      <c r="AX74" s="25"/>
      <c r="AY74" s="25"/>
      <c r="AZ74" s="28"/>
      <c r="BA74" s="28"/>
      <c r="BB74" s="28"/>
      <c r="BC74" s="28"/>
      <c r="BD74" s="5"/>
      <c r="BE74" s="5"/>
      <c r="BF74" s="5"/>
      <c r="BG74" s="5"/>
      <c r="BH74" s="23"/>
      <c r="BI74" s="23"/>
      <c r="BJ74" s="16">
        <v>2.2567037560915035</v>
      </c>
      <c r="BK74" s="20">
        <v>3.9715197524768464</v>
      </c>
      <c r="BL74" s="20">
        <v>14.877973896055183</v>
      </c>
      <c r="BM74" s="20">
        <v>45.517889723904183</v>
      </c>
      <c r="BN74" s="20">
        <v>24.736643857370272</v>
      </c>
      <c r="BO74" s="20">
        <v>9.0841715243627199</v>
      </c>
      <c r="BP74" s="20">
        <v>1.6608028792596823</v>
      </c>
      <c r="BQ74" s="20">
        <v>0.15099836657110749</v>
      </c>
      <c r="BR74" s="20">
        <v>0</v>
      </c>
      <c r="BS74" s="20">
        <v>0</v>
      </c>
    </row>
    <row r="75" spans="1:71" s="6" customFormat="1" x14ac:dyDescent="0.2">
      <c r="A75" s="6">
        <v>83</v>
      </c>
      <c r="B75" s="1" t="s">
        <v>12</v>
      </c>
      <c r="C75" s="7"/>
      <c r="D75" s="1" t="s">
        <v>141</v>
      </c>
      <c r="E75" s="9" t="s">
        <v>191</v>
      </c>
      <c r="F75" s="9" t="s">
        <v>176</v>
      </c>
      <c r="G75" s="9" t="str">
        <f>CONCATENATE(E75,"_",H75)</f>
        <v>TD_21_Rep6</v>
      </c>
      <c r="H75" s="9" t="s">
        <v>161</v>
      </c>
      <c r="I75" s="9" t="s">
        <v>10</v>
      </c>
      <c r="J75" s="9" t="s">
        <v>102</v>
      </c>
      <c r="K75" s="9" t="s">
        <v>193</v>
      </c>
      <c r="L75" s="1">
        <v>70</v>
      </c>
      <c r="M75" s="1">
        <v>200</v>
      </c>
      <c r="N75" s="1">
        <v>2.25</v>
      </c>
      <c r="O75" s="1">
        <v>20</v>
      </c>
      <c r="P75" s="9">
        <v>300</v>
      </c>
      <c r="Q75" s="9" t="s">
        <v>22</v>
      </c>
      <c r="R75" s="9" t="s">
        <v>143</v>
      </c>
      <c r="S75" s="2">
        <v>4.6948357000000003E-2</v>
      </c>
      <c r="T75" s="10">
        <v>21.29999991</v>
      </c>
      <c r="U75" s="1"/>
      <c r="V75" s="1"/>
      <c r="W75" s="1"/>
      <c r="X75" s="1"/>
      <c r="Y75" s="10"/>
      <c r="Z75" s="1"/>
      <c r="AA75" s="9">
        <v>20180620</v>
      </c>
      <c r="AB75" s="9" t="s">
        <v>158</v>
      </c>
      <c r="AC75" s="11">
        <v>-93</v>
      </c>
      <c r="AE75" s="8"/>
      <c r="AF75" s="11"/>
      <c r="AG75" s="5"/>
      <c r="AH75" s="5"/>
      <c r="AI75" s="5"/>
      <c r="AJ75" s="5"/>
      <c r="AK75" s="5"/>
      <c r="AL75" s="5"/>
      <c r="AM75" s="5"/>
      <c r="AN75" s="5"/>
      <c r="AO75" s="53"/>
      <c r="AP75" s="5"/>
      <c r="AQ75" s="5"/>
      <c r="AR75" s="5"/>
      <c r="AS75" s="5"/>
      <c r="AT75" s="5"/>
      <c r="AU75" s="5"/>
      <c r="AV75" s="5"/>
      <c r="AW75" s="5"/>
      <c r="AX75" s="25"/>
      <c r="AY75" s="25"/>
      <c r="AZ75" s="28"/>
      <c r="BA75" s="28"/>
      <c r="BB75" s="28"/>
      <c r="BC75" s="28"/>
      <c r="BD75" s="5"/>
      <c r="BE75" s="5"/>
      <c r="BF75" s="5"/>
      <c r="BG75" s="5"/>
      <c r="BH75" s="23"/>
      <c r="BI75" s="23"/>
      <c r="BJ75" s="16">
        <v>2.6159197127373748</v>
      </c>
      <c r="BK75" s="20">
        <v>1.8957321040429482</v>
      </c>
      <c r="BL75" s="20">
        <v>8.4407393766072474</v>
      </c>
      <c r="BM75" s="20">
        <v>40.0448241997154</v>
      </c>
      <c r="BN75" s="20">
        <v>29.589855986728764</v>
      </c>
      <c r="BO75" s="20">
        <v>16.168747845323242</v>
      </c>
      <c r="BP75" s="20">
        <v>3.5435787692742005</v>
      </c>
      <c r="BQ75" s="20">
        <v>0.31652171830818687</v>
      </c>
      <c r="BR75" s="20">
        <v>0</v>
      </c>
      <c r="BS75" s="20">
        <v>0</v>
      </c>
    </row>
    <row r="76" spans="1:71" s="6" customFormat="1" x14ac:dyDescent="0.2">
      <c r="A76" s="6">
        <v>84</v>
      </c>
      <c r="B76" s="1" t="s">
        <v>12</v>
      </c>
      <c r="C76" s="7"/>
      <c r="D76" s="1" t="s">
        <v>141</v>
      </c>
      <c r="E76" s="9" t="s">
        <v>191</v>
      </c>
      <c r="F76" s="9" t="s">
        <v>177</v>
      </c>
      <c r="G76" s="9" t="str">
        <f>CONCATENATE(E76,"_",H76)</f>
        <v>TD_21_Rep7</v>
      </c>
      <c r="H76" s="9" t="s">
        <v>162</v>
      </c>
      <c r="I76" s="9" t="s">
        <v>10</v>
      </c>
      <c r="J76" s="9" t="s">
        <v>102</v>
      </c>
      <c r="K76" s="9" t="s">
        <v>193</v>
      </c>
      <c r="L76" s="1">
        <v>70</v>
      </c>
      <c r="M76" s="1">
        <v>200</v>
      </c>
      <c r="N76" s="1">
        <v>2.25</v>
      </c>
      <c r="O76" s="1">
        <v>20</v>
      </c>
      <c r="P76" s="9">
        <v>300</v>
      </c>
      <c r="Q76" s="9" t="s">
        <v>22</v>
      </c>
      <c r="R76" s="9" t="s">
        <v>143</v>
      </c>
      <c r="S76" s="2">
        <v>4.6948357000000003E-2</v>
      </c>
      <c r="T76" s="10">
        <v>21.29999991</v>
      </c>
      <c r="U76" s="1"/>
      <c r="V76" s="1"/>
      <c r="W76" s="1"/>
      <c r="X76" s="1"/>
      <c r="Y76" s="10"/>
      <c r="Z76" s="1"/>
      <c r="AA76" s="9">
        <v>20180620</v>
      </c>
      <c r="AB76" s="9" t="s">
        <v>158</v>
      </c>
      <c r="AC76" s="11">
        <v>-93</v>
      </c>
      <c r="AD76" s="8"/>
      <c r="AE76" s="8"/>
      <c r="AF76" s="11"/>
      <c r="AG76" s="5"/>
      <c r="AH76" s="5"/>
      <c r="AI76" s="5"/>
      <c r="AJ76" s="5"/>
      <c r="AK76" s="5"/>
      <c r="AL76" s="5"/>
      <c r="AM76" s="5"/>
      <c r="AN76" s="5"/>
      <c r="AO76" s="53"/>
      <c r="AP76" s="5"/>
      <c r="AQ76" s="5"/>
      <c r="AR76" s="5"/>
      <c r="AS76" s="5"/>
      <c r="AT76" s="5"/>
      <c r="AU76" s="5"/>
      <c r="AV76" s="5"/>
      <c r="AW76" s="5"/>
      <c r="AX76" s="25"/>
      <c r="AY76" s="25"/>
      <c r="AZ76" s="28"/>
      <c r="BA76" s="28"/>
      <c r="BB76" s="28"/>
      <c r="BC76" s="28"/>
      <c r="BD76" s="5"/>
      <c r="BE76" s="5"/>
      <c r="BF76" s="5"/>
      <c r="BG76" s="5"/>
      <c r="BH76" s="23"/>
      <c r="BI76" s="23"/>
      <c r="BJ76" s="16">
        <v>2.0840235501374287</v>
      </c>
      <c r="BK76" s="20">
        <v>5.6630633441896334</v>
      </c>
      <c r="BL76" s="20">
        <v>18.801096327962188</v>
      </c>
      <c r="BM76" s="20">
        <v>45.88829307598246</v>
      </c>
      <c r="BN76" s="20">
        <v>21.908774051727896</v>
      </c>
      <c r="BO76" s="20">
        <v>6.6706441156550635</v>
      </c>
      <c r="BP76" s="20">
        <v>0.99300059088476811</v>
      </c>
      <c r="BQ76" s="20">
        <v>7.5128493598002472E-2</v>
      </c>
      <c r="BR76" s="20">
        <v>0</v>
      </c>
      <c r="BS76" s="20">
        <v>0</v>
      </c>
    </row>
    <row r="77" spans="1:71" s="6" customFormat="1" x14ac:dyDescent="0.2">
      <c r="A77" s="6">
        <v>85</v>
      </c>
      <c r="B77" s="1" t="s">
        <v>12</v>
      </c>
      <c r="C77" s="7"/>
      <c r="D77" s="1" t="s">
        <v>141</v>
      </c>
      <c r="E77" s="9" t="s">
        <v>191</v>
      </c>
      <c r="F77" s="9" t="s">
        <v>178</v>
      </c>
      <c r="G77" s="9" t="str">
        <f>CONCATENATE(E77,"_",H77)</f>
        <v>TD_21_Rep8</v>
      </c>
      <c r="H77" s="9" t="s">
        <v>163</v>
      </c>
      <c r="I77" s="9" t="s">
        <v>10</v>
      </c>
      <c r="J77" s="9" t="s">
        <v>102</v>
      </c>
      <c r="K77" s="9" t="s">
        <v>193</v>
      </c>
      <c r="L77" s="1">
        <v>70</v>
      </c>
      <c r="M77" s="1">
        <v>200</v>
      </c>
      <c r="N77" s="1">
        <v>2.25</v>
      </c>
      <c r="O77" s="1">
        <v>20</v>
      </c>
      <c r="P77" s="9">
        <v>300</v>
      </c>
      <c r="Q77" s="9" t="s">
        <v>22</v>
      </c>
      <c r="R77" s="9" t="s">
        <v>143</v>
      </c>
      <c r="S77" s="2">
        <v>4.9019607999999999E-2</v>
      </c>
      <c r="T77" s="10">
        <v>20.39999993</v>
      </c>
      <c r="U77" s="1"/>
      <c r="V77" s="1"/>
      <c r="W77" s="1"/>
      <c r="X77" s="1"/>
      <c r="Y77" s="10"/>
      <c r="Z77" s="1"/>
      <c r="AA77" s="9">
        <v>20180620</v>
      </c>
      <c r="AB77" s="9" t="s">
        <v>158</v>
      </c>
      <c r="AC77" s="11">
        <v>-93</v>
      </c>
      <c r="AD77" s="8"/>
      <c r="AE77" s="8"/>
      <c r="AF77" s="11"/>
      <c r="AG77" s="5"/>
      <c r="AH77" s="5"/>
      <c r="AI77" s="5"/>
      <c r="AJ77" s="5"/>
      <c r="AK77" s="5"/>
      <c r="AL77" s="5"/>
      <c r="AM77" s="5"/>
      <c r="AN77" s="5"/>
      <c r="AO77" s="53"/>
      <c r="AP77" s="5"/>
      <c r="AQ77" s="5"/>
      <c r="AR77" s="5"/>
      <c r="AS77" s="5"/>
      <c r="AT77" s="5"/>
      <c r="AU77" s="5"/>
      <c r="AV77" s="5"/>
      <c r="AW77" s="5"/>
      <c r="AX77" s="25"/>
      <c r="AY77" s="25"/>
      <c r="AZ77" s="28"/>
      <c r="BA77" s="28"/>
      <c r="BB77" s="28"/>
      <c r="BC77" s="28"/>
      <c r="BD77" s="5"/>
      <c r="BE77" s="5"/>
      <c r="BF77" s="5"/>
      <c r="BG77" s="5"/>
      <c r="BH77" s="23"/>
      <c r="BI77" s="23"/>
      <c r="BJ77" s="16">
        <v>2.2304008747442601</v>
      </c>
      <c r="BK77" s="20">
        <v>4.1972978820924478</v>
      </c>
      <c r="BL77" s="20">
        <v>15.550535212117039</v>
      </c>
      <c r="BM77" s="20">
        <v>45.729135028224306</v>
      </c>
      <c r="BN77" s="20">
        <v>23.916402277355406</v>
      </c>
      <c r="BO77" s="20">
        <v>8.8838128815102149</v>
      </c>
      <c r="BP77" s="20">
        <v>1.5900764644502616</v>
      </c>
      <c r="BQ77" s="20">
        <v>0.13274025425032446</v>
      </c>
      <c r="BR77" s="20">
        <v>0</v>
      </c>
      <c r="BS77" s="20">
        <v>0</v>
      </c>
    </row>
    <row r="78" spans="1:71" s="6" customFormat="1" x14ac:dyDescent="0.2">
      <c r="A78" s="6">
        <v>86</v>
      </c>
      <c r="B78" s="1" t="s">
        <v>12</v>
      </c>
      <c r="C78" s="7"/>
      <c r="D78" s="1" t="s">
        <v>141</v>
      </c>
      <c r="E78" s="9" t="s">
        <v>191</v>
      </c>
      <c r="F78" s="9" t="s">
        <v>179</v>
      </c>
      <c r="G78" s="9" t="str">
        <f>CONCATENATE(E78,"_",H78)</f>
        <v>TD_21_Rep9</v>
      </c>
      <c r="H78" s="9" t="s">
        <v>164</v>
      </c>
      <c r="I78" s="9" t="s">
        <v>10</v>
      </c>
      <c r="J78" s="9" t="s">
        <v>102</v>
      </c>
      <c r="K78" s="9" t="s">
        <v>193</v>
      </c>
      <c r="L78" s="1">
        <v>70</v>
      </c>
      <c r="M78" s="1">
        <v>200</v>
      </c>
      <c r="N78" s="1">
        <v>2.25</v>
      </c>
      <c r="O78" s="1">
        <v>20</v>
      </c>
      <c r="P78" s="9">
        <v>300</v>
      </c>
      <c r="Q78" s="9" t="s">
        <v>22</v>
      </c>
      <c r="R78" s="9" t="s">
        <v>143</v>
      </c>
      <c r="S78" s="2">
        <v>4.6948357000000003E-2</v>
      </c>
      <c r="T78" s="10">
        <v>21.29999991</v>
      </c>
      <c r="U78" s="1"/>
      <c r="V78" s="1"/>
      <c r="W78" s="1"/>
      <c r="X78" s="1"/>
      <c r="Y78" s="10"/>
      <c r="Z78" s="1"/>
      <c r="AA78" s="9">
        <v>20180620</v>
      </c>
      <c r="AB78" s="9" t="s">
        <v>158</v>
      </c>
      <c r="AC78" s="11">
        <v>-93</v>
      </c>
      <c r="AD78" s="8"/>
      <c r="AE78" s="8"/>
      <c r="AF78" s="11"/>
      <c r="AG78" s="5"/>
      <c r="AH78" s="5"/>
      <c r="AI78" s="5"/>
      <c r="AJ78" s="5"/>
      <c r="AK78" s="5"/>
      <c r="AL78" s="5"/>
      <c r="AM78" s="5"/>
      <c r="AN78" s="5"/>
      <c r="AO78" s="53"/>
      <c r="AP78" s="5"/>
      <c r="AQ78" s="5"/>
      <c r="AR78" s="5"/>
      <c r="AS78" s="5"/>
      <c r="AT78" s="5"/>
      <c r="AU78" s="5"/>
      <c r="AV78" s="5"/>
      <c r="AW78" s="5"/>
      <c r="AX78" s="25"/>
      <c r="AY78" s="25"/>
      <c r="AZ78" s="28"/>
      <c r="BA78" s="28"/>
      <c r="BB78" s="28"/>
      <c r="BC78" s="28"/>
      <c r="BD78" s="5"/>
      <c r="BE78" s="5"/>
      <c r="BF78" s="5"/>
      <c r="BG78" s="5"/>
      <c r="BH78" s="23"/>
      <c r="BI78" s="23"/>
      <c r="BJ78" s="16">
        <v>2.6113641725462764</v>
      </c>
      <c r="BK78" s="20">
        <v>2.1812088930461608</v>
      </c>
      <c r="BL78" s="20">
        <v>9.1784670758037681</v>
      </c>
      <c r="BM78" s="20">
        <v>38.901476220631288</v>
      </c>
      <c r="BN78" s="20">
        <v>29.354719445742877</v>
      </c>
      <c r="BO78" s="20">
        <v>16.17315074341904</v>
      </c>
      <c r="BP78" s="20">
        <v>3.867629301484675</v>
      </c>
      <c r="BQ78" s="20">
        <v>0.34334831987219533</v>
      </c>
      <c r="BR78" s="20">
        <v>0</v>
      </c>
      <c r="BS78" s="20">
        <v>0</v>
      </c>
    </row>
    <row r="79" spans="1:71" s="6" customFormat="1" x14ac:dyDescent="0.2">
      <c r="A79" s="6">
        <v>87</v>
      </c>
      <c r="B79" s="1" t="s">
        <v>12</v>
      </c>
      <c r="C79" s="7"/>
      <c r="D79" s="1" t="s">
        <v>141</v>
      </c>
      <c r="E79" s="9" t="s">
        <v>192</v>
      </c>
      <c r="F79" s="9" t="s">
        <v>185</v>
      </c>
      <c r="G79" s="9" t="str">
        <f>CONCATENATE(E79,"_",H79)</f>
        <v>TD_44_Rep1</v>
      </c>
      <c r="H79" s="9" t="s">
        <v>126</v>
      </c>
      <c r="I79" s="9" t="s">
        <v>10</v>
      </c>
      <c r="J79" s="9" t="s">
        <v>102</v>
      </c>
      <c r="K79" s="9" t="s">
        <v>193</v>
      </c>
      <c r="L79" s="1">
        <v>70</v>
      </c>
      <c r="M79" s="1">
        <v>200</v>
      </c>
      <c r="N79" s="1">
        <v>2.25</v>
      </c>
      <c r="O79" s="1">
        <v>20</v>
      </c>
      <c r="P79" s="9">
        <v>300</v>
      </c>
      <c r="Q79" s="9" t="s">
        <v>22</v>
      </c>
      <c r="R79" s="9" t="s">
        <v>143</v>
      </c>
      <c r="S79" s="2">
        <v>2.5000000000000001E-2</v>
      </c>
      <c r="T79" s="10">
        <v>40</v>
      </c>
      <c r="U79" s="1"/>
      <c r="V79" s="1"/>
      <c r="W79" s="1"/>
      <c r="X79" s="1"/>
      <c r="Y79" s="10">
        <v>1.1639999999999999</v>
      </c>
      <c r="Z79" s="1"/>
      <c r="AA79" s="9">
        <v>20180926</v>
      </c>
      <c r="AB79" s="9" t="s">
        <v>158</v>
      </c>
      <c r="AC79" s="11">
        <v>-93</v>
      </c>
      <c r="AD79" s="16">
        <v>-50.752566913980928</v>
      </c>
      <c r="AE79" s="1">
        <v>0.2</v>
      </c>
      <c r="AF79" s="11"/>
      <c r="AG79" s="5"/>
      <c r="AH79" s="5"/>
      <c r="AI79" s="5"/>
      <c r="AJ79" s="5"/>
      <c r="AK79" s="5"/>
      <c r="AL79" s="5"/>
      <c r="AM79" s="5"/>
      <c r="AN79" s="5"/>
      <c r="AO79" s="33"/>
      <c r="AP79" s="5"/>
      <c r="AQ79" s="5"/>
      <c r="AR79" s="5"/>
      <c r="AS79" s="5"/>
      <c r="AT79" s="5"/>
      <c r="AU79" s="5"/>
      <c r="AV79" s="5"/>
      <c r="AW79" s="5"/>
      <c r="AX79" s="25"/>
      <c r="AY79" s="25"/>
      <c r="AZ79" s="5"/>
      <c r="BA79" s="5"/>
      <c r="BB79" s="5"/>
      <c r="BC79" s="5"/>
      <c r="BD79" s="5"/>
      <c r="BE79" s="5"/>
      <c r="BF79" s="5"/>
      <c r="BG79" s="5"/>
      <c r="BH79" s="25"/>
      <c r="BI79" s="25"/>
      <c r="BJ79" s="16">
        <v>3.3867816745771302</v>
      </c>
      <c r="BK79" s="20">
        <v>0.64025750441522089</v>
      </c>
      <c r="BL79" s="20">
        <v>2.8857893514549624</v>
      </c>
      <c r="BM79" s="20">
        <v>20.298145402125748</v>
      </c>
      <c r="BN79" s="20">
        <v>27.665557976226367</v>
      </c>
      <c r="BO79" s="20">
        <v>32.300354941738156</v>
      </c>
      <c r="BP79" s="20">
        <v>14.26137533786239</v>
      </c>
      <c r="BQ79" s="20">
        <v>1.9485194861771478</v>
      </c>
      <c r="BR79" s="20">
        <v>0</v>
      </c>
      <c r="BS79" s="20">
        <v>0</v>
      </c>
    </row>
    <row r="80" spans="1:71" s="6" customFormat="1" x14ac:dyDescent="0.2">
      <c r="A80" s="6">
        <v>88</v>
      </c>
      <c r="B80" s="1" t="s">
        <v>12</v>
      </c>
      <c r="C80" s="7"/>
      <c r="D80" s="1" t="s">
        <v>141</v>
      </c>
      <c r="E80" s="9" t="s">
        <v>192</v>
      </c>
      <c r="F80" s="9" t="s">
        <v>180</v>
      </c>
      <c r="G80" s="9" t="str">
        <f>CONCATENATE(E80,"_",H80)</f>
        <v>TD_44_Rep2</v>
      </c>
      <c r="H80" s="9" t="s">
        <v>127</v>
      </c>
      <c r="I80" s="9" t="s">
        <v>10</v>
      </c>
      <c r="J80" s="9" t="s">
        <v>102</v>
      </c>
      <c r="K80" s="9" t="s">
        <v>193</v>
      </c>
      <c r="L80" s="1">
        <v>70</v>
      </c>
      <c r="M80" s="1">
        <v>200</v>
      </c>
      <c r="N80" s="1">
        <v>2.25</v>
      </c>
      <c r="O80" s="1">
        <v>20</v>
      </c>
      <c r="P80" s="9">
        <v>300</v>
      </c>
      <c r="Q80" s="9" t="s">
        <v>22</v>
      </c>
      <c r="R80" s="9" t="s">
        <v>143</v>
      </c>
      <c r="S80" s="2">
        <v>1.9379845E-2</v>
      </c>
      <c r="T80" s="10">
        <v>51.5999999</v>
      </c>
      <c r="U80" s="1"/>
      <c r="V80" s="1"/>
      <c r="W80" s="1"/>
      <c r="X80" s="1"/>
      <c r="Y80" s="10">
        <v>1.109</v>
      </c>
      <c r="Z80" s="1"/>
      <c r="AA80" s="9">
        <v>20180926</v>
      </c>
      <c r="AB80" s="9" t="s">
        <v>158</v>
      </c>
      <c r="AC80" s="11">
        <v>-93</v>
      </c>
      <c r="AD80" s="16">
        <v>-49.850247071482372</v>
      </c>
      <c r="AE80" s="1">
        <v>0.2</v>
      </c>
      <c r="AF80" s="11"/>
      <c r="AG80" s="51"/>
      <c r="AH80" s="51"/>
      <c r="AI80" s="51"/>
      <c r="AJ80" s="51"/>
      <c r="AK80" s="5"/>
      <c r="AL80" s="5"/>
      <c r="AM80" s="5"/>
      <c r="AN80" s="5"/>
      <c r="AO80" s="53"/>
      <c r="AP80" s="5"/>
      <c r="AQ80" s="5"/>
      <c r="AR80" s="5"/>
      <c r="AS80" s="5"/>
      <c r="AT80" s="5"/>
      <c r="AU80" s="5"/>
      <c r="AV80" s="5"/>
      <c r="AW80" s="5"/>
      <c r="AX80" s="23"/>
      <c r="AY80" s="23"/>
      <c r="AZ80" s="21"/>
      <c r="BA80" s="21"/>
      <c r="BB80" s="21"/>
      <c r="BC80" s="21"/>
      <c r="BD80" s="5"/>
      <c r="BE80" s="5"/>
      <c r="BF80" s="5"/>
      <c r="BG80" s="5"/>
      <c r="BH80" s="23"/>
      <c r="BI80" s="23"/>
      <c r="BJ80" s="16">
        <v>3.2024163110506501</v>
      </c>
      <c r="BK80" s="20">
        <v>0.77228469328271554</v>
      </c>
      <c r="BL80" s="20">
        <v>3.4249777548540914</v>
      </c>
      <c r="BM80" s="20">
        <v>24.058157333650431</v>
      </c>
      <c r="BN80" s="20">
        <v>29.951183271717241</v>
      </c>
      <c r="BO80" s="20">
        <v>31.042641405912839</v>
      </c>
      <c r="BP80" s="20">
        <v>9.8283099993891465</v>
      </c>
      <c r="BQ80" s="20">
        <v>0.92244554119354005</v>
      </c>
      <c r="BR80" s="20">
        <v>0</v>
      </c>
      <c r="BS80" s="20">
        <v>0</v>
      </c>
    </row>
    <row r="81" spans="1:71" s="6" customFormat="1" x14ac:dyDescent="0.2">
      <c r="A81" s="6">
        <v>89</v>
      </c>
      <c r="B81" s="1" t="s">
        <v>12</v>
      </c>
      <c r="C81" s="7"/>
      <c r="D81" s="1" t="s">
        <v>141</v>
      </c>
      <c r="E81" s="9" t="s">
        <v>192</v>
      </c>
      <c r="F81" s="9" t="s">
        <v>181</v>
      </c>
      <c r="G81" s="9" t="str">
        <f>CONCATENATE(E81,"_",H81)</f>
        <v>TD_44_Rep3</v>
      </c>
      <c r="H81" s="9" t="s">
        <v>128</v>
      </c>
      <c r="I81" s="9" t="s">
        <v>10</v>
      </c>
      <c r="J81" s="9" t="s">
        <v>102</v>
      </c>
      <c r="K81" s="9" t="s">
        <v>193</v>
      </c>
      <c r="L81" s="1">
        <v>70</v>
      </c>
      <c r="M81" s="1">
        <v>200</v>
      </c>
      <c r="N81" s="1">
        <v>2.25</v>
      </c>
      <c r="O81" s="1">
        <v>20</v>
      </c>
      <c r="P81" s="9">
        <v>300</v>
      </c>
      <c r="Q81" s="9" t="s">
        <v>22</v>
      </c>
      <c r="R81" s="9" t="s">
        <v>143</v>
      </c>
      <c r="S81" s="2">
        <v>2.4213075000000001E-2</v>
      </c>
      <c r="T81" s="10">
        <v>41.300000099999998</v>
      </c>
      <c r="U81" s="1"/>
      <c r="V81" s="1"/>
      <c r="W81" s="1"/>
      <c r="X81" s="1"/>
      <c r="Y81" s="10">
        <v>1.0880000000000001</v>
      </c>
      <c r="Z81" s="1"/>
      <c r="AA81" s="9">
        <v>20180926</v>
      </c>
      <c r="AB81" s="9" t="s">
        <v>158</v>
      </c>
      <c r="AC81" s="11">
        <v>-93</v>
      </c>
      <c r="AD81" s="16">
        <v>-49.648530593102798</v>
      </c>
      <c r="AE81" s="1">
        <v>0.2</v>
      </c>
      <c r="AF81" s="11">
        <v>4</v>
      </c>
      <c r="AG81" s="5">
        <v>0.13268565321337</v>
      </c>
      <c r="AH81" s="5">
        <v>0.26652665729327801</v>
      </c>
      <c r="AI81" s="5">
        <v>0.53880446023387096</v>
      </c>
      <c r="AJ81" s="5">
        <v>6.1983229259481E-2</v>
      </c>
      <c r="AK81" s="5">
        <v>3.2054351585617501E-3</v>
      </c>
      <c r="AL81" s="5">
        <v>2.5355736401277201E-3</v>
      </c>
      <c r="AM81" s="5">
        <v>5.7493777424659203E-3</v>
      </c>
      <c r="AN81" s="10">
        <v>3.8312008062423102E-3</v>
      </c>
      <c r="AO81" s="33">
        <f>(AH81+2*AI81+3*AJ81)/(SUM(AG81:AJ81))</f>
        <v>1.5300852655394632</v>
      </c>
      <c r="AP81" s="5">
        <v>-252.67949898592701</v>
      </c>
      <c r="AQ81" s="5">
        <v>-245.90449730001399</v>
      </c>
      <c r="AR81" s="5">
        <v>-241.57696857642799</v>
      </c>
      <c r="AS81" s="10">
        <v>-238.56342396247899</v>
      </c>
      <c r="AT81" s="5">
        <v>4.3535463603749998</v>
      </c>
      <c r="AU81" s="5">
        <v>5.5442685567602998</v>
      </c>
      <c r="AV81" s="5">
        <v>2.8982458798341701</v>
      </c>
      <c r="AW81" s="10">
        <v>4.8329659977793797</v>
      </c>
      <c r="AX81" s="25">
        <f>((AG81*AP81)+(AH81*AQ81)+(AI81*AR81)+(AJ81*AS81))/SUM(AG81:AJ81)</f>
        <v>-244.01672761448165</v>
      </c>
      <c r="AY81" s="25">
        <f>((AG81*AP81)+(AH81*AQ81)+(AI81*AR81))/SUM(AG81:AI81)</f>
        <v>-244.37707657734381</v>
      </c>
      <c r="AZ81" s="5">
        <f>((AP81/1000+1)/($AD81/1000+1)-1)*1000</f>
        <v>-213.63776973958204</v>
      </c>
      <c r="BA81" s="5">
        <f>((AQ81/1000+1)/($AD81/1000+1)-1)*1000</f>
        <v>-206.50882649699287</v>
      </c>
      <c r="BB81" s="5">
        <f>((AR81/1000+1)/($AD81/1000+1)-1)*1000</f>
        <v>-201.95521779232405</v>
      </c>
      <c r="BC81" s="5">
        <f>((AS81/1000+1)/($AD81/1000+1)-1)*1000</f>
        <v>-198.78423872725281</v>
      </c>
      <c r="BD81" s="5">
        <v>4.58268110548899</v>
      </c>
      <c r="BE81" s="5">
        <v>5.8344747589393604</v>
      </c>
      <c r="BF81" s="5">
        <v>3.05112252597019</v>
      </c>
      <c r="BG81" s="10">
        <v>5.0868018952825498</v>
      </c>
      <c r="BH81" s="28">
        <f>(($AG81*AZ81)+($AH81*BA81)+($AI81*BB81)+($AJ81*BC81))/SUM($AG81:$AJ81)</f>
        <v>-204.52243541295479</v>
      </c>
      <c r="BI81" s="28">
        <f>(($AG81*AZ81)+($AH81*BA81)+($AI81*BB81))/SUM($AG81:$AI81)</f>
        <v>-204.90160982838134</v>
      </c>
      <c r="BJ81" s="16">
        <v>3.1038297911632293</v>
      </c>
      <c r="BK81" s="20">
        <v>1.0884883712730109</v>
      </c>
      <c r="BL81" s="20">
        <v>4.5179350766321713</v>
      </c>
      <c r="BM81" s="20">
        <v>25.264953051543038</v>
      </c>
      <c r="BN81" s="20">
        <v>31.359159669192071</v>
      </c>
      <c r="BO81" s="20">
        <v>28.375796075561983</v>
      </c>
      <c r="BP81" s="20">
        <v>8.6075319080058268</v>
      </c>
      <c r="BQ81" s="20">
        <v>0.78613584779188783</v>
      </c>
      <c r="BR81" s="20">
        <v>0</v>
      </c>
      <c r="BS81" s="20">
        <v>0</v>
      </c>
    </row>
    <row r="82" spans="1:71" s="6" customFormat="1" x14ac:dyDescent="0.2">
      <c r="A82" s="6">
        <v>90</v>
      </c>
      <c r="B82" s="1" t="s">
        <v>12</v>
      </c>
      <c r="C82" s="7"/>
      <c r="D82" s="1" t="s">
        <v>141</v>
      </c>
      <c r="E82" s="9" t="s">
        <v>192</v>
      </c>
      <c r="F82" s="9" t="s">
        <v>182</v>
      </c>
      <c r="G82" s="9" t="str">
        <f>CONCATENATE(E82,"_",H82)</f>
        <v>TD_44_Rep4</v>
      </c>
      <c r="H82" s="9" t="s">
        <v>129</v>
      </c>
      <c r="I82" s="9" t="s">
        <v>10</v>
      </c>
      <c r="J82" s="9" t="s">
        <v>102</v>
      </c>
      <c r="K82" s="9" t="s">
        <v>193</v>
      </c>
      <c r="L82" s="1">
        <v>70</v>
      </c>
      <c r="M82" s="1">
        <v>200</v>
      </c>
      <c r="N82" s="1">
        <v>2.25</v>
      </c>
      <c r="O82" s="1">
        <v>20</v>
      </c>
      <c r="P82" s="9">
        <v>300</v>
      </c>
      <c r="Q82" s="9" t="s">
        <v>22</v>
      </c>
      <c r="R82" s="9" t="s">
        <v>143</v>
      </c>
      <c r="S82" s="2">
        <v>2.5000000000000001E-2</v>
      </c>
      <c r="T82" s="10">
        <v>40</v>
      </c>
      <c r="U82" s="1"/>
      <c r="V82" s="1"/>
      <c r="W82" s="1"/>
      <c r="X82" s="1"/>
      <c r="Y82" s="10"/>
      <c r="Z82" s="1"/>
      <c r="AA82" s="9">
        <v>20180926</v>
      </c>
      <c r="AB82" s="9" t="s">
        <v>158</v>
      </c>
      <c r="AC82" s="11">
        <v>-93</v>
      </c>
      <c r="AD82" s="8"/>
      <c r="AE82" s="8"/>
      <c r="AF82" s="11"/>
      <c r="AG82" s="8"/>
      <c r="AH82" s="8"/>
      <c r="AI82" s="8"/>
      <c r="AJ82" s="8"/>
      <c r="AK82" s="8"/>
      <c r="AL82" s="8"/>
      <c r="AM82" s="8"/>
      <c r="AN82" s="8"/>
      <c r="AO82" s="22"/>
      <c r="AP82" s="8"/>
      <c r="AQ82" s="8"/>
      <c r="AR82" s="8"/>
      <c r="AS82" s="8"/>
      <c r="AT82" s="8"/>
      <c r="AU82" s="8"/>
      <c r="AV82" s="8"/>
      <c r="AW82" s="8"/>
      <c r="AX82" s="23"/>
      <c r="AY82" s="23"/>
      <c r="AZ82" s="21"/>
      <c r="BA82" s="21"/>
      <c r="BB82" s="21"/>
      <c r="BC82" s="21"/>
      <c r="BD82" s="8"/>
      <c r="BE82" s="8"/>
      <c r="BF82" s="8"/>
      <c r="BG82" s="8"/>
      <c r="BH82" s="23"/>
      <c r="BI82" s="23"/>
      <c r="BJ82" s="16">
        <v>3.3750553837231685</v>
      </c>
      <c r="BK82" s="20">
        <v>0.65216432406000335</v>
      </c>
      <c r="BL82" s="20">
        <v>2.8755332951783403</v>
      </c>
      <c r="BM82" s="20">
        <v>20.32944251385743</v>
      </c>
      <c r="BN82" s="20">
        <v>28.012106647668467</v>
      </c>
      <c r="BO82" s="20">
        <v>32.545545480279515</v>
      </c>
      <c r="BP82" s="20">
        <v>13.75862824843726</v>
      </c>
      <c r="BQ82" s="20">
        <v>1.8265794905189887</v>
      </c>
      <c r="BR82" s="20">
        <v>0</v>
      </c>
      <c r="BS82" s="20">
        <v>0</v>
      </c>
    </row>
    <row r="83" spans="1:71" s="6" customFormat="1" x14ac:dyDescent="0.2">
      <c r="A83" s="6">
        <v>91</v>
      </c>
      <c r="B83" s="1" t="s">
        <v>12</v>
      </c>
      <c r="C83" s="7"/>
      <c r="D83" s="1" t="s">
        <v>141</v>
      </c>
      <c r="E83" s="9" t="s">
        <v>192</v>
      </c>
      <c r="F83" s="9" t="s">
        <v>184</v>
      </c>
      <c r="G83" s="9" t="str">
        <f>CONCATENATE(E83,"_",H83)</f>
        <v>TD_44_Rep5</v>
      </c>
      <c r="H83" s="9" t="s">
        <v>130</v>
      </c>
      <c r="I83" s="9" t="s">
        <v>10</v>
      </c>
      <c r="J83" s="9" t="s">
        <v>102</v>
      </c>
      <c r="K83" s="9" t="s">
        <v>193</v>
      </c>
      <c r="L83" s="1">
        <v>70</v>
      </c>
      <c r="M83" s="1">
        <v>200</v>
      </c>
      <c r="N83" s="1">
        <v>2.25</v>
      </c>
      <c r="O83" s="1">
        <v>20</v>
      </c>
      <c r="P83" s="9">
        <v>300</v>
      </c>
      <c r="Q83" s="9" t="s">
        <v>22</v>
      </c>
      <c r="R83" s="9" t="s">
        <v>143</v>
      </c>
      <c r="S83" s="2">
        <v>2.4213075000000001E-2</v>
      </c>
      <c r="T83" s="10">
        <v>41.300000099999998</v>
      </c>
      <c r="U83" s="1"/>
      <c r="V83" s="1"/>
      <c r="W83" s="1"/>
      <c r="X83" s="1"/>
      <c r="Y83" s="1"/>
      <c r="Z83" s="1"/>
      <c r="AA83" s="9">
        <v>20180926</v>
      </c>
      <c r="AB83" s="9" t="s">
        <v>158</v>
      </c>
      <c r="AC83" s="11">
        <v>-93</v>
      </c>
      <c r="AD83" s="8"/>
      <c r="AE83" s="8"/>
      <c r="AF83" s="11"/>
      <c r="AG83" s="8"/>
      <c r="AH83" s="8"/>
      <c r="AI83" s="8"/>
      <c r="AJ83" s="8"/>
      <c r="AK83" s="8"/>
      <c r="AL83" s="8"/>
      <c r="AM83" s="8"/>
      <c r="AN83" s="8"/>
      <c r="AO83" s="22"/>
      <c r="AP83" s="8"/>
      <c r="AQ83" s="8"/>
      <c r="AR83" s="8"/>
      <c r="AS83" s="8"/>
      <c r="AT83" s="8"/>
      <c r="AU83" s="8"/>
      <c r="AV83" s="8"/>
      <c r="AW83" s="8"/>
      <c r="AX83" s="23"/>
      <c r="AY83" s="23"/>
      <c r="AZ83" s="21"/>
      <c r="BA83" s="21"/>
      <c r="BB83" s="21"/>
      <c r="BC83" s="21"/>
      <c r="BD83" s="8"/>
      <c r="BE83" s="8"/>
      <c r="BF83" s="8"/>
      <c r="BG83" s="8"/>
      <c r="BH83" s="23"/>
      <c r="BI83" s="23"/>
      <c r="BJ83" s="16">
        <v>3.1976769847811379</v>
      </c>
      <c r="BK83" s="20">
        <v>0.84559132882638943</v>
      </c>
      <c r="BL83" s="20">
        <v>3.6843669252313833</v>
      </c>
      <c r="BM83" s="20">
        <v>24.020130021189541</v>
      </c>
      <c r="BN83" s="20">
        <v>29.89798732639133</v>
      </c>
      <c r="BO83" s="20">
        <v>30.407959881336836</v>
      </c>
      <c r="BP83" s="20">
        <v>10.146517096165168</v>
      </c>
      <c r="BQ83" s="20">
        <v>0.99744742085935112</v>
      </c>
      <c r="BR83" s="20">
        <v>0</v>
      </c>
      <c r="BS83" s="20">
        <v>0</v>
      </c>
    </row>
    <row r="84" spans="1:71" s="6" customFormat="1" x14ac:dyDescent="0.2">
      <c r="A84" s="6">
        <v>92</v>
      </c>
      <c r="B84" s="1" t="s">
        <v>12</v>
      </c>
      <c r="C84" s="7"/>
      <c r="D84" s="1" t="s">
        <v>141</v>
      </c>
      <c r="E84" s="9" t="s">
        <v>192</v>
      </c>
      <c r="F84" s="9" t="s">
        <v>183</v>
      </c>
      <c r="G84" s="9" t="str">
        <f>CONCATENATE(E84,"_",H84)</f>
        <v>TD_44_Rep6</v>
      </c>
      <c r="H84" s="9" t="s">
        <v>161</v>
      </c>
      <c r="I84" s="9" t="s">
        <v>10</v>
      </c>
      <c r="J84" s="9" t="s">
        <v>102</v>
      </c>
      <c r="K84" s="9" t="s">
        <v>193</v>
      </c>
      <c r="L84" s="1">
        <v>70</v>
      </c>
      <c r="M84" s="1">
        <v>200</v>
      </c>
      <c r="N84" s="1">
        <v>2.25</v>
      </c>
      <c r="O84" s="1">
        <v>20</v>
      </c>
      <c r="P84" s="9">
        <v>300</v>
      </c>
      <c r="Q84" s="9" t="s">
        <v>22</v>
      </c>
      <c r="R84" s="9" t="s">
        <v>143</v>
      </c>
      <c r="S84" s="2">
        <v>1.9379845E-2</v>
      </c>
      <c r="T84" s="10">
        <v>51.5999999</v>
      </c>
      <c r="U84" s="1"/>
      <c r="V84" s="1"/>
      <c r="W84" s="1"/>
      <c r="X84" s="1"/>
      <c r="Y84" s="7"/>
      <c r="Z84" s="1"/>
      <c r="AA84" s="9">
        <v>20180926</v>
      </c>
      <c r="AB84" s="9" t="s">
        <v>158</v>
      </c>
      <c r="AC84" s="11">
        <v>-93</v>
      </c>
      <c r="AD84" s="8"/>
      <c r="AE84" s="8"/>
      <c r="AF84" s="11"/>
      <c r="AG84" s="8"/>
      <c r="AH84" s="8"/>
      <c r="AI84" s="8"/>
      <c r="AJ84" s="8"/>
      <c r="AK84" s="8"/>
      <c r="AL84" s="8"/>
      <c r="AM84" s="8"/>
      <c r="AN84" s="8"/>
      <c r="AO84" s="22"/>
      <c r="AP84" s="8"/>
      <c r="AQ84" s="8"/>
      <c r="AR84" s="8"/>
      <c r="AS84" s="8"/>
      <c r="AT84" s="8"/>
      <c r="AU84" s="8"/>
      <c r="AV84" s="8"/>
      <c r="AW84" s="8"/>
      <c r="AX84" s="23"/>
      <c r="AY84" s="23"/>
      <c r="AZ84" s="21"/>
      <c r="BA84" s="21"/>
      <c r="BB84" s="21"/>
      <c r="BC84" s="21"/>
      <c r="BD84" s="8"/>
      <c r="BE84" s="8"/>
      <c r="BF84" s="8"/>
      <c r="BG84" s="8"/>
      <c r="BH84" s="23"/>
      <c r="BI84" s="23"/>
      <c r="BJ84" s="16">
        <v>3.1055295006300714</v>
      </c>
      <c r="BK84" s="20">
        <v>0.89881952317098501</v>
      </c>
      <c r="BL84" s="20">
        <v>3.9352968290111652</v>
      </c>
      <c r="BM84" s="20">
        <v>26.381855138977688</v>
      </c>
      <c r="BN84" s="20">
        <v>30.981281073320304</v>
      </c>
      <c r="BO84" s="20">
        <v>28.78219128700956</v>
      </c>
      <c r="BP84" s="20">
        <v>8.3420023030203687</v>
      </c>
      <c r="BQ84" s="20">
        <v>0.67855384548992503</v>
      </c>
      <c r="BR84" s="20">
        <v>0</v>
      </c>
      <c r="BS84" s="20">
        <v>0</v>
      </c>
    </row>
    <row r="85" spans="1:71" x14ac:dyDescent="0.2">
      <c r="A85" s="6">
        <v>51</v>
      </c>
      <c r="B85" s="1" t="s">
        <v>138</v>
      </c>
      <c r="C85" s="1" t="s">
        <v>140</v>
      </c>
      <c r="D85" s="1" t="s">
        <v>206</v>
      </c>
      <c r="E85" s="9" t="s">
        <v>135</v>
      </c>
      <c r="F85" s="9" t="s">
        <v>91</v>
      </c>
      <c r="G85" s="9" t="str">
        <f>CONCATENATE(E85,"_",H85)</f>
        <v>Water_-400_Rep1</v>
      </c>
      <c r="H85" s="9" t="s">
        <v>126</v>
      </c>
      <c r="I85" s="9" t="s">
        <v>10</v>
      </c>
      <c r="J85" s="9" t="s">
        <v>103</v>
      </c>
      <c r="K85" s="9" t="s">
        <v>9</v>
      </c>
      <c r="L85" s="1">
        <v>70</v>
      </c>
      <c r="M85" s="1">
        <v>200</v>
      </c>
      <c r="N85" s="1">
        <v>3</v>
      </c>
      <c r="P85" s="9">
        <v>125</v>
      </c>
      <c r="Q85" s="9" t="s">
        <v>22</v>
      </c>
      <c r="R85" s="9" t="s">
        <v>145</v>
      </c>
      <c r="S85" s="10">
        <v>0.10378999999999999</v>
      </c>
      <c r="T85" s="10">
        <v>6.67832323532022</v>
      </c>
      <c r="U85" s="10">
        <v>0.98731999999999998</v>
      </c>
      <c r="V85" s="10">
        <v>-3.4721000000000002</v>
      </c>
      <c r="W85" s="1">
        <v>1</v>
      </c>
      <c r="X85" s="1">
        <v>3</v>
      </c>
      <c r="Y85" s="10">
        <v>0.73</v>
      </c>
      <c r="Z85" s="15">
        <v>40.066666669999996</v>
      </c>
      <c r="AA85" s="9">
        <v>20191118</v>
      </c>
      <c r="AB85" s="9" t="s">
        <v>204</v>
      </c>
      <c r="AC85" s="11">
        <v>-44.5</v>
      </c>
      <c r="AD85" s="17">
        <v>-357.82937776824593</v>
      </c>
      <c r="AE85" s="17">
        <v>0.5</v>
      </c>
      <c r="AF85" s="50">
        <v>0</v>
      </c>
      <c r="AG85" s="41"/>
      <c r="AH85" s="41"/>
      <c r="AI85" s="41"/>
      <c r="AJ85" s="41"/>
      <c r="AK85" s="41"/>
      <c r="AL85" s="41"/>
      <c r="AM85" s="41"/>
      <c r="AN85" s="41"/>
      <c r="AO85" s="38"/>
      <c r="AP85" s="41"/>
      <c r="AQ85" s="41"/>
      <c r="AR85" s="41"/>
      <c r="AS85" s="41"/>
      <c r="AT85" s="41"/>
      <c r="AU85" s="41"/>
      <c r="AV85" s="41"/>
      <c r="AW85" s="41"/>
      <c r="AX85" s="39"/>
      <c r="AY85" s="39"/>
      <c r="AZ85" s="37"/>
      <c r="BA85" s="37"/>
      <c r="BB85" s="37"/>
      <c r="BC85" s="37"/>
      <c r="BD85" s="41"/>
      <c r="BE85" s="41"/>
      <c r="BF85" s="54"/>
      <c r="BG85" s="54"/>
      <c r="BH85" s="39"/>
      <c r="BI85" s="39"/>
      <c r="BJ85" s="35"/>
      <c r="BK85" s="40"/>
      <c r="BL85" s="40"/>
      <c r="BM85" s="40"/>
      <c r="BN85" s="40"/>
    </row>
    <row r="86" spans="1:71" x14ac:dyDescent="0.2">
      <c r="A86" s="6">
        <v>52</v>
      </c>
      <c r="B86" s="1" t="s">
        <v>138</v>
      </c>
      <c r="C86" s="1" t="s">
        <v>140</v>
      </c>
      <c r="D86" s="1" t="s">
        <v>206</v>
      </c>
      <c r="E86" s="9" t="s">
        <v>135</v>
      </c>
      <c r="F86" s="9" t="s">
        <v>92</v>
      </c>
      <c r="G86" s="9" t="str">
        <f>CONCATENATE(E86,"_",H86)</f>
        <v>Water_-400_Rep2</v>
      </c>
      <c r="H86" s="9" t="s">
        <v>127</v>
      </c>
      <c r="I86" s="9" t="s">
        <v>10</v>
      </c>
      <c r="J86" s="9" t="s">
        <v>103</v>
      </c>
      <c r="K86" s="9" t="s">
        <v>9</v>
      </c>
      <c r="L86" s="1">
        <v>70</v>
      </c>
      <c r="M86" s="1">
        <v>200</v>
      </c>
      <c r="N86" s="1">
        <v>3</v>
      </c>
      <c r="P86" s="9">
        <v>125</v>
      </c>
      <c r="Q86" s="9" t="s">
        <v>22</v>
      </c>
      <c r="R86" s="9" t="s">
        <v>145</v>
      </c>
      <c r="S86" s="10">
        <v>0.10234</v>
      </c>
      <c r="T86" s="10">
        <v>6.7732149702745996</v>
      </c>
      <c r="U86" s="10">
        <v>0.98882999999999999</v>
      </c>
      <c r="V86" s="10">
        <v>-3.44333</v>
      </c>
      <c r="W86" s="1">
        <v>1</v>
      </c>
      <c r="X86" s="1">
        <v>3</v>
      </c>
      <c r="Y86" s="10">
        <v>0.72199999999999998</v>
      </c>
      <c r="Z86" s="15">
        <v>40.066666669999996</v>
      </c>
      <c r="AA86" s="9">
        <v>20191118</v>
      </c>
      <c r="AB86" s="9" t="s">
        <v>204</v>
      </c>
      <c r="AC86" s="11">
        <v>-44.5</v>
      </c>
      <c r="AD86" s="17">
        <v>-362.17131119234028</v>
      </c>
      <c r="AE86" s="17">
        <v>0.5</v>
      </c>
      <c r="AF86" s="50">
        <v>2</v>
      </c>
      <c r="AG86" s="41">
        <v>0.21853367484265099</v>
      </c>
      <c r="AH86" s="41">
        <v>0.36090131147566001</v>
      </c>
      <c r="AI86" s="41">
        <v>0.383646516793959</v>
      </c>
      <c r="AJ86" s="41">
        <v>3.69184968877296E-2</v>
      </c>
      <c r="AK86" s="41">
        <v>1.2218970167360899E-3</v>
      </c>
      <c r="AL86" s="41">
        <v>2.4648866612016001E-4</v>
      </c>
      <c r="AM86" s="41">
        <v>1.29983413363813E-3</v>
      </c>
      <c r="AN86" s="41">
        <v>3.2442578302220099E-4</v>
      </c>
      <c r="AO86" s="37">
        <f t="shared" ref="AO86:AO92" si="11">(AH86+2*AI86+3*AJ86)/(SUM(AG86:AJ86))</f>
        <v>1.2389498357267672</v>
      </c>
      <c r="AP86" s="41">
        <v>-467.19279630685099</v>
      </c>
      <c r="AQ86" s="41">
        <v>-466.56032269503999</v>
      </c>
      <c r="AR86" s="41">
        <v>-470.03078397484501</v>
      </c>
      <c r="AS86" s="41"/>
      <c r="AT86" s="41">
        <v>7.1193377806681601</v>
      </c>
      <c r="AU86" s="41">
        <v>4.7558385283578497</v>
      </c>
      <c r="AV86" s="41">
        <v>6.4222601703562496</v>
      </c>
      <c r="AW86" s="41"/>
      <c r="AX86" s="39"/>
      <c r="AY86" s="39">
        <f>((AG86*AP86)+(AH86*AQ86)+(AI86*AR86))/SUM(AG86:AI86)</f>
        <v>-468.08630690255126</v>
      </c>
      <c r="AZ86" s="41">
        <f>((AP86/1000+1)/($AD86/1000+1)-1)*1000</f>
        <v>-164.65469013448586</v>
      </c>
      <c r="BA86" s="41">
        <f>((AQ86/1000+1)/($AD86/1000+1)-1)*1000</f>
        <v>-163.66308592647616</v>
      </c>
      <c r="BB86" s="41">
        <f>((AR86/1000+1)/($AD86/1000+1)-1)*1000</f>
        <v>-169.10414140219109</v>
      </c>
      <c r="BC86" s="41">
        <f>((AS86/1000+1)/($AD86/1000+1)-1)*1000</f>
        <v>567.81909868208345</v>
      </c>
      <c r="BD86" s="41">
        <v>11.155168341393001</v>
      </c>
      <c r="BE86" s="41">
        <v>7.4518418738850398</v>
      </c>
      <c r="BF86" s="54">
        <v>10.062929381870701</v>
      </c>
      <c r="BG86" s="54"/>
      <c r="BH86" s="39"/>
      <c r="BI86" s="39">
        <f>(($AG86*AZ86)+($AH86*BA86)+($AI86*BB86))/SUM($AG86:$AI86)</f>
        <v>-166.05555311129956</v>
      </c>
      <c r="BJ86" s="35"/>
      <c r="BK86" s="40"/>
      <c r="BL86" s="40"/>
      <c r="BM86" s="40"/>
      <c r="BN86" s="40"/>
    </row>
    <row r="87" spans="1:71" x14ac:dyDescent="0.2">
      <c r="A87" s="6">
        <v>53</v>
      </c>
      <c r="B87" s="1" t="s">
        <v>138</v>
      </c>
      <c r="C87" s="1" t="s">
        <v>140</v>
      </c>
      <c r="D87" s="1" t="s">
        <v>206</v>
      </c>
      <c r="E87" s="9" t="s">
        <v>135</v>
      </c>
      <c r="F87" s="9" t="s">
        <v>93</v>
      </c>
      <c r="G87" s="9" t="str">
        <f>CONCATENATE(E87,"_",H87)</f>
        <v>Water_-400_Rep3</v>
      </c>
      <c r="H87" s="9" t="s">
        <v>128</v>
      </c>
      <c r="I87" s="9" t="s">
        <v>10</v>
      </c>
      <c r="J87" s="9" t="s">
        <v>103</v>
      </c>
      <c r="K87" s="9" t="s">
        <v>9</v>
      </c>
      <c r="L87" s="1">
        <v>70</v>
      </c>
      <c r="M87" s="1">
        <v>200</v>
      </c>
      <c r="N87" s="1">
        <v>3</v>
      </c>
      <c r="P87" s="9">
        <v>125</v>
      </c>
      <c r="Q87" s="9" t="s">
        <v>22</v>
      </c>
      <c r="R87" s="9" t="s">
        <v>145</v>
      </c>
      <c r="S87" s="10">
        <v>0.10532</v>
      </c>
      <c r="T87" s="10">
        <v>6.5811511712956099</v>
      </c>
      <c r="U87" s="10">
        <v>0.98721999999999999</v>
      </c>
      <c r="V87" s="10">
        <v>-3.4369200000000002</v>
      </c>
      <c r="W87" s="1">
        <v>1</v>
      </c>
      <c r="X87" s="1">
        <v>3</v>
      </c>
      <c r="Y87" s="10">
        <v>0.71299999999999997</v>
      </c>
      <c r="Z87" s="15">
        <v>40.066666669999996</v>
      </c>
      <c r="AA87" s="9">
        <v>20191118</v>
      </c>
      <c r="AB87" s="9" t="s">
        <v>204</v>
      </c>
      <c r="AC87" s="11">
        <v>-44.5</v>
      </c>
      <c r="AD87" s="17">
        <v>-365.08901079639321</v>
      </c>
      <c r="AE87" s="17">
        <v>0.5</v>
      </c>
      <c r="AF87" s="50">
        <v>2</v>
      </c>
      <c r="AG87" s="41">
        <v>0.18089807148176301</v>
      </c>
      <c r="AH87" s="41">
        <v>0.32909440165652598</v>
      </c>
      <c r="AI87" s="41">
        <v>0.41476458874482902</v>
      </c>
      <c r="AJ87" s="41">
        <v>7.5242938116881999E-2</v>
      </c>
      <c r="AK87" s="41">
        <v>3.2887546126652801E-3</v>
      </c>
      <c r="AL87" s="41">
        <v>6.46903557899864E-4</v>
      </c>
      <c r="AM87" s="41">
        <v>4.4204180170879003E-3</v>
      </c>
      <c r="AN87" s="41">
        <v>1.7785669623224601E-3</v>
      </c>
      <c r="AO87" s="37">
        <f t="shared" si="11"/>
        <v>1.38435239349683</v>
      </c>
      <c r="AP87" s="41">
        <v>-471.06815386709098</v>
      </c>
      <c r="AQ87" s="41">
        <v>-467.34835393479699</v>
      </c>
      <c r="AR87" s="41">
        <v>-474.61191905496599</v>
      </c>
      <c r="AS87" s="41"/>
      <c r="AT87" s="41">
        <v>10.3437452615916</v>
      </c>
      <c r="AU87" s="41">
        <v>5.7699827174740301</v>
      </c>
      <c r="AV87" s="41">
        <v>6.5203011364955197</v>
      </c>
      <c r="AW87" s="41"/>
      <c r="AX87" s="39"/>
      <c r="AY87" s="39">
        <f>((AG87*AP87)+(AH87*AQ87)+(AI87*AR87))/SUM(AG87:AI87)</f>
        <v>-471.33380523422591</v>
      </c>
      <c r="AZ87" s="37">
        <v>-166.306859053262</v>
      </c>
      <c r="BA87" s="37">
        <v>-160.443775346124</v>
      </c>
      <c r="BB87" s="37">
        <v>-171.89247986973899</v>
      </c>
      <c r="BC87" s="37"/>
      <c r="BD87" s="41">
        <v>16.3036306838715</v>
      </c>
      <c r="BE87" s="41">
        <v>9.0945460178069393</v>
      </c>
      <c r="BF87" s="54">
        <v>10.277184809624</v>
      </c>
      <c r="BG87" s="54"/>
      <c r="BH87" s="39"/>
      <c r="BI87" s="39">
        <f>(($AG87*AZ87)+($AH87*BA87)+($AI87*BB87))/SUM($AG87:$AI87)</f>
        <v>-166.72557409997862</v>
      </c>
      <c r="BJ87" s="35"/>
      <c r="BK87" s="40"/>
      <c r="BL87" s="40"/>
      <c r="BM87" s="40"/>
      <c r="BN87" s="40"/>
    </row>
    <row r="88" spans="1:71" x14ac:dyDescent="0.2">
      <c r="A88" s="9">
        <v>54</v>
      </c>
      <c r="B88" s="1" t="s">
        <v>138</v>
      </c>
      <c r="C88" s="1" t="s">
        <v>140</v>
      </c>
      <c r="D88" s="1" t="s">
        <v>206</v>
      </c>
      <c r="E88" s="9" t="s">
        <v>136</v>
      </c>
      <c r="F88" s="9" t="s">
        <v>94</v>
      </c>
      <c r="G88" s="9" t="str">
        <f>CONCATENATE(E88,"_",H88)</f>
        <v>Water_-50_Rep1</v>
      </c>
      <c r="H88" s="9" t="s">
        <v>126</v>
      </c>
      <c r="I88" s="9" t="s">
        <v>10</v>
      </c>
      <c r="J88" s="9" t="s">
        <v>103</v>
      </c>
      <c r="K88" s="9" t="s">
        <v>9</v>
      </c>
      <c r="L88" s="1">
        <v>70</v>
      </c>
      <c r="M88" s="1">
        <v>200</v>
      </c>
      <c r="N88" s="1">
        <v>3</v>
      </c>
      <c r="P88" s="9">
        <v>125</v>
      </c>
      <c r="Q88" s="9" t="s">
        <v>22</v>
      </c>
      <c r="R88" s="9" t="s">
        <v>145</v>
      </c>
      <c r="S88" s="10">
        <v>8.3159999999999998E-2</v>
      </c>
      <c r="T88" s="10">
        <v>8.3349593395764199</v>
      </c>
      <c r="U88" s="10">
        <v>0.99802999999999997</v>
      </c>
      <c r="V88" s="10">
        <v>-3.4522699999999999</v>
      </c>
      <c r="W88" s="1">
        <v>1</v>
      </c>
      <c r="X88" s="1">
        <v>3</v>
      </c>
      <c r="Y88" s="10">
        <v>0.68400000000000005</v>
      </c>
      <c r="Z88" s="15">
        <v>46.283333329999998</v>
      </c>
      <c r="AA88" s="9">
        <v>20191118</v>
      </c>
      <c r="AB88" s="9" t="s">
        <v>204</v>
      </c>
      <c r="AC88" s="11">
        <v>-44.5</v>
      </c>
      <c r="AD88" s="17">
        <v>-49.680048451583765</v>
      </c>
      <c r="AE88" s="17">
        <v>0.5</v>
      </c>
      <c r="AF88" s="50">
        <v>2</v>
      </c>
      <c r="AG88" s="41">
        <v>0.187753214268081</v>
      </c>
      <c r="AH88" s="41">
        <v>0.30268847292300899</v>
      </c>
      <c r="AI88" s="41">
        <v>0.46193243205499401</v>
      </c>
      <c r="AJ88" s="41">
        <v>4.7625880753916099E-2</v>
      </c>
      <c r="AK88" s="41">
        <v>1.5724123707436401E-4</v>
      </c>
      <c r="AL88" s="41">
        <v>1.68621317069544E-3</v>
      </c>
      <c r="AM88" s="41">
        <v>2.1357105811709398E-3</v>
      </c>
      <c r="AN88" s="41">
        <v>3.6646825147920899E-3</v>
      </c>
      <c r="AO88" s="37">
        <f t="shared" si="11"/>
        <v>1.3694309792947454</v>
      </c>
      <c r="AP88" s="41"/>
      <c r="AQ88" s="41">
        <v>-312.62543188306</v>
      </c>
      <c r="AR88" s="41">
        <v>-315.56950147757101</v>
      </c>
      <c r="AS88" s="41"/>
      <c r="AT88" s="41"/>
      <c r="AU88" s="41">
        <v>33.201683063123603</v>
      </c>
      <c r="AV88" s="41">
        <v>22.530730549943701</v>
      </c>
      <c r="AW88" s="41"/>
      <c r="AX88" s="42"/>
      <c r="AY88" s="42">
        <f>((AH88*AQ88)+(AI88*AR88))/SUM(AH88:AI88)</f>
        <v>-314.40404036613666</v>
      </c>
      <c r="AZ88" s="37"/>
      <c r="BA88" s="37">
        <v>-276.12882995636699</v>
      </c>
      <c r="BB88" s="37">
        <v>-279.22921685008998</v>
      </c>
      <c r="BC88" s="37"/>
      <c r="BD88" s="41"/>
      <c r="BE88" s="41">
        <v>34.964548124265797</v>
      </c>
      <c r="BF88" s="54">
        <v>23.727014413414999</v>
      </c>
      <c r="BG88" s="54"/>
      <c r="BH88" s="42"/>
      <c r="BI88" s="42">
        <f>(($AH88*BA88)+($AI88*BB88))/SUM($AH88:$AI88)</f>
        <v>-278.001874819259</v>
      </c>
      <c r="BJ88" s="35"/>
      <c r="BK88" s="40"/>
      <c r="BL88" s="40"/>
      <c r="BM88" s="40"/>
      <c r="BN88" s="40"/>
    </row>
    <row r="89" spans="1:71" x14ac:dyDescent="0.2">
      <c r="A89" s="9">
        <v>55</v>
      </c>
      <c r="B89" s="1" t="s">
        <v>138</v>
      </c>
      <c r="C89" s="1" t="s">
        <v>140</v>
      </c>
      <c r="D89" s="1" t="s">
        <v>206</v>
      </c>
      <c r="E89" s="9" t="s">
        <v>136</v>
      </c>
      <c r="F89" s="9" t="s">
        <v>95</v>
      </c>
      <c r="G89" s="9" t="str">
        <f>CONCATENATE(E89,"_",H89)</f>
        <v>Water_-50_Rep2</v>
      </c>
      <c r="H89" s="9" t="s">
        <v>127</v>
      </c>
      <c r="I89" s="9" t="s">
        <v>10</v>
      </c>
      <c r="J89" s="9" t="s">
        <v>103</v>
      </c>
      <c r="K89" s="9" t="s">
        <v>9</v>
      </c>
      <c r="L89" s="1">
        <v>70</v>
      </c>
      <c r="M89" s="1">
        <v>200</v>
      </c>
      <c r="N89" s="1">
        <v>3</v>
      </c>
      <c r="P89" s="9">
        <v>125</v>
      </c>
      <c r="Q89" s="9" t="s">
        <v>22</v>
      </c>
      <c r="R89" s="9" t="s">
        <v>145</v>
      </c>
      <c r="S89" s="10">
        <v>7.8329999999999997E-2</v>
      </c>
      <c r="T89" s="10">
        <v>8.8495991331007602</v>
      </c>
      <c r="U89" s="10">
        <v>0.99914999999999998</v>
      </c>
      <c r="V89" s="10">
        <v>-3.3681100000000002</v>
      </c>
      <c r="W89" s="1">
        <v>1</v>
      </c>
      <c r="X89" s="1">
        <v>3</v>
      </c>
      <c r="Y89" s="10">
        <v>0.68799999999999994</v>
      </c>
      <c r="Z89" s="15">
        <v>46.283333329999998</v>
      </c>
      <c r="AA89" s="9">
        <v>20191118</v>
      </c>
      <c r="AB89" s="9" t="s">
        <v>204</v>
      </c>
      <c r="AC89" s="11">
        <v>-44.5</v>
      </c>
      <c r="AD89" s="17">
        <v>-47.658821774876998</v>
      </c>
      <c r="AE89" s="17">
        <v>0.5</v>
      </c>
      <c r="AF89" s="50"/>
      <c r="AG89" s="41"/>
      <c r="AH89" s="41"/>
      <c r="AI89" s="41"/>
      <c r="AJ89" s="41"/>
      <c r="AK89" s="41"/>
      <c r="AL89" s="41"/>
      <c r="AM89" s="41"/>
      <c r="AN89" s="41"/>
      <c r="AO89" s="37"/>
      <c r="AP89" s="41"/>
      <c r="AQ89" s="41"/>
      <c r="AR89" s="41"/>
      <c r="AS89" s="41"/>
      <c r="AT89" s="41"/>
      <c r="AU89" s="41"/>
      <c r="AV89" s="41"/>
      <c r="AW89" s="41"/>
      <c r="AX89" s="42"/>
      <c r="AY89" s="42"/>
      <c r="AZ89" s="37"/>
      <c r="BA89" s="37"/>
      <c r="BB89" s="37"/>
      <c r="BC89" s="37"/>
      <c r="BD89" s="41"/>
      <c r="BE89" s="41"/>
      <c r="BF89" s="54"/>
      <c r="BG89" s="54"/>
      <c r="BH89" s="42"/>
      <c r="BI89" s="42"/>
      <c r="BJ89" s="35"/>
      <c r="BK89" s="40"/>
      <c r="BL89" s="40"/>
      <c r="BM89" s="40"/>
      <c r="BN89" s="40"/>
    </row>
    <row r="90" spans="1:71" x14ac:dyDescent="0.2">
      <c r="A90" s="9">
        <v>56</v>
      </c>
      <c r="B90" s="1" t="s">
        <v>138</v>
      </c>
      <c r="C90" s="1" t="s">
        <v>140</v>
      </c>
      <c r="D90" s="1" t="s">
        <v>206</v>
      </c>
      <c r="E90" s="9" t="s">
        <v>136</v>
      </c>
      <c r="F90" s="9" t="s">
        <v>96</v>
      </c>
      <c r="G90" s="9" t="str">
        <f>CONCATENATE(E90,"_",H90)</f>
        <v>Water_-50_Rep3</v>
      </c>
      <c r="H90" s="9" t="s">
        <v>128</v>
      </c>
      <c r="I90" s="9" t="s">
        <v>10</v>
      </c>
      <c r="J90" s="9" t="s">
        <v>103</v>
      </c>
      <c r="K90" s="9" t="s">
        <v>9</v>
      </c>
      <c r="L90" s="1">
        <v>70</v>
      </c>
      <c r="M90" s="1">
        <v>200</v>
      </c>
      <c r="N90" s="1">
        <v>3</v>
      </c>
      <c r="P90" s="9">
        <v>125</v>
      </c>
      <c r="Q90" s="9" t="s">
        <v>22</v>
      </c>
      <c r="R90" s="9" t="s">
        <v>145</v>
      </c>
      <c r="S90" s="10">
        <v>7.9390000000000002E-2</v>
      </c>
      <c r="T90" s="10">
        <v>8.7314365563039704</v>
      </c>
      <c r="U90" s="10">
        <v>0.99963999999999997</v>
      </c>
      <c r="V90" s="10">
        <v>-3.3726600000000002</v>
      </c>
      <c r="W90" s="1">
        <v>1</v>
      </c>
      <c r="X90" s="1">
        <v>3</v>
      </c>
      <c r="Y90" s="10">
        <v>0.67800000000000005</v>
      </c>
      <c r="Z90" s="15">
        <v>46.283333329999998</v>
      </c>
      <c r="AA90" s="9">
        <v>20191118</v>
      </c>
      <c r="AB90" s="9" t="s">
        <v>204</v>
      </c>
      <c r="AC90" s="11">
        <v>-44.5</v>
      </c>
      <c r="AD90" s="17">
        <v>-47.00652278275188</v>
      </c>
      <c r="AE90" s="17">
        <v>0.5</v>
      </c>
      <c r="AF90" s="50">
        <v>2</v>
      </c>
      <c r="AG90" s="41">
        <v>0.17649732947211899</v>
      </c>
      <c r="AH90" s="41">
        <v>0.30331323993912501</v>
      </c>
      <c r="AI90" s="41">
        <v>0.48861893253529698</v>
      </c>
      <c r="AJ90" s="41">
        <v>3.1570498053458497E-2</v>
      </c>
      <c r="AK90" s="41">
        <v>5.4695978911807599E-3</v>
      </c>
      <c r="AL90" s="41">
        <v>1.9712109791971502E-3</v>
      </c>
      <c r="AM90" s="41">
        <v>3.7987202053696898E-3</v>
      </c>
      <c r="AN90" s="41">
        <v>3.6420886650083001E-3</v>
      </c>
      <c r="AO90" s="37">
        <f t="shared" si="11"/>
        <v>1.3752625991700951</v>
      </c>
      <c r="AP90" s="41">
        <v>-288.56233580687899</v>
      </c>
      <c r="AQ90" s="41">
        <v>-281.215608772108</v>
      </c>
      <c r="AR90" s="41">
        <v>-282.05719956022</v>
      </c>
      <c r="AS90" s="41"/>
      <c r="AT90" s="41">
        <v>5.4804141673720101</v>
      </c>
      <c r="AU90" s="41">
        <v>4.0162173489808799</v>
      </c>
      <c r="AV90" s="41">
        <v>3.5912120593697798</v>
      </c>
      <c r="AW90" s="41"/>
      <c r="AX90" s="42"/>
      <c r="AY90" s="42">
        <f>((AG90*AP90)+(AH90*AQ90)+(AI90*AR90))/SUM(AG90:AI90)</f>
        <v>-282.97918050457145</v>
      </c>
      <c r="AZ90" s="37">
        <v>-253.280155339949</v>
      </c>
      <c r="BA90" s="37">
        <v>-245.56908359568601</v>
      </c>
      <c r="BB90" s="37">
        <v>-246.45241122113501</v>
      </c>
      <c r="BC90" s="37"/>
      <c r="BD90" s="41">
        <v>5.7522032100649403</v>
      </c>
      <c r="BE90" s="41">
        <v>4.2153927826597704</v>
      </c>
      <c r="BF90" s="54">
        <v>3.76931029390366</v>
      </c>
      <c r="BG90" s="54"/>
      <c r="BH90" s="42"/>
      <c r="BI90" s="42">
        <f>(($AG90*AZ90)+($AH90*BA90)+($AI90*BB90))/SUM($AG90:$AI90)</f>
        <v>-247.42011577516118</v>
      </c>
      <c r="BJ90" s="35"/>
      <c r="BK90" s="40"/>
      <c r="BL90" s="40"/>
      <c r="BM90" s="40"/>
      <c r="BN90" s="40"/>
    </row>
    <row r="91" spans="1:71" x14ac:dyDescent="0.2">
      <c r="A91" s="6">
        <v>57</v>
      </c>
      <c r="B91" s="1" t="s">
        <v>138</v>
      </c>
      <c r="C91" s="1" t="s">
        <v>140</v>
      </c>
      <c r="D91" s="1" t="s">
        <v>206</v>
      </c>
      <c r="E91" s="9" t="s">
        <v>137</v>
      </c>
      <c r="F91" s="9" t="s">
        <v>97</v>
      </c>
      <c r="G91" s="9" t="str">
        <f>CONCATENATE(E91,"_",H91)</f>
        <v>Water_+400_Rep1</v>
      </c>
      <c r="H91" s="9" t="s">
        <v>126</v>
      </c>
      <c r="I91" s="9" t="s">
        <v>10</v>
      </c>
      <c r="J91" s="9" t="s">
        <v>103</v>
      </c>
      <c r="K91" s="9" t="s">
        <v>9</v>
      </c>
      <c r="L91" s="1">
        <v>70</v>
      </c>
      <c r="M91" s="1">
        <v>200</v>
      </c>
      <c r="N91" s="1">
        <v>3</v>
      </c>
      <c r="P91" s="9">
        <v>125</v>
      </c>
      <c r="Q91" s="9" t="s">
        <v>22</v>
      </c>
      <c r="R91" s="9" t="s">
        <v>145</v>
      </c>
      <c r="S91" s="10">
        <v>8.1960000000000005E-2</v>
      </c>
      <c r="T91" s="10">
        <v>8.4569104442494591</v>
      </c>
      <c r="U91" s="10">
        <v>0.99839</v>
      </c>
      <c r="V91" s="10">
        <v>-3.4546399999999999</v>
      </c>
      <c r="W91" s="1">
        <v>1</v>
      </c>
      <c r="X91" s="1">
        <v>3</v>
      </c>
      <c r="Y91" s="10">
        <v>0.65400000000000003</v>
      </c>
      <c r="Z91" s="15">
        <v>46.283333329999998</v>
      </c>
      <c r="AA91" s="9">
        <v>20191118</v>
      </c>
      <c r="AB91" s="9" t="s">
        <v>204</v>
      </c>
      <c r="AC91" s="11">
        <v>-44.5</v>
      </c>
      <c r="AD91" s="17">
        <v>419.9992575162716</v>
      </c>
      <c r="AE91" s="17">
        <v>0.5</v>
      </c>
      <c r="AF91" s="50">
        <v>2</v>
      </c>
      <c r="AG91" s="41">
        <v>0.13985412114999901</v>
      </c>
      <c r="AH91" s="41">
        <v>0.27640404650384698</v>
      </c>
      <c r="AI91" s="41">
        <v>0.53298760996308103</v>
      </c>
      <c r="AJ91" s="41">
        <v>5.0754222383072201E-2</v>
      </c>
      <c r="AK91" s="41">
        <v>3.3114950853373902E-3</v>
      </c>
      <c r="AL91" s="41">
        <v>1.15652171001965E-3</v>
      </c>
      <c r="AM91" s="41">
        <v>4.7702767846411398E-3</v>
      </c>
      <c r="AN91" s="41">
        <v>3.0225998928402301E-4</v>
      </c>
      <c r="AO91" s="37">
        <f t="shared" si="11"/>
        <v>1.4946419335792269</v>
      </c>
      <c r="AP91" s="41">
        <v>-80.153467559935095</v>
      </c>
      <c r="AQ91" s="41">
        <v>-32.817783963403798</v>
      </c>
      <c r="AR91" s="41">
        <v>-11.289809506556599</v>
      </c>
      <c r="AS91" s="41"/>
      <c r="AT91" s="41">
        <v>13.799427287754099</v>
      </c>
      <c r="AU91" s="41">
        <v>6.4032383793436098</v>
      </c>
      <c r="AV91" s="41">
        <v>4.5186351089081098</v>
      </c>
      <c r="AW91" s="41"/>
      <c r="AX91" s="39"/>
      <c r="AY91" s="39">
        <f>((AG91*AP91)+(AH91*AQ91)+(AI91*AR91))/SUM(AG91:AI91)</f>
        <v>-27.704194480962283</v>
      </c>
      <c r="AZ91" s="37">
        <v>-349.98470840059002</v>
      </c>
      <c r="BA91" s="37">
        <v>-316.534652232594</v>
      </c>
      <c r="BB91" s="37">
        <v>-301.32177475727002</v>
      </c>
      <c r="BC91" s="37"/>
      <c r="BD91" s="41">
        <v>9.7514513954410909</v>
      </c>
      <c r="BE91" s="41">
        <v>4.5248883542437799</v>
      </c>
      <c r="BF91" s="54">
        <v>3.1931216940686902</v>
      </c>
      <c r="BG91" s="54"/>
      <c r="BH91" s="39"/>
      <c r="BI91" s="39">
        <f>(($AG91*AZ91)+($AH91*BA91)+($AI91*BB91))/SUM($AG91:$AI91)</f>
        <v>-312.9211023182059</v>
      </c>
      <c r="BJ91" s="35"/>
      <c r="BK91" s="40"/>
      <c r="BL91" s="40"/>
      <c r="BM91" s="40"/>
      <c r="BN91" s="40"/>
    </row>
    <row r="92" spans="1:71" x14ac:dyDescent="0.2">
      <c r="A92" s="6">
        <v>58</v>
      </c>
      <c r="B92" s="1" t="s">
        <v>138</v>
      </c>
      <c r="C92" s="1" t="s">
        <v>140</v>
      </c>
      <c r="D92" s="1" t="s">
        <v>206</v>
      </c>
      <c r="E92" s="9" t="s">
        <v>137</v>
      </c>
      <c r="F92" s="9" t="s">
        <v>98</v>
      </c>
      <c r="G92" s="9" t="str">
        <f>CONCATENATE(E92,"_",H92)</f>
        <v>Water_+400_Rep2</v>
      </c>
      <c r="H92" s="9" t="s">
        <v>127</v>
      </c>
      <c r="I92" s="9" t="s">
        <v>10</v>
      </c>
      <c r="J92" s="9" t="s">
        <v>103</v>
      </c>
      <c r="K92" s="9" t="s">
        <v>9</v>
      </c>
      <c r="L92" s="1">
        <v>70</v>
      </c>
      <c r="M92" s="1">
        <v>200</v>
      </c>
      <c r="N92" s="1">
        <v>3</v>
      </c>
      <c r="P92" s="9">
        <v>125</v>
      </c>
      <c r="Q92" s="9" t="s">
        <v>22</v>
      </c>
      <c r="R92" s="9" t="s">
        <v>145</v>
      </c>
      <c r="S92" s="10">
        <v>8.1960000000000005E-2</v>
      </c>
      <c r="T92" s="10">
        <v>8.4569104442494591</v>
      </c>
      <c r="U92" s="10">
        <v>0.99839</v>
      </c>
      <c r="V92" s="10">
        <v>-3.4546399999999999</v>
      </c>
      <c r="W92" s="1">
        <v>1</v>
      </c>
      <c r="X92" s="1">
        <v>3</v>
      </c>
      <c r="Y92" s="10">
        <v>0.65500000000000003</v>
      </c>
      <c r="Z92" s="15">
        <v>46.283333329999998</v>
      </c>
      <c r="AA92" s="9">
        <v>20191118</v>
      </c>
      <c r="AB92" s="9" t="s">
        <v>204</v>
      </c>
      <c r="AC92" s="11">
        <v>-44.5</v>
      </c>
      <c r="AD92" s="17">
        <v>421.72170196606481</v>
      </c>
      <c r="AE92" s="17">
        <v>0.5</v>
      </c>
      <c r="AF92" s="50">
        <v>2</v>
      </c>
      <c r="AG92" s="41">
        <v>0.16537372657940499</v>
      </c>
      <c r="AH92" s="41">
        <v>0.28722797514438803</v>
      </c>
      <c r="AI92" s="41">
        <v>0.50090928930627199</v>
      </c>
      <c r="AJ92" s="41">
        <v>4.6489008969934298E-2</v>
      </c>
      <c r="AK92" s="41">
        <v>3.2994396280831202E-3</v>
      </c>
      <c r="AL92" s="41">
        <v>2.4238901597428602E-3</v>
      </c>
      <c r="AM92" s="41">
        <v>8.2445226639288206E-3</v>
      </c>
      <c r="AN92" s="41">
        <v>7.3689731955885697E-3</v>
      </c>
      <c r="AO92" s="37">
        <f t="shared" si="11"/>
        <v>1.4285135806667357</v>
      </c>
      <c r="AP92" s="41">
        <v>-50.369663139427203</v>
      </c>
      <c r="AQ92" s="41">
        <v>-22.1174904460146</v>
      </c>
      <c r="AR92" s="41">
        <v>-19.708386653324499</v>
      </c>
      <c r="AS92" s="41"/>
      <c r="AT92" s="41">
        <v>86.232693651770703</v>
      </c>
      <c r="AU92" s="41">
        <v>57.940172423169898</v>
      </c>
      <c r="AV92" s="41">
        <v>51.4903934737371</v>
      </c>
      <c r="AW92" s="41"/>
      <c r="AX92" s="39"/>
      <c r="AY92" s="39">
        <f>((AG92*AP92)+(AH92*AQ92)+(AI92*AR92))/SUM(AG92:AI92)</f>
        <v>-25.751873946795701</v>
      </c>
      <c r="AZ92" s="37">
        <v>-330.12710368056599</v>
      </c>
      <c r="BA92" s="37">
        <v>-310.19791227328699</v>
      </c>
      <c r="BB92" s="37">
        <v>-308.49852118129797</v>
      </c>
      <c r="BC92" s="37"/>
      <c r="BD92" s="41">
        <v>60.828874154237603</v>
      </c>
      <c r="BE92" s="41">
        <v>40.8712207348688</v>
      </c>
      <c r="BF92" s="54">
        <v>36.3215218280709</v>
      </c>
      <c r="BG92" s="54"/>
      <c r="BH92" s="39"/>
      <c r="BI92" s="39">
        <f>(($AG92*AZ92)+($AH92*BA92)+($AI92*BB92))/SUM($AG92:$AI92)</f>
        <v>-312.7616203894919</v>
      </c>
      <c r="BJ92" s="35"/>
      <c r="BK92" s="40"/>
      <c r="BL92" s="40"/>
      <c r="BM92" s="40"/>
      <c r="BN92" s="40"/>
    </row>
    <row r="93" spans="1:71" x14ac:dyDescent="0.2">
      <c r="A93" s="6">
        <v>59</v>
      </c>
      <c r="B93" s="1" t="s">
        <v>138</v>
      </c>
      <c r="C93" s="1" t="s">
        <v>140</v>
      </c>
      <c r="D93" s="1" t="s">
        <v>206</v>
      </c>
      <c r="E93" s="9" t="s">
        <v>137</v>
      </c>
      <c r="F93" s="9" t="s">
        <v>99</v>
      </c>
      <c r="G93" s="9" t="str">
        <f>CONCATENATE(E93,"_",H93)</f>
        <v>Water_+400_Rep3</v>
      </c>
      <c r="H93" s="9" t="s">
        <v>128</v>
      </c>
      <c r="I93" s="9" t="s">
        <v>10</v>
      </c>
      <c r="J93" s="9" t="s">
        <v>103</v>
      </c>
      <c r="K93" s="9" t="s">
        <v>9</v>
      </c>
      <c r="L93" s="1">
        <v>70</v>
      </c>
      <c r="M93" s="1">
        <v>200</v>
      </c>
      <c r="N93" s="1">
        <v>3</v>
      </c>
      <c r="P93" s="9">
        <v>125</v>
      </c>
      <c r="Q93" s="9" t="s">
        <v>22</v>
      </c>
      <c r="R93" s="9" t="s">
        <v>145</v>
      </c>
      <c r="S93" s="10">
        <v>8.3750000000000005E-2</v>
      </c>
      <c r="T93" s="10">
        <v>8.2759789031086708</v>
      </c>
      <c r="U93" s="10">
        <v>0.99858999999999998</v>
      </c>
      <c r="V93" s="10">
        <v>-3.48827</v>
      </c>
      <c r="W93" s="1">
        <v>1</v>
      </c>
      <c r="X93" s="1">
        <v>3</v>
      </c>
      <c r="Y93" s="10">
        <v>0.64</v>
      </c>
      <c r="Z93" s="15">
        <v>46.283333329999998</v>
      </c>
      <c r="AA93" s="9">
        <v>20191118</v>
      </c>
      <c r="AB93" s="9" t="s">
        <v>204</v>
      </c>
      <c r="AC93" s="11">
        <v>-44.5</v>
      </c>
      <c r="AD93" s="17">
        <v>415.55005834520045</v>
      </c>
      <c r="AE93" s="17">
        <v>0.5</v>
      </c>
      <c r="AF93" s="50"/>
      <c r="AG93" s="41"/>
      <c r="AH93" s="41"/>
      <c r="AI93" s="41"/>
      <c r="AJ93" s="41"/>
      <c r="AK93" s="41"/>
      <c r="AL93" s="41"/>
      <c r="AM93" s="41"/>
      <c r="AN93" s="41"/>
      <c r="AO93" s="38"/>
      <c r="AP93" s="41"/>
      <c r="AQ93" s="41"/>
      <c r="AR93" s="41"/>
      <c r="AS93" s="41"/>
      <c r="AT93" s="41"/>
      <c r="AU93" s="41"/>
      <c r="AV93" s="41"/>
      <c r="AW93" s="41"/>
      <c r="AX93" s="39"/>
      <c r="AY93" s="39"/>
      <c r="AZ93" s="37"/>
      <c r="BA93" s="37"/>
      <c r="BB93" s="37"/>
      <c r="BC93" s="37"/>
      <c r="BD93" s="41"/>
      <c r="BE93" s="41"/>
      <c r="BF93" s="54"/>
      <c r="BG93" s="54"/>
      <c r="BH93" s="39"/>
      <c r="BI93" s="39"/>
      <c r="BJ93" s="35"/>
      <c r="BK93" s="40"/>
      <c r="BL93" s="40"/>
      <c r="BM93" s="40"/>
      <c r="BN93" s="40"/>
    </row>
  </sheetData>
  <sortState xmlns:xlrd2="http://schemas.microsoft.com/office/spreadsheetml/2017/richdata2" ref="A2:BS51">
    <sortCondition ref="A2:A51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Carolynn M. Harris</dc:creator>
  <cp:lastModifiedBy>Carolynn M. Harris</cp:lastModifiedBy>
  <dcterms:created xsi:type="dcterms:W3CDTF">2023-10-25T22:33:29Z</dcterms:created>
  <dcterms:modified xsi:type="dcterms:W3CDTF">2024-09-08T23:41:22Z</dcterms:modified>
</cp:coreProperties>
</file>