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004qts/Desktop/Dartmouth/MS Drafts/Harris et al. Saci draft/Saci Enviro R Analysis/00_DataInputs/04_Ring_Difference/"/>
    </mc:Choice>
  </mc:AlternateContent>
  <xr:revisionPtr revIDLastSave="0" documentId="13_ncr:1_{E5C396FF-54B8-BE4D-AAE9-A0796213C353}" xr6:coauthVersionLast="47" xr6:coauthVersionMax="47" xr10:uidLastSave="{00000000-0000-0000-0000-000000000000}"/>
  <bookViews>
    <workbookView xWindow="0" yWindow="500" windowWidth="28800" windowHeight="16640" activeTab="1" xr2:uid="{5A654E8E-E3DB-084E-B488-A0F5AC39D216}"/>
  </bookViews>
  <sheets>
    <sheet name="Raw Data" sheetId="1" r:id="rId1"/>
    <sheet name="SummaryFor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9" i="1" l="1"/>
  <c r="S6" i="1"/>
  <c r="S7" i="1"/>
  <c r="S8" i="1"/>
  <c r="S5" i="1"/>
  <c r="AC8" i="1"/>
  <c r="AD8" i="1"/>
  <c r="AG6" i="1" l="1"/>
  <c r="AG7" i="1"/>
  <c r="AG5" i="1"/>
  <c r="AE9" i="1"/>
  <c r="AB9" i="1"/>
  <c r="AG9" i="1" s="1"/>
  <c r="AC9" i="1"/>
  <c r="AF8" i="1"/>
  <c r="AB8" i="1"/>
  <c r="AG8" i="1" s="1"/>
</calcChain>
</file>

<file path=xl/sharedStrings.xml><?xml version="1.0" encoding="utf-8"?>
<sst xmlns="http://schemas.openxmlformats.org/spreadsheetml/2006/main" count="108" uniqueCount="47">
  <si>
    <t>Reference</t>
  </si>
  <si>
    <t>Organism</t>
  </si>
  <si>
    <t>Metabolism</t>
  </si>
  <si>
    <t>Condition</t>
  </si>
  <si>
    <t>BP-0</t>
  </si>
  <si>
    <t>BP-1</t>
  </si>
  <si>
    <t>BP-2</t>
  </si>
  <si>
    <t>BP-3</t>
  </si>
  <si>
    <t>BP-cren</t>
  </si>
  <si>
    <t>TD_30.8</t>
  </si>
  <si>
    <t>TD_46.2</t>
  </si>
  <si>
    <t>TD_92.5</t>
  </si>
  <si>
    <t>d2H</t>
  </si>
  <si>
    <t>Δε/ring</t>
  </si>
  <si>
    <t>NA</t>
  </si>
  <si>
    <t>Mean</t>
  </si>
  <si>
    <t>Rel Abund</t>
  </si>
  <si>
    <t>Leavitt et al., 2023</t>
  </si>
  <si>
    <t>N. naritimus</t>
  </si>
  <si>
    <t>NH4 + O2</t>
  </si>
  <si>
    <t>Kaneko et al., 2011</t>
  </si>
  <si>
    <t>Sulfolobus spp.</t>
  </si>
  <si>
    <t>Yeast + O2</t>
  </si>
  <si>
    <t>Culture</t>
  </si>
  <si>
    <t>BP-4</t>
  </si>
  <si>
    <t>Cascadia Margin</t>
  </si>
  <si>
    <t>Marine sediment</t>
  </si>
  <si>
    <t>unknown</t>
  </si>
  <si>
    <t>Type</t>
  </si>
  <si>
    <t>Natural</t>
  </si>
  <si>
    <t>Col</t>
  </si>
  <si>
    <t>pch</t>
  </si>
  <si>
    <t>red</t>
  </si>
  <si>
    <t>cyan2</t>
  </si>
  <si>
    <t>Wt. Mean</t>
  </si>
  <si>
    <t>0-3</t>
  </si>
  <si>
    <t>ε L/W</t>
  </si>
  <si>
    <t>d2H_water</t>
  </si>
  <si>
    <t>Culture_fast</t>
  </si>
  <si>
    <t>Culture_medium</t>
  </si>
  <si>
    <t>Culture_slow</t>
  </si>
  <si>
    <t>cyan3</t>
  </si>
  <si>
    <t>cyan4</t>
  </si>
  <si>
    <t>BP0_RingDiff</t>
  </si>
  <si>
    <t>BP1_RingDiff</t>
  </si>
  <si>
    <t>BP2_RingDiff</t>
  </si>
  <si>
    <t>BP3_RingDiff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</si>
</sst>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8"/>
      <name val="Aptos Narrow"/>
      <family val="2"/>
      <scheme val="minor"/>
    </font>
    <font>
      <sz val="12"/>
      <color theme="0" tint="-0.499984740745262"/>
      <name val="Aptos Narrow"/>
      <scheme val="minor"/>
    </font>
    <font>
      <b/>
      <sz val="12"/>
      <color theme="0" tint="-0.499984740745262"/>
      <name val="Aptos Narrow"/>
      <scheme val="minor"/>
    </font>
    <font>
      <b/>
      <sz val="12"/>
      <color rgb="FF000000"/>
      <name val="Aptos Narrow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DB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4" borderId="0" xfId="0" applyFill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1" fontId="0" fillId="0" borderId="0" xfId="0" applyNumberFormat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1" fillId="6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5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DBE"/>
      <color rgb="FFFFFD78"/>
      <color rgb="FF9452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457768546587045"/>
          <c:y val="5.0925925925925923E-2"/>
          <c:w val="0.78996823891046442"/>
          <c:h val="0.74387357830271217"/>
        </c:manualLayout>
      </c:layout>
      <c:scatterChart>
        <c:scatterStyle val="lineMarker"/>
        <c:varyColors val="0"/>
        <c:ser>
          <c:idx val="0"/>
          <c:order val="0"/>
          <c:tx>
            <c:v>N mari - fast</c:v>
          </c:tx>
          <c:spPr>
            <a:ln w="6350" cap="rnd">
              <a:solidFill>
                <a:schemeClr val="accent1">
                  <a:lumMod val="60000"/>
                  <a:lumOff val="40000"/>
                </a:schemeClr>
              </a:solidFill>
              <a:prstDash val="dash"/>
              <a:round/>
            </a:ln>
            <a:effectLst/>
          </c:spPr>
          <c:marker>
            <c:symbol val="circle"/>
            <c:size val="7"/>
            <c:spPr>
              <a:solidFill>
                <a:schemeClr val="accent1">
                  <a:lumMod val="20000"/>
                  <a:lumOff val="80000"/>
                </a:schemeClr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'Raw Data'!$AA$2:$AF$2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4</c:v>
                </c:pt>
              </c:numCache>
            </c:numRef>
          </c:xVal>
          <c:yVal>
            <c:numRef>
              <c:f>'Raw Data'!$AA$5:$AF$5</c:f>
              <c:numCache>
                <c:formatCode>General</c:formatCode>
                <c:ptCount val="6"/>
                <c:pt idx="0">
                  <c:v>0</c:v>
                </c:pt>
                <c:pt idx="1">
                  <c:v>3.6</c:v>
                </c:pt>
                <c:pt idx="2">
                  <c:v>7</c:v>
                </c:pt>
                <c:pt idx="3">
                  <c:v>4.0999999999999996</c:v>
                </c:pt>
                <c:pt idx="4">
                  <c:v>#N/A</c:v>
                </c:pt>
                <c:pt idx="5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ABC-7646-9985-D26CED0F8AD7}"/>
            </c:ext>
          </c:extLst>
        </c:ser>
        <c:ser>
          <c:idx val="1"/>
          <c:order val="1"/>
          <c:tx>
            <c:v>N mari - medium</c:v>
          </c:tx>
          <c:spPr>
            <a:ln w="6350" cap="rnd">
              <a:solidFill>
                <a:schemeClr val="accent1">
                  <a:lumMod val="60000"/>
                  <a:lumOff val="40000"/>
                </a:schemeClr>
              </a:solidFill>
              <a:prstDash val="lgDash"/>
              <a:round/>
            </a:ln>
            <a:effectLst/>
          </c:spPr>
          <c:marker>
            <c:symbol val="circle"/>
            <c:size val="7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'Raw Data'!$AA$2:$AF$2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4</c:v>
                </c:pt>
              </c:numCache>
            </c:numRef>
          </c:xVal>
          <c:yVal>
            <c:numRef>
              <c:f>'Raw Data'!$AA$6:$AF$6</c:f>
              <c:numCache>
                <c:formatCode>General</c:formatCode>
                <c:ptCount val="6"/>
                <c:pt idx="0">
                  <c:v>0</c:v>
                </c:pt>
                <c:pt idx="1">
                  <c:v>8</c:v>
                </c:pt>
                <c:pt idx="2">
                  <c:v>7</c:v>
                </c:pt>
                <c:pt idx="3">
                  <c:v>5.3</c:v>
                </c:pt>
                <c:pt idx="4">
                  <c:v>#N/A</c:v>
                </c:pt>
                <c:pt idx="5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ABC-7646-9985-D26CED0F8AD7}"/>
            </c:ext>
          </c:extLst>
        </c:ser>
        <c:ser>
          <c:idx val="2"/>
          <c:order val="2"/>
          <c:tx>
            <c:v>N. mari - slow</c:v>
          </c:tx>
          <c:spPr>
            <a:ln w="63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'Raw Data'!$AA$2:$AF$2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4</c:v>
                </c:pt>
              </c:numCache>
            </c:numRef>
          </c:xVal>
          <c:yVal>
            <c:numRef>
              <c:f>'Raw Data'!$AA$7:$AF$7</c:f>
              <c:numCache>
                <c:formatCode>General</c:formatCode>
                <c:ptCount val="6"/>
                <c:pt idx="0">
                  <c:v>0</c:v>
                </c:pt>
                <c:pt idx="1">
                  <c:v>4.4000000000000004</c:v>
                </c:pt>
                <c:pt idx="2">
                  <c:v>12.3</c:v>
                </c:pt>
                <c:pt idx="3">
                  <c:v>5.4</c:v>
                </c:pt>
                <c:pt idx="4">
                  <c:v>#N/A</c:v>
                </c:pt>
                <c:pt idx="5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ABC-7646-9985-D26CED0F8AD7}"/>
            </c:ext>
          </c:extLst>
        </c:ser>
        <c:ser>
          <c:idx val="3"/>
          <c:order val="3"/>
          <c:tx>
            <c:v>Sulfolobus spp.</c:v>
          </c:tx>
          <c:spPr>
            <a:ln w="6350" cap="rnd">
              <a:solidFill>
                <a:srgbClr val="FF0000"/>
              </a:solidFill>
              <a:round/>
            </a:ln>
            <a:effectLst/>
          </c:spPr>
          <c:marker>
            <c:symbol val="diamond"/>
            <c:size val="8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'Raw Data'!$AA$2:$AF$2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4</c:v>
                </c:pt>
              </c:numCache>
            </c:numRef>
          </c:xVal>
          <c:yVal>
            <c:numRef>
              <c:f>'Raw Data'!$AA$8:$AF$8</c:f>
              <c:numCache>
                <c:formatCode>General</c:formatCode>
                <c:ptCount val="6"/>
                <c:pt idx="0">
                  <c:v>0</c:v>
                </c:pt>
                <c:pt idx="1">
                  <c:v>3</c:v>
                </c:pt>
                <c:pt idx="2">
                  <c:v>14</c:v>
                </c:pt>
                <c:pt idx="3" formatCode="0.0">
                  <c:v>5.666666666666667</c:v>
                </c:pt>
                <c:pt idx="4">
                  <c:v>#N/A</c:v>
                </c:pt>
                <c:pt idx="5" formatCode="0.0">
                  <c:v>11.75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ABC-7646-9985-D26CED0F8AD7}"/>
            </c:ext>
          </c:extLst>
        </c:ser>
        <c:ser>
          <c:idx val="4"/>
          <c:order val="4"/>
          <c:tx>
            <c:v>Marine sediment</c:v>
          </c:tx>
          <c:spPr>
            <a:ln w="6350" cap="rnd">
              <a:solidFill>
                <a:srgbClr val="945200"/>
              </a:solidFill>
              <a:round/>
            </a:ln>
            <a:effectLst/>
          </c:spPr>
          <c:marker>
            <c:symbol val="x"/>
            <c:size val="8"/>
            <c:spPr>
              <a:noFill/>
              <a:ln w="19050">
                <a:solidFill>
                  <a:srgbClr val="945200"/>
                </a:solidFill>
              </a:ln>
              <a:effectLst/>
            </c:spPr>
          </c:marker>
          <c:xVal>
            <c:numRef>
              <c:f>'Raw Data'!$AA$2:$AF$2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4</c:v>
                </c:pt>
              </c:numCache>
            </c:numRef>
          </c:xVal>
          <c:yVal>
            <c:numRef>
              <c:f>'Raw Data'!$AA$9:$AF$9</c:f>
              <c:numCache>
                <c:formatCode>General</c:formatCode>
                <c:ptCount val="6"/>
                <c:pt idx="0">
                  <c:v>0</c:v>
                </c:pt>
                <c:pt idx="1">
                  <c:v>66</c:v>
                </c:pt>
                <c:pt idx="2">
                  <c:v>21.5</c:v>
                </c:pt>
                <c:pt idx="3">
                  <c:v>#N/A</c:v>
                </c:pt>
                <c:pt idx="4" formatCode="0.0">
                  <c:v>11.666666666666666</c:v>
                </c:pt>
                <c:pt idx="5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ABC-7646-9985-D26CED0F8A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1943263"/>
        <c:axId val="642285712"/>
      </c:scatterChart>
      <c:valAx>
        <c:axId val="1481943263"/>
        <c:scaling>
          <c:orientation val="minMax"/>
          <c:max val="4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BP Ring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2285712"/>
        <c:crosses val="autoZero"/>
        <c:crossBetween val="midCat"/>
      </c:valAx>
      <c:valAx>
        <c:axId val="64228571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>
                    <a:solidFill>
                      <a:schemeClr val="tx1"/>
                    </a:solidFill>
                  </a:rPr>
                  <a:t>Δε/</a:t>
                </a:r>
                <a:r>
                  <a:rPr lang="en-US">
                    <a:solidFill>
                      <a:schemeClr val="tx1"/>
                    </a:solidFill>
                  </a:rPr>
                  <a:t>ring (‰)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1943263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51244689018679379"/>
          <c:y val="7.7834281131525226E-2"/>
          <c:w val="0.42747693143429089"/>
          <c:h val="0.2395888013998250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457768546587045"/>
          <c:y val="5.0925925925925923E-2"/>
          <c:w val="0.78996823891046442"/>
          <c:h val="0.74387357830271217"/>
        </c:manualLayout>
      </c:layout>
      <c:scatterChart>
        <c:scatterStyle val="lineMarker"/>
        <c:varyColors val="0"/>
        <c:ser>
          <c:idx val="0"/>
          <c:order val="0"/>
          <c:tx>
            <c:v>N mari - fast</c:v>
          </c:tx>
          <c:spPr>
            <a:ln w="6350" cap="rnd">
              <a:solidFill>
                <a:schemeClr val="accent1">
                  <a:lumMod val="60000"/>
                  <a:lumOff val="40000"/>
                </a:schemeClr>
              </a:solidFill>
              <a:prstDash val="dash"/>
              <a:round/>
            </a:ln>
            <a:effectLst/>
          </c:spPr>
          <c:marker>
            <c:symbol val="circle"/>
            <c:size val="7"/>
            <c:spPr>
              <a:solidFill>
                <a:schemeClr val="accent1">
                  <a:lumMod val="20000"/>
                  <a:lumOff val="80000"/>
                </a:schemeClr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'Raw Data'!$AA$2:$AF$2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4</c:v>
                </c:pt>
              </c:numCache>
            </c:numRef>
          </c:xVal>
          <c:yVal>
            <c:numRef>
              <c:f>'Raw Data'!$M$5:$R$5</c:f>
              <c:numCache>
                <c:formatCode>General</c:formatCode>
                <c:ptCount val="6"/>
                <c:pt idx="0">
                  <c:v>-311</c:v>
                </c:pt>
                <c:pt idx="1">
                  <c:v>-307</c:v>
                </c:pt>
                <c:pt idx="2">
                  <c:v>-299</c:v>
                </c:pt>
                <c:pt idx="3">
                  <c:v>-297</c:v>
                </c:pt>
                <c:pt idx="4">
                  <c:v>#N/A</c:v>
                </c:pt>
                <c:pt idx="5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C60-7E4F-9E9F-15E3A4CD39DC}"/>
            </c:ext>
          </c:extLst>
        </c:ser>
        <c:ser>
          <c:idx val="1"/>
          <c:order val="1"/>
          <c:tx>
            <c:v>N mari - medium</c:v>
          </c:tx>
          <c:spPr>
            <a:ln w="6350" cap="rnd">
              <a:solidFill>
                <a:schemeClr val="accent1">
                  <a:lumMod val="60000"/>
                  <a:lumOff val="40000"/>
                </a:schemeClr>
              </a:solidFill>
              <a:prstDash val="lgDash"/>
              <a:round/>
            </a:ln>
            <a:effectLst/>
          </c:spPr>
          <c:marker>
            <c:symbol val="circle"/>
            <c:size val="7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'Raw Data'!$AA$2:$AF$2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4</c:v>
                </c:pt>
              </c:numCache>
            </c:numRef>
          </c:xVal>
          <c:yVal>
            <c:numRef>
              <c:f>'Raw Data'!$M$6:$R$6</c:f>
              <c:numCache>
                <c:formatCode>General</c:formatCode>
                <c:ptCount val="6"/>
                <c:pt idx="0">
                  <c:v>-307</c:v>
                </c:pt>
                <c:pt idx="1">
                  <c:v>-299</c:v>
                </c:pt>
                <c:pt idx="2">
                  <c:v>-293</c:v>
                </c:pt>
                <c:pt idx="3">
                  <c:v>-289</c:v>
                </c:pt>
                <c:pt idx="4">
                  <c:v>#N/A</c:v>
                </c:pt>
                <c:pt idx="5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C60-7E4F-9E9F-15E3A4CD39DC}"/>
            </c:ext>
          </c:extLst>
        </c:ser>
        <c:ser>
          <c:idx val="2"/>
          <c:order val="2"/>
          <c:tx>
            <c:v>N. mari - slow</c:v>
          </c:tx>
          <c:spPr>
            <a:ln w="63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'Raw Data'!$AA$2:$AF$2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4</c:v>
                </c:pt>
              </c:numCache>
            </c:numRef>
          </c:xVal>
          <c:yVal>
            <c:numRef>
              <c:f>'Raw Data'!$M$7:$R$7</c:f>
              <c:numCache>
                <c:formatCode>General</c:formatCode>
                <c:ptCount val="6"/>
                <c:pt idx="0">
                  <c:v>-304</c:v>
                </c:pt>
                <c:pt idx="1">
                  <c:v>-299</c:v>
                </c:pt>
                <c:pt idx="2">
                  <c:v>-285</c:v>
                </c:pt>
                <c:pt idx="3">
                  <c:v>-284</c:v>
                </c:pt>
                <c:pt idx="4">
                  <c:v>#N/A</c:v>
                </c:pt>
                <c:pt idx="5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C60-7E4F-9E9F-15E3A4CD39DC}"/>
            </c:ext>
          </c:extLst>
        </c:ser>
        <c:ser>
          <c:idx val="3"/>
          <c:order val="3"/>
          <c:tx>
            <c:v>Sulfolobus spp.</c:v>
          </c:tx>
          <c:spPr>
            <a:ln w="6350" cap="rnd">
              <a:solidFill>
                <a:srgbClr val="FF0000"/>
              </a:solidFill>
              <a:round/>
            </a:ln>
            <a:effectLst/>
          </c:spPr>
          <c:marker>
            <c:symbol val="diamond"/>
            <c:size val="8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'Raw Data'!$AA$2:$AF$2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4</c:v>
                </c:pt>
              </c:numCache>
            </c:numRef>
          </c:xVal>
          <c:yVal>
            <c:numRef>
              <c:f>'Raw Data'!$M$8:$R$8</c:f>
              <c:numCache>
                <c:formatCode>General</c:formatCode>
                <c:ptCount val="6"/>
                <c:pt idx="0">
                  <c:v>-257</c:v>
                </c:pt>
                <c:pt idx="1">
                  <c:v>-254</c:v>
                </c:pt>
                <c:pt idx="2">
                  <c:v>-229</c:v>
                </c:pt>
                <c:pt idx="3">
                  <c:v>-237</c:v>
                </c:pt>
                <c:pt idx="4">
                  <c:v>#N/A</c:v>
                </c:pt>
                <c:pt idx="5">
                  <c:v>-207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C60-7E4F-9E9F-15E3A4CD39DC}"/>
            </c:ext>
          </c:extLst>
        </c:ser>
        <c:ser>
          <c:idx val="4"/>
          <c:order val="4"/>
          <c:tx>
            <c:v>Marine sediment</c:v>
          </c:tx>
          <c:spPr>
            <a:ln w="6350" cap="rnd">
              <a:solidFill>
                <a:srgbClr val="945200"/>
              </a:solidFill>
              <a:round/>
            </a:ln>
            <a:effectLst/>
          </c:spPr>
          <c:marker>
            <c:symbol val="x"/>
            <c:size val="8"/>
            <c:spPr>
              <a:noFill/>
              <a:ln w="19050">
                <a:solidFill>
                  <a:srgbClr val="945200"/>
                </a:solidFill>
              </a:ln>
              <a:effectLst/>
            </c:spPr>
          </c:marker>
          <c:xVal>
            <c:numRef>
              <c:f>'Raw Data'!$AA$2:$AF$2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4</c:v>
                </c:pt>
              </c:numCache>
            </c:numRef>
          </c:xVal>
          <c:yVal>
            <c:numRef>
              <c:f>'Raw Data'!$M$9:$R$9</c:f>
              <c:numCache>
                <c:formatCode>General</c:formatCode>
                <c:ptCount val="6"/>
                <c:pt idx="0">
                  <c:v>-296</c:v>
                </c:pt>
                <c:pt idx="1">
                  <c:v>-230</c:v>
                </c:pt>
                <c:pt idx="2">
                  <c:v>-253</c:v>
                </c:pt>
                <c:pt idx="3">
                  <c:v>#N/A</c:v>
                </c:pt>
                <c:pt idx="4">
                  <c:v>-261</c:v>
                </c:pt>
                <c:pt idx="5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C60-7E4F-9E9F-15E3A4CD39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1943263"/>
        <c:axId val="642285712"/>
      </c:scatterChart>
      <c:valAx>
        <c:axId val="1481943263"/>
        <c:scaling>
          <c:orientation val="minMax"/>
          <c:max val="4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BP Ring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2285712"/>
        <c:crossesAt val="-350"/>
        <c:crossBetween val="midCat"/>
      </c:valAx>
      <c:valAx>
        <c:axId val="642285712"/>
        <c:scaling>
          <c:orientation val="minMax"/>
          <c:max val="-2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d2H (‰)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1943263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17333079137426002"/>
          <c:y val="6.3945392242636331E-2"/>
          <c:w val="0.36184155747057467"/>
          <c:h val="0.2256999125109361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457768546587045"/>
          <c:y val="5.0925925925925923E-2"/>
          <c:w val="0.6769295393062863"/>
          <c:h val="0.74387357830271217"/>
        </c:manualLayout>
      </c:layout>
      <c:scatterChart>
        <c:scatterStyle val="lineMarker"/>
        <c:varyColors val="0"/>
        <c:ser>
          <c:idx val="0"/>
          <c:order val="0"/>
          <c:tx>
            <c:v>N mari - fast</c:v>
          </c:tx>
          <c:spPr>
            <a:ln w="6350" cap="rnd">
              <a:solidFill>
                <a:schemeClr val="accent1">
                  <a:lumMod val="60000"/>
                  <a:lumOff val="40000"/>
                </a:schemeClr>
              </a:solidFill>
              <a:prstDash val="dash"/>
              <a:round/>
            </a:ln>
            <a:effectLst/>
          </c:spPr>
          <c:marker>
            <c:symbol val="circle"/>
            <c:size val="7"/>
            <c:spPr>
              <a:solidFill>
                <a:schemeClr val="accent1">
                  <a:lumMod val="20000"/>
                  <a:lumOff val="80000"/>
                </a:schemeClr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'Raw Data'!$AA$2:$AF$2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4</c:v>
                </c:pt>
              </c:numCache>
            </c:numRef>
          </c:xVal>
          <c:yVal>
            <c:numRef>
              <c:f>'Raw Data'!$AA$5:$AF$5</c:f>
              <c:numCache>
                <c:formatCode>General</c:formatCode>
                <c:ptCount val="6"/>
                <c:pt idx="0">
                  <c:v>0</c:v>
                </c:pt>
                <c:pt idx="1">
                  <c:v>3.6</c:v>
                </c:pt>
                <c:pt idx="2">
                  <c:v>7</c:v>
                </c:pt>
                <c:pt idx="3">
                  <c:v>4.0999999999999996</c:v>
                </c:pt>
                <c:pt idx="4">
                  <c:v>#N/A</c:v>
                </c:pt>
                <c:pt idx="5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279-474C-A0DC-BA95FE659CD1}"/>
            </c:ext>
          </c:extLst>
        </c:ser>
        <c:ser>
          <c:idx val="1"/>
          <c:order val="1"/>
          <c:tx>
            <c:v>N mari - medium</c:v>
          </c:tx>
          <c:spPr>
            <a:ln w="6350" cap="rnd">
              <a:solidFill>
                <a:schemeClr val="accent1">
                  <a:lumMod val="60000"/>
                  <a:lumOff val="40000"/>
                </a:schemeClr>
              </a:solidFill>
              <a:prstDash val="lgDash"/>
              <a:round/>
            </a:ln>
            <a:effectLst/>
          </c:spPr>
          <c:marker>
            <c:symbol val="circle"/>
            <c:size val="7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'Raw Data'!$AA$2:$AF$2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4</c:v>
                </c:pt>
              </c:numCache>
            </c:numRef>
          </c:xVal>
          <c:yVal>
            <c:numRef>
              <c:f>'Raw Data'!$AA$6:$AF$6</c:f>
              <c:numCache>
                <c:formatCode>General</c:formatCode>
                <c:ptCount val="6"/>
                <c:pt idx="0">
                  <c:v>0</c:v>
                </c:pt>
                <c:pt idx="1">
                  <c:v>8</c:v>
                </c:pt>
                <c:pt idx="2">
                  <c:v>7</c:v>
                </c:pt>
                <c:pt idx="3">
                  <c:v>5.3</c:v>
                </c:pt>
                <c:pt idx="4">
                  <c:v>#N/A</c:v>
                </c:pt>
                <c:pt idx="5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279-474C-A0DC-BA95FE659CD1}"/>
            </c:ext>
          </c:extLst>
        </c:ser>
        <c:ser>
          <c:idx val="2"/>
          <c:order val="2"/>
          <c:tx>
            <c:v>N. mari - slow</c:v>
          </c:tx>
          <c:spPr>
            <a:ln w="63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'Raw Data'!$AA$2:$AF$2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4</c:v>
                </c:pt>
              </c:numCache>
            </c:numRef>
          </c:xVal>
          <c:yVal>
            <c:numRef>
              <c:f>'Raw Data'!$AA$7:$AF$7</c:f>
              <c:numCache>
                <c:formatCode>General</c:formatCode>
                <c:ptCount val="6"/>
                <c:pt idx="0">
                  <c:v>0</c:v>
                </c:pt>
                <c:pt idx="1">
                  <c:v>4.4000000000000004</c:v>
                </c:pt>
                <c:pt idx="2">
                  <c:v>12.3</c:v>
                </c:pt>
                <c:pt idx="3">
                  <c:v>5.4</c:v>
                </c:pt>
                <c:pt idx="4">
                  <c:v>#N/A</c:v>
                </c:pt>
                <c:pt idx="5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279-474C-A0DC-BA95FE659CD1}"/>
            </c:ext>
          </c:extLst>
        </c:ser>
        <c:ser>
          <c:idx val="3"/>
          <c:order val="3"/>
          <c:tx>
            <c:v>Sulfolobus spp.</c:v>
          </c:tx>
          <c:spPr>
            <a:ln w="6350" cap="rnd">
              <a:solidFill>
                <a:srgbClr val="FF0000"/>
              </a:solidFill>
              <a:round/>
            </a:ln>
            <a:effectLst/>
          </c:spPr>
          <c:marker>
            <c:symbol val="diamond"/>
            <c:size val="8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'Raw Data'!$AA$2:$AF$2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4</c:v>
                </c:pt>
              </c:numCache>
            </c:numRef>
          </c:xVal>
          <c:yVal>
            <c:numRef>
              <c:f>'Raw Data'!$AA$8:$AF$8</c:f>
              <c:numCache>
                <c:formatCode>General</c:formatCode>
                <c:ptCount val="6"/>
                <c:pt idx="0">
                  <c:v>0</c:v>
                </c:pt>
                <c:pt idx="1">
                  <c:v>3</c:v>
                </c:pt>
                <c:pt idx="2">
                  <c:v>14</c:v>
                </c:pt>
                <c:pt idx="3" formatCode="0.0">
                  <c:v>5.666666666666667</c:v>
                </c:pt>
                <c:pt idx="4">
                  <c:v>#N/A</c:v>
                </c:pt>
                <c:pt idx="5" formatCode="0.0">
                  <c:v>11.75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279-474C-A0DC-BA95FE659C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1943263"/>
        <c:axId val="642285712"/>
      </c:scatterChart>
      <c:valAx>
        <c:axId val="1481943263"/>
        <c:scaling>
          <c:orientation val="minMax"/>
          <c:max val="4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BP Ring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2285712"/>
        <c:crosses val="autoZero"/>
        <c:crossBetween val="midCat"/>
      </c:valAx>
      <c:valAx>
        <c:axId val="642285712"/>
        <c:scaling>
          <c:orientation val="minMax"/>
          <c:max val="2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>
                    <a:solidFill>
                      <a:schemeClr val="tx1"/>
                    </a:solidFill>
                  </a:rPr>
                  <a:t>Δε/</a:t>
                </a:r>
                <a:r>
                  <a:rPr lang="en-US">
                    <a:solidFill>
                      <a:schemeClr val="tx1"/>
                    </a:solidFill>
                  </a:rPr>
                  <a:t>ring (‰)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1943263"/>
        <c:crosses val="autoZero"/>
        <c:crossBetween val="midCat"/>
        <c:majorUnit val="4"/>
      </c:valAx>
      <c:spPr>
        <a:noFill/>
        <a:ln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17333079137426002"/>
          <c:y val="5.468613298337708E-2"/>
          <c:w val="0.42747693143429089"/>
          <c:h val="0.1840332458442694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588819</xdr:colOff>
      <xdr:row>11</xdr:row>
      <xdr:rowOff>86976</xdr:rowOff>
    </xdr:from>
    <xdr:to>
      <xdr:col>31</xdr:col>
      <xdr:colOff>777394</xdr:colOff>
      <xdr:row>25</xdr:row>
      <xdr:rowOff>28479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0CBFBF6-2733-46BD-4C90-2069ACFD0A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0</xdr:colOff>
      <xdr:row>10</xdr:row>
      <xdr:rowOff>200121</xdr:rowOff>
    </xdr:from>
    <xdr:to>
      <xdr:col>16</xdr:col>
      <xdr:colOff>188575</xdr:colOff>
      <xdr:row>24</xdr:row>
      <xdr:rowOff>141624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EB34B63-D31C-CF4D-8E18-2D26F13F06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0</xdr:colOff>
      <xdr:row>26</xdr:row>
      <xdr:rowOff>0</xdr:rowOff>
    </xdr:from>
    <xdr:to>
      <xdr:col>29</xdr:col>
      <xdr:colOff>188575</xdr:colOff>
      <xdr:row>39</xdr:row>
      <xdr:rowOff>141625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DE705E-497F-3546-B675-37ACA63D25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99571-DCBA-284A-A377-8376322514E4}">
  <dimension ref="B2:AH14"/>
  <sheetViews>
    <sheetView topLeftCell="M1" zoomScale="165" workbookViewId="0">
      <selection activeCell="S15" sqref="S15"/>
    </sheetView>
  </sheetViews>
  <sheetFormatPr baseColWidth="10" defaultRowHeight="16" x14ac:dyDescent="0.2"/>
  <cols>
    <col min="2" max="2" width="15.83203125" bestFit="1" customWidth="1"/>
    <col min="3" max="3" width="13.33203125" bestFit="1" customWidth="1"/>
  </cols>
  <sheetData>
    <row r="2" spans="2:34" x14ac:dyDescent="0.2">
      <c r="AA2">
        <v>0</v>
      </c>
      <c r="AB2">
        <v>1</v>
      </c>
      <c r="AC2">
        <v>2</v>
      </c>
      <c r="AD2">
        <v>3</v>
      </c>
      <c r="AE2">
        <v>3</v>
      </c>
      <c r="AF2">
        <v>4</v>
      </c>
    </row>
    <row r="3" spans="2:34" x14ac:dyDescent="0.2">
      <c r="F3" s="15" t="s">
        <v>37</v>
      </c>
      <c r="G3" s="21" t="s">
        <v>16</v>
      </c>
      <c r="H3" s="21"/>
      <c r="I3" s="21"/>
      <c r="J3" s="21"/>
      <c r="K3" s="21"/>
      <c r="L3" s="6"/>
      <c r="M3" s="19" t="s">
        <v>12</v>
      </c>
      <c r="N3" s="19"/>
      <c r="O3" s="19"/>
      <c r="P3" s="19"/>
      <c r="Q3" s="19"/>
      <c r="R3" s="3"/>
      <c r="S3" s="10" t="s">
        <v>35</v>
      </c>
      <c r="T3" s="22" t="s">
        <v>36</v>
      </c>
      <c r="U3" s="22"/>
      <c r="V3" s="22"/>
      <c r="W3" s="22"/>
      <c r="X3" s="22"/>
      <c r="Y3" s="13"/>
      <c r="Z3" s="14" t="s">
        <v>35</v>
      </c>
      <c r="AA3" s="20" t="s">
        <v>13</v>
      </c>
      <c r="AB3" s="20"/>
      <c r="AC3" s="20"/>
      <c r="AD3" s="20"/>
      <c r="AE3" s="20"/>
      <c r="AF3" s="4"/>
    </row>
    <row r="4" spans="2:34" x14ac:dyDescent="0.2">
      <c r="B4" s="1" t="s">
        <v>0</v>
      </c>
      <c r="C4" s="1" t="s">
        <v>1</v>
      </c>
      <c r="D4" s="1" t="s">
        <v>2</v>
      </c>
      <c r="E4" s="5" t="s">
        <v>3</v>
      </c>
      <c r="F4" s="16"/>
      <c r="G4" s="5" t="s">
        <v>4</v>
      </c>
      <c r="H4" s="5" t="s">
        <v>5</v>
      </c>
      <c r="I4" s="5" t="s">
        <v>6</v>
      </c>
      <c r="J4" s="5" t="s">
        <v>7</v>
      </c>
      <c r="K4" s="5" t="s">
        <v>8</v>
      </c>
      <c r="L4" s="5" t="s">
        <v>24</v>
      </c>
      <c r="M4" s="5" t="s">
        <v>4</v>
      </c>
      <c r="N4" s="5" t="s">
        <v>5</v>
      </c>
      <c r="O4" s="5" t="s">
        <v>6</v>
      </c>
      <c r="P4" s="5" t="s">
        <v>7</v>
      </c>
      <c r="Q4" s="5" t="s">
        <v>8</v>
      </c>
      <c r="R4" s="5" t="s">
        <v>24</v>
      </c>
      <c r="S4" s="11" t="s">
        <v>34</v>
      </c>
      <c r="T4" s="5" t="s">
        <v>4</v>
      </c>
      <c r="U4" s="5" t="s">
        <v>5</v>
      </c>
      <c r="V4" s="5" t="s">
        <v>6</v>
      </c>
      <c r="W4" s="5" t="s">
        <v>7</v>
      </c>
      <c r="X4" s="5" t="s">
        <v>8</v>
      </c>
      <c r="Y4" s="5" t="s">
        <v>24</v>
      </c>
      <c r="Z4" s="11" t="s">
        <v>34</v>
      </c>
      <c r="AA4" s="5" t="s">
        <v>4</v>
      </c>
      <c r="AB4" s="5" t="s">
        <v>5</v>
      </c>
      <c r="AC4" s="5" t="s">
        <v>6</v>
      </c>
      <c r="AD4" s="5" t="s">
        <v>7</v>
      </c>
      <c r="AE4" s="5" t="s">
        <v>8</v>
      </c>
      <c r="AF4" s="5" t="s">
        <v>24</v>
      </c>
      <c r="AG4" s="5" t="s">
        <v>15</v>
      </c>
    </row>
    <row r="5" spans="2:34" x14ac:dyDescent="0.2">
      <c r="B5" t="s">
        <v>17</v>
      </c>
      <c r="C5" t="s">
        <v>18</v>
      </c>
      <c r="D5" t="s">
        <v>19</v>
      </c>
      <c r="E5" s="2" t="s">
        <v>9</v>
      </c>
      <c r="F5" s="17"/>
      <c r="G5" s="2">
        <v>27</v>
      </c>
      <c r="H5" s="2">
        <v>31</v>
      </c>
      <c r="I5" s="2">
        <v>25</v>
      </c>
      <c r="J5" s="2">
        <v>17</v>
      </c>
      <c r="K5" s="2" t="s">
        <v>14</v>
      </c>
      <c r="L5" s="2" t="s">
        <v>14</v>
      </c>
      <c r="M5" s="2">
        <v>-311</v>
      </c>
      <c r="N5" s="2">
        <v>-307</v>
      </c>
      <c r="O5" s="2">
        <v>-299</v>
      </c>
      <c r="P5" s="2">
        <v>-297</v>
      </c>
      <c r="Q5" s="2" t="e">
        <v>#N/A</v>
      </c>
      <c r="R5" s="2" t="e">
        <v>#N/A</v>
      </c>
      <c r="S5" s="12">
        <f>((G5*M5)+(H5*N5)+(I5*O5)+(J5*P5))/SUM(G5:J5)</f>
        <v>-304.38</v>
      </c>
      <c r="T5" s="12"/>
      <c r="U5" s="12"/>
      <c r="V5" s="12"/>
      <c r="W5" s="12"/>
      <c r="X5" s="12"/>
      <c r="Y5" s="12"/>
      <c r="Z5" s="12"/>
      <c r="AA5" s="2">
        <v>0</v>
      </c>
      <c r="AB5" s="2">
        <v>3.6</v>
      </c>
      <c r="AC5" s="2">
        <v>7</v>
      </c>
      <c r="AD5" s="2">
        <v>4.0999999999999996</v>
      </c>
      <c r="AE5" s="2" t="e">
        <v>#N/A</v>
      </c>
      <c r="AF5" s="2" t="e">
        <v>#N/A</v>
      </c>
      <c r="AG5" s="7" t="e">
        <f>AVERAGE(AB5:AF5)</f>
        <v>#N/A</v>
      </c>
    </row>
    <row r="6" spans="2:34" x14ac:dyDescent="0.2">
      <c r="B6" t="s">
        <v>17</v>
      </c>
      <c r="C6" t="s">
        <v>18</v>
      </c>
      <c r="D6" t="s">
        <v>19</v>
      </c>
      <c r="E6" s="2" t="s">
        <v>10</v>
      </c>
      <c r="F6" s="17"/>
      <c r="G6" s="2">
        <v>22</v>
      </c>
      <c r="H6" s="2">
        <v>24</v>
      </c>
      <c r="I6" s="2">
        <v>32</v>
      </c>
      <c r="J6" s="2">
        <v>22</v>
      </c>
      <c r="K6" s="2" t="s">
        <v>14</v>
      </c>
      <c r="L6" s="2" t="s">
        <v>14</v>
      </c>
      <c r="M6" s="2">
        <v>-307</v>
      </c>
      <c r="N6" s="2">
        <v>-299</v>
      </c>
      <c r="O6" s="2">
        <v>-293</v>
      </c>
      <c r="P6" s="2">
        <v>-289</v>
      </c>
      <c r="Q6" s="2" t="e">
        <v>#N/A</v>
      </c>
      <c r="R6" s="2" t="e">
        <v>#N/A</v>
      </c>
      <c r="S6" s="12">
        <f t="shared" ref="S6:S8" si="0">((G6*M6)+(H6*N6)+(I6*O6)+(J6*P6))/SUM(G6:J6)</f>
        <v>-296.64</v>
      </c>
      <c r="T6" s="12"/>
      <c r="U6" s="12"/>
      <c r="V6" s="12"/>
      <c r="W6" s="12"/>
      <c r="X6" s="12"/>
      <c r="Y6" s="12"/>
      <c r="Z6" s="12"/>
      <c r="AA6" s="2">
        <v>0</v>
      </c>
      <c r="AB6" s="2">
        <v>8</v>
      </c>
      <c r="AC6" s="2">
        <v>7</v>
      </c>
      <c r="AD6" s="2">
        <v>5.3</v>
      </c>
      <c r="AE6" s="2" t="e">
        <v>#N/A</v>
      </c>
      <c r="AF6" s="2" t="e">
        <v>#N/A</v>
      </c>
      <c r="AG6" s="7" t="e">
        <f t="shared" ref="AG6:AG9" si="1">AVERAGE(AB6:AF6)</f>
        <v>#N/A</v>
      </c>
    </row>
    <row r="7" spans="2:34" x14ac:dyDescent="0.2">
      <c r="B7" t="s">
        <v>17</v>
      </c>
      <c r="C7" t="s">
        <v>18</v>
      </c>
      <c r="D7" t="s">
        <v>19</v>
      </c>
      <c r="E7" s="2" t="s">
        <v>11</v>
      </c>
      <c r="F7" s="17"/>
      <c r="G7" s="2">
        <v>17</v>
      </c>
      <c r="H7" s="2">
        <v>32</v>
      </c>
      <c r="I7" s="2">
        <v>21</v>
      </c>
      <c r="J7" s="2">
        <v>21</v>
      </c>
      <c r="K7" s="2" t="s">
        <v>14</v>
      </c>
      <c r="L7" s="2" t="s">
        <v>14</v>
      </c>
      <c r="M7" s="2">
        <v>-304</v>
      </c>
      <c r="N7" s="2">
        <v>-299</v>
      </c>
      <c r="O7" s="2">
        <v>-285</v>
      </c>
      <c r="P7" s="2">
        <v>-284</v>
      </c>
      <c r="Q7" s="2" t="e">
        <v>#N/A</v>
      </c>
      <c r="R7" s="2" t="e">
        <v>#N/A</v>
      </c>
      <c r="S7" s="12">
        <f t="shared" si="0"/>
        <v>-293.24175824175825</v>
      </c>
      <c r="T7" s="12"/>
      <c r="U7" s="12"/>
      <c r="V7" s="12"/>
      <c r="W7" s="12"/>
      <c r="X7" s="12"/>
      <c r="Y7" s="12"/>
      <c r="Z7" s="12"/>
      <c r="AA7" s="2">
        <v>0</v>
      </c>
      <c r="AB7" s="2">
        <v>4.4000000000000004</v>
      </c>
      <c r="AC7" s="2">
        <v>12.3</v>
      </c>
      <c r="AD7" s="2">
        <v>5.4</v>
      </c>
      <c r="AE7" s="2" t="e">
        <v>#N/A</v>
      </c>
      <c r="AF7" s="2" t="e">
        <v>#N/A</v>
      </c>
      <c r="AG7" s="7" t="e">
        <f t="shared" si="1"/>
        <v>#N/A</v>
      </c>
    </row>
    <row r="8" spans="2:34" x14ac:dyDescent="0.2">
      <c r="B8" t="s">
        <v>20</v>
      </c>
      <c r="C8" t="s">
        <v>21</v>
      </c>
      <c r="D8" t="s">
        <v>22</v>
      </c>
      <c r="E8" s="2" t="s">
        <v>23</v>
      </c>
      <c r="F8" s="17">
        <v>-66</v>
      </c>
      <c r="G8" s="2">
        <v>1.8</v>
      </c>
      <c r="H8" s="2">
        <v>10.8</v>
      </c>
      <c r="I8" s="2">
        <v>69</v>
      </c>
      <c r="J8" s="2">
        <v>16.3</v>
      </c>
      <c r="K8" s="2" t="s">
        <v>14</v>
      </c>
      <c r="L8" s="2">
        <v>2.1</v>
      </c>
      <c r="M8" s="2">
        <v>-257</v>
      </c>
      <c r="N8" s="2">
        <v>-254</v>
      </c>
      <c r="O8" s="2">
        <v>-229</v>
      </c>
      <c r="P8" s="2">
        <v>-237</v>
      </c>
      <c r="Q8" s="2" t="e">
        <v>#N/A</v>
      </c>
      <c r="R8" s="2">
        <v>-207</v>
      </c>
      <c r="S8" s="12">
        <f t="shared" si="0"/>
        <v>-233.60469867211444</v>
      </c>
      <c r="T8" s="12"/>
      <c r="U8" s="12"/>
      <c r="V8" s="12"/>
      <c r="W8" s="12"/>
      <c r="X8" s="12"/>
      <c r="Y8" s="12"/>
      <c r="Z8" s="12"/>
      <c r="AA8" s="2">
        <v>0</v>
      </c>
      <c r="AB8" s="2">
        <f>N8-M8</f>
        <v>3</v>
      </c>
      <c r="AC8" s="2">
        <f>(O8-M8)/2</f>
        <v>14</v>
      </c>
      <c r="AD8" s="7">
        <f>(P8-N8)/3</f>
        <v>5.666666666666667</v>
      </c>
      <c r="AE8" s="2" t="e">
        <v>#N/A</v>
      </c>
      <c r="AF8" s="7">
        <f>(R8-N8)/4</f>
        <v>11.75</v>
      </c>
      <c r="AG8" s="7" t="e">
        <f t="shared" si="1"/>
        <v>#N/A</v>
      </c>
      <c r="AH8" s="8"/>
    </row>
    <row r="9" spans="2:34" x14ac:dyDescent="0.2">
      <c r="B9" t="s">
        <v>20</v>
      </c>
      <c r="C9" t="s">
        <v>26</v>
      </c>
      <c r="D9" t="s">
        <v>27</v>
      </c>
      <c r="E9" s="2" t="s">
        <v>25</v>
      </c>
      <c r="F9" s="17"/>
      <c r="G9" s="9">
        <v>52.234927234927234</v>
      </c>
      <c r="H9" s="9">
        <v>4.859667359667359</v>
      </c>
      <c r="I9" s="9">
        <v>19.724532224532226</v>
      </c>
      <c r="J9" s="2" t="s">
        <v>14</v>
      </c>
      <c r="K9" s="9">
        <v>23.180873180873181</v>
      </c>
      <c r="L9" s="2" t="s">
        <v>14</v>
      </c>
      <c r="M9" s="2">
        <v>-296</v>
      </c>
      <c r="N9" s="2">
        <v>-230</v>
      </c>
      <c r="O9" s="2">
        <v>-253</v>
      </c>
      <c r="P9" s="2" t="e">
        <v>#N/A</v>
      </c>
      <c r="Q9" s="2">
        <v>-261</v>
      </c>
      <c r="R9" s="2" t="e">
        <v>#N/A</v>
      </c>
      <c r="S9" s="12">
        <f>((G9*M9)+(H9*N9)+(I9*O9))/SUM(G9:I9)</f>
        <v>-280.78382949932336</v>
      </c>
      <c r="T9" s="12"/>
      <c r="U9" s="12"/>
      <c r="V9" s="12"/>
      <c r="W9" s="12"/>
      <c r="X9" s="12"/>
      <c r="Y9" s="12"/>
      <c r="Z9" s="12"/>
      <c r="AA9" s="2">
        <v>0</v>
      </c>
      <c r="AB9" s="2">
        <f>N9-M9</f>
        <v>66</v>
      </c>
      <c r="AC9" s="2">
        <f>(O9-M9)/2</f>
        <v>21.5</v>
      </c>
      <c r="AD9" s="2" t="e">
        <v>#N/A</v>
      </c>
      <c r="AE9" s="7">
        <f>(Q9-M9)/3</f>
        <v>11.666666666666666</v>
      </c>
      <c r="AF9" s="2" t="e">
        <v>#N/A</v>
      </c>
      <c r="AG9" s="7" t="e">
        <f t="shared" si="1"/>
        <v>#N/A</v>
      </c>
    </row>
    <row r="11" spans="2:34" x14ac:dyDescent="0.2">
      <c r="G11" s="2"/>
    </row>
    <row r="12" spans="2:34" x14ac:dyDescent="0.2">
      <c r="G12" s="2"/>
    </row>
    <row r="13" spans="2:34" x14ac:dyDescent="0.2">
      <c r="G13" s="2"/>
    </row>
    <row r="14" spans="2:34" x14ac:dyDescent="0.2">
      <c r="G14" s="2"/>
    </row>
  </sheetData>
  <mergeCells count="4">
    <mergeCell ref="M3:Q3"/>
    <mergeCell ref="AA3:AE3"/>
    <mergeCell ref="G3:K3"/>
    <mergeCell ref="T3:X3"/>
  </mergeCells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739B2-EB4C-DD4E-B59B-E1EB242526F4}">
  <dimension ref="A1:L6"/>
  <sheetViews>
    <sheetView tabSelected="1" zoomScale="165" workbookViewId="0">
      <selection activeCell="I10" sqref="I10"/>
    </sheetView>
  </sheetViews>
  <sheetFormatPr baseColWidth="10" defaultRowHeight="16" x14ac:dyDescent="0.2"/>
  <cols>
    <col min="2" max="2" width="15.83203125" bestFit="1" customWidth="1"/>
    <col min="3" max="3" width="13.33203125" bestFit="1" customWidth="1"/>
    <col min="4" max="4" width="9.332031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28</v>
      </c>
      <c r="E1" s="5" t="s">
        <v>3</v>
      </c>
      <c r="F1" s="5" t="s">
        <v>43</v>
      </c>
      <c r="G1" s="5" t="s">
        <v>44</v>
      </c>
      <c r="H1" s="18" t="s">
        <v>45</v>
      </c>
      <c r="I1" s="5" t="s">
        <v>46</v>
      </c>
      <c r="J1" s="5" t="s">
        <v>15</v>
      </c>
      <c r="K1" s="5" t="s">
        <v>30</v>
      </c>
      <c r="L1" s="5" t="s">
        <v>31</v>
      </c>
    </row>
    <row r="2" spans="1:12" x14ac:dyDescent="0.2">
      <c r="A2" t="s">
        <v>17</v>
      </c>
      <c r="B2" t="s">
        <v>18</v>
      </c>
      <c r="C2" t="s">
        <v>19</v>
      </c>
      <c r="D2" t="s">
        <v>38</v>
      </c>
      <c r="E2" s="2" t="s">
        <v>9</v>
      </c>
      <c r="F2" s="7">
        <v>0</v>
      </c>
      <c r="G2" s="7">
        <v>3.6</v>
      </c>
      <c r="H2" s="7">
        <v>7</v>
      </c>
      <c r="I2" s="7">
        <v>4.0999999999999996</v>
      </c>
      <c r="J2" s="7">
        <v>3.6749999999999998</v>
      </c>
      <c r="K2" s="7" t="s">
        <v>33</v>
      </c>
      <c r="L2" s="9">
        <v>18</v>
      </c>
    </row>
    <row r="3" spans="1:12" x14ac:dyDescent="0.2">
      <c r="A3" t="s">
        <v>17</v>
      </c>
      <c r="B3" t="s">
        <v>18</v>
      </c>
      <c r="C3" t="s">
        <v>19</v>
      </c>
      <c r="D3" t="s">
        <v>39</v>
      </c>
      <c r="E3" s="2" t="s">
        <v>10</v>
      </c>
      <c r="F3" s="7">
        <v>0</v>
      </c>
      <c r="G3" s="7">
        <v>8</v>
      </c>
      <c r="H3" s="7">
        <v>7</v>
      </c>
      <c r="I3" s="7">
        <v>5.3</v>
      </c>
      <c r="J3" s="7">
        <v>5.0750000000000002</v>
      </c>
      <c r="K3" s="7" t="s">
        <v>41</v>
      </c>
      <c r="L3" s="9">
        <v>18</v>
      </c>
    </row>
    <row r="4" spans="1:12" x14ac:dyDescent="0.2">
      <c r="A4" t="s">
        <v>17</v>
      </c>
      <c r="B4" t="s">
        <v>18</v>
      </c>
      <c r="C4" t="s">
        <v>19</v>
      </c>
      <c r="D4" t="s">
        <v>40</v>
      </c>
      <c r="E4" s="2" t="s">
        <v>11</v>
      </c>
      <c r="F4" s="7">
        <v>0</v>
      </c>
      <c r="G4" s="7">
        <v>4.4000000000000004</v>
      </c>
      <c r="H4" s="7">
        <v>12.3</v>
      </c>
      <c r="I4" s="7">
        <v>5.4</v>
      </c>
      <c r="J4" s="7">
        <v>5.5250000000000004</v>
      </c>
      <c r="K4" s="7" t="s">
        <v>42</v>
      </c>
      <c r="L4" s="9">
        <v>18</v>
      </c>
    </row>
    <row r="5" spans="1:12" x14ac:dyDescent="0.2">
      <c r="A5" t="s">
        <v>20</v>
      </c>
      <c r="B5" t="s">
        <v>21</v>
      </c>
      <c r="C5" t="s">
        <v>22</v>
      </c>
      <c r="D5" t="s">
        <v>23</v>
      </c>
      <c r="E5" s="2" t="s">
        <v>23</v>
      </c>
      <c r="F5" s="7">
        <v>0</v>
      </c>
      <c r="G5" s="7">
        <v>3</v>
      </c>
      <c r="H5" s="7">
        <v>14</v>
      </c>
      <c r="I5" s="7">
        <v>5.666666666666667</v>
      </c>
      <c r="J5" s="7">
        <v>5.666666666666667</v>
      </c>
      <c r="K5" s="7" t="s">
        <v>32</v>
      </c>
      <c r="L5" s="9">
        <v>16</v>
      </c>
    </row>
    <row r="6" spans="1:12" x14ac:dyDescent="0.2">
      <c r="A6" t="s">
        <v>20</v>
      </c>
      <c r="B6" t="s">
        <v>26</v>
      </c>
      <c r="C6" t="s">
        <v>27</v>
      </c>
      <c r="D6" t="s">
        <v>29</v>
      </c>
      <c r="E6" s="2" t="s">
        <v>25</v>
      </c>
      <c r="F6" s="7">
        <v>0</v>
      </c>
      <c r="G6" s="7">
        <v>66</v>
      </c>
      <c r="H6" s="7">
        <v>21.5</v>
      </c>
      <c r="I6" s="7" t="e">
        <v>#N/A</v>
      </c>
      <c r="J6" s="7" t="e">
        <v>#N/A</v>
      </c>
      <c r="K6" s="7"/>
      <c r="L6" s="9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SummaryForR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Carolynn M. Harris</dc:creator>
  <cp:lastModifiedBy>Carolynn M. Harris</cp:lastModifiedBy>
  <dcterms:created xsi:type="dcterms:W3CDTF">2024-06-20T19:07:07Z</dcterms:created>
  <dcterms:modified xsi:type="dcterms:W3CDTF">2024-10-16T01:48:28Z</dcterms:modified>
</cp:coreProperties>
</file>