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ortega/Downloads/"/>
    </mc:Choice>
  </mc:AlternateContent>
  <xr:revisionPtr revIDLastSave="0" documentId="13_ncr:1_{4C3E1333-7F00-D647-8F51-6CA08CE9DE87}" xr6:coauthVersionLast="45" xr6:coauthVersionMax="45" xr10:uidLastSave="{00000000-0000-0000-0000-000000000000}"/>
  <bookViews>
    <workbookView xWindow="700" yWindow="2720" windowWidth="24420" windowHeight="15540" xr2:uid="{FDBB37A2-D87B-9244-8554-4100B4A464AA}"/>
  </bookViews>
  <sheets>
    <sheet name="Hoja1" sheetId="1" r:id="rId1"/>
  </sheets>
  <definedNames>
    <definedName name="_xlchart.v1.4" hidden="1">Hoja1!$B$22</definedName>
    <definedName name="_xlchart.v1.5" hidden="1">Hoja1!$B$23:$B$28</definedName>
    <definedName name="_xlchart.v1.6" hidden="1">Hoja1!$C$22</definedName>
    <definedName name="_xlchart.v1.7" hidden="1">Hoja1!$C$23:$C$28</definedName>
    <definedName name="_xlchart.v2.0" hidden="1">Hoja1!$B$22</definedName>
    <definedName name="_xlchart.v2.1" hidden="1">Hoja1!$B$23:$B$28</definedName>
    <definedName name="_xlchart.v2.2" hidden="1">Hoja1!$C$22</definedName>
    <definedName name="_xlchart.v2.3" hidden="1">Hoja1!$C$23:$C$28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D28" i="1"/>
  <c r="C28" i="1"/>
  <c r="B28" i="1"/>
  <c r="C27" i="1"/>
  <c r="C26" i="1"/>
  <c r="C25" i="1"/>
  <c r="C24" i="1"/>
  <c r="C23" i="1"/>
  <c r="B27" i="1"/>
  <c r="B26" i="1"/>
  <c r="B25" i="1"/>
  <c r="B24" i="1"/>
  <c r="B23" i="1"/>
  <c r="K18" i="1"/>
  <c r="I18" i="1"/>
  <c r="G18" i="1"/>
  <c r="E18" i="1"/>
  <c r="C18" i="1"/>
  <c r="B11" i="1"/>
  <c r="J7" i="1" l="1"/>
  <c r="B7" i="1"/>
  <c r="B14" i="1" s="1"/>
  <c r="D7" i="1"/>
  <c r="D11" i="1" s="1"/>
  <c r="D12" i="1" s="1"/>
  <c r="F7" i="1"/>
  <c r="F14" i="1" s="1"/>
  <c r="H7" i="1"/>
  <c r="H14" i="1" s="1"/>
  <c r="F11" i="1" l="1"/>
  <c r="F12" i="1" s="1"/>
  <c r="D14" i="1"/>
  <c r="H11" i="1"/>
  <c r="H12" i="1" s="1"/>
  <c r="B12" i="1"/>
  <c r="J11" i="1"/>
  <c r="J12" i="1" s="1"/>
</calcChain>
</file>

<file path=xl/sharedStrings.xml><?xml version="1.0" encoding="utf-8"?>
<sst xmlns="http://schemas.openxmlformats.org/spreadsheetml/2006/main" count="40" uniqueCount="40">
  <si>
    <t>Ángel</t>
  </si>
  <si>
    <t>Iñigo</t>
  </si>
  <si>
    <t>Diana</t>
  </si>
  <si>
    <t>Imanol</t>
  </si>
  <si>
    <t>Tiempo (s)en 15 oscilaciones</t>
  </si>
  <si>
    <t xml:space="preserve">2 Largo </t>
  </si>
  <si>
    <t>1 Largo(cm)</t>
  </si>
  <si>
    <t xml:space="preserve">Caro </t>
  </si>
  <si>
    <t>Tiempo(s)</t>
  </si>
  <si>
    <t>3 Largo</t>
  </si>
  <si>
    <t>Promedio</t>
  </si>
  <si>
    <t>4 Largo</t>
  </si>
  <si>
    <t>5 Largo</t>
  </si>
  <si>
    <t>Periodo</t>
  </si>
  <si>
    <t>Ecuación de la gravedad</t>
  </si>
  <si>
    <t>g=L(2π/T)^2</t>
  </si>
  <si>
    <t>Gravedad</t>
  </si>
  <si>
    <t>Tiempo(s)2</t>
  </si>
  <si>
    <t>Tiempo(s)3</t>
  </si>
  <si>
    <t>Tiempo(s)4</t>
  </si>
  <si>
    <t>Integrante</t>
  </si>
  <si>
    <t>144.5 ± 0.3 cm</t>
  </si>
  <si>
    <t>102.5 ± 0.0 cm</t>
  </si>
  <si>
    <t>86.18 ± 0.0 cm</t>
  </si>
  <si>
    <t>46.78 ± 0.01 cm</t>
  </si>
  <si>
    <t>24.77 ± 0.0 cm</t>
  </si>
  <si>
    <t>Error absoluto (longitud)</t>
  </si>
  <si>
    <t>Delta x(longitud)</t>
  </si>
  <si>
    <t>Error relativo (%)(longitud)</t>
  </si>
  <si>
    <t>Error absoluto(periodo)</t>
  </si>
  <si>
    <t>Error Relativo(%) (Periodo)</t>
  </si>
  <si>
    <t>2.04± 0.01 s</t>
  </si>
  <si>
    <t>2.41± 0.01 s</t>
  </si>
  <si>
    <t>1.92± 0.01 s</t>
  </si>
  <si>
    <t>1.38± 0.01 s</t>
  </si>
  <si>
    <t>1.03± 0.01 s</t>
  </si>
  <si>
    <t>x</t>
  </si>
  <si>
    <t>y</t>
  </si>
  <si>
    <t xml:space="preserve">Promedio </t>
  </si>
  <si>
    <t>m(cm/s)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</si>
</sst>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5347112860892384E-2"/>
          <c:y val="0.15317147856517935"/>
          <c:w val="0.86805577427821523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Hoja1!$C$22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Hoja1!$B$23:$B$28</c:f>
              <c:numCache>
                <c:formatCode>General</c:formatCode>
                <c:ptCount val="6"/>
                <c:pt idx="0">
                  <c:v>0.14760897471936432</c:v>
                </c:pt>
                <c:pt idx="1">
                  <c:v>0.10572433579654518</c:v>
                </c:pt>
                <c:pt idx="2">
                  <c:v>9.3377166131401512E-2</c:v>
                </c:pt>
                <c:pt idx="3">
                  <c:v>4.8238789925304094E-2</c:v>
                </c:pt>
                <c:pt idx="4">
                  <c:v>2.7029553719073108E-2</c:v>
                </c:pt>
                <c:pt idx="5">
                  <c:v>8.4395764058337652E-2</c:v>
                </c:pt>
              </c:numCache>
            </c:numRef>
          </c:xVal>
          <c:yVal>
            <c:numRef>
              <c:f>Hoja1!$C$23:$C$28</c:f>
              <c:numCache>
                <c:formatCode>General</c:formatCode>
                <c:ptCount val="6"/>
                <c:pt idx="0">
                  <c:v>144.54</c:v>
                </c:pt>
                <c:pt idx="1">
                  <c:v>102.58</c:v>
                </c:pt>
                <c:pt idx="2">
                  <c:v>86.179999999999993</c:v>
                </c:pt>
                <c:pt idx="3">
                  <c:v>45.779999999999994</c:v>
                </c:pt>
                <c:pt idx="4">
                  <c:v>24.770000000000003</c:v>
                </c:pt>
                <c:pt idx="5">
                  <c:v>80.77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F-8549-9DD7-C1A28C90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846847"/>
        <c:axId val="1686771215"/>
      </c:scatterChart>
      <c:valAx>
        <c:axId val="16868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6771215"/>
        <c:crosses val="autoZero"/>
        <c:crossBetween val="midCat"/>
      </c:valAx>
      <c:valAx>
        <c:axId val="16867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68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51699</xdr:colOff>
      <xdr:row>19</xdr:row>
      <xdr:rowOff>145656</xdr:rowOff>
    </xdr:from>
    <xdr:to>
      <xdr:col>9</xdr:col>
      <xdr:colOff>409097</xdr:colOff>
      <xdr:row>33</xdr:row>
      <xdr:rowOff>56643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535D8A-AE8D-9646-A3DE-14E766FF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BFE0F-2B29-BE49-88A2-BF92ADFD0BED}" name="Tabla1" displayName="Tabla1" ref="A1:K7" headerRowDxfId="23" dataDxfId="22">
  <autoFilter ref="A1:K7" xr:uid="{9DEAFAE8-6D68-754B-9590-4A140A5AC8F4}"/>
  <tableColumns count="11">
    <tableColumn id="1" xr3:uid="{D54CFA8E-8F86-F44B-A965-E9D0910CFFF3}" name="Integrante" totalsRowLabel="Total" dataDxfId="21" totalsRowDxfId="20"/>
    <tableColumn id="2" xr3:uid="{C54B0457-FD5D-5F42-AC5C-55DA2BD0D280}" name="1 Largo(cm)" dataDxfId="19" totalsRowDxfId="18"/>
    <tableColumn id="3" xr3:uid="{E272ED47-3AE0-5645-866C-1E06853D2FD5}" name="Tiempo (s)en 15 oscilaciones" dataDxfId="17" totalsRowDxfId="16"/>
    <tableColumn id="4" xr3:uid="{BA715787-FB79-6F41-8AA7-9912FC36135D}" name="2 Largo " dataDxfId="15" totalsRowDxfId="14"/>
    <tableColumn id="5" xr3:uid="{0DABB9E3-9587-CD4B-AE9C-BF097FDFBF8D}" name="Tiempo(s)" dataDxfId="13" totalsRowDxfId="12"/>
    <tableColumn id="6" xr3:uid="{C36F9E34-F1DA-8A43-B5AB-CAD577FCEE08}" name="3 Largo" dataDxfId="11" totalsRowDxfId="10"/>
    <tableColumn id="7" xr3:uid="{C16F3F60-C3F6-AD41-9BCB-BEAB7E51F079}" name="Tiempo(s)2" dataDxfId="9" totalsRowDxfId="8"/>
    <tableColumn id="8" xr3:uid="{E4A307A1-1927-6F4A-A125-22CA0D5422AF}" name="4 Largo" dataDxfId="7" totalsRowDxfId="6"/>
    <tableColumn id="9" xr3:uid="{2CD30758-F0DF-EA4E-A270-303E4A6A58AA}" name="Tiempo(s)3" dataDxfId="5" totalsRowDxfId="4"/>
    <tableColumn id="10" xr3:uid="{F34D0EC3-A9C3-BF4E-9A9F-6299F8F48A47}" name="5 Largo" dataDxfId="3" totalsRowDxfId="2"/>
    <tableColumn id="11" xr3:uid="{996382FD-A7CD-6A41-92E8-CAD6DD98939B}" name="Tiempo(s)4" totalsRowFunction="sum" dataDxfId="1" totalsRowDxfId="0"/>
  </tableColumns>
  <tableStyleInfo name="TableStyleLight21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BB7CF-B8E9-8048-9411-63E3CB1AF7D8}" name="Tabla4" displayName="Tabla4" ref="A9:K18" headerRowCount="0" totalsRowShown="0">
  <tableColumns count="11">
    <tableColumn id="1" xr3:uid="{9DE78C8B-D099-354B-BCCE-7D87D86C0F0C}" name="Columna1"/>
    <tableColumn id="2" xr3:uid="{83348776-874A-EF49-BFB3-A7EC48E7F874}" name="Columna2"/>
    <tableColumn id="3" xr3:uid="{E379D171-15D6-7045-87D9-B2F265C4F70F}" name="Columna3"/>
    <tableColumn id="4" xr3:uid="{597C41A1-5DA6-DA46-B4FC-4F2AD22BE1AD}" name="Columna4"/>
    <tableColumn id="5" xr3:uid="{5573DC96-185E-6245-BBD2-773DE0ADD250}" name="Columna5"/>
    <tableColumn id="6" xr3:uid="{38F25467-AB92-D24C-93AF-DD2D5A531017}" name="Columna6"/>
    <tableColumn id="7" xr3:uid="{9D0919AA-B2EB-FD44-8616-9BA7874D3623}" name="Columna7"/>
    <tableColumn id="8" xr3:uid="{2369F924-2FC0-F643-AE1E-78A5EB837732}" name="Columna8"/>
    <tableColumn id="9" xr3:uid="{705B8246-264E-0744-A3CF-22A1FB77F60C}" name="Columna9"/>
    <tableColumn id="10" xr3:uid="{10448F54-3E15-5E4E-9DEF-47AA731EA138}" name="Columna10"/>
    <tableColumn id="11" xr3:uid="{4CD18F1B-BE38-BF41-9AF3-DCC37C9CFDC2}" name="Columna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E432-2F71-B94C-8EE1-42BD2112C0B8}">
  <dimension ref="A1:M28"/>
  <sheetViews>
    <sheetView tabSelected="1" topLeftCell="A6" workbookViewId="0">
      <selection activeCell="C17" sqref="C17"/>
    </sheetView>
  </sheetViews>
  <sheetFormatPr baseColWidth="10" defaultRowHeight="16" x14ac:dyDescent="0.2"/>
  <cols>
    <col min="1" max="1" width="24.6640625" customWidth="1"/>
    <col min="2" max="2" width="17.5" customWidth="1"/>
    <col min="3" max="3" width="16.83203125" customWidth="1"/>
    <col min="4" max="4" width="15" customWidth="1"/>
    <col min="5" max="5" width="11.83203125" customWidth="1"/>
    <col min="6" max="6" width="16.33203125" customWidth="1"/>
    <col min="7" max="7" width="11.1640625" customWidth="1"/>
    <col min="8" max="8" width="16" customWidth="1"/>
    <col min="9" max="9" width="11.83203125" customWidth="1"/>
    <col min="10" max="10" width="14.83203125" customWidth="1"/>
    <col min="11" max="11" width="12.83203125" customWidth="1"/>
  </cols>
  <sheetData>
    <row r="1" spans="1:13" ht="40" customHeight="1" x14ac:dyDescent="0.2">
      <c r="A1" s="4" t="s">
        <v>20</v>
      </c>
      <c r="B1" s="4" t="s">
        <v>6</v>
      </c>
      <c r="C1" s="4" t="s">
        <v>4</v>
      </c>
      <c r="D1" s="4" t="s">
        <v>5</v>
      </c>
      <c r="E1" s="4" t="s">
        <v>8</v>
      </c>
      <c r="F1" s="4" t="s">
        <v>9</v>
      </c>
      <c r="G1" s="4" t="s">
        <v>17</v>
      </c>
      <c r="H1" s="4" t="s">
        <v>11</v>
      </c>
      <c r="I1" s="4" t="s">
        <v>18</v>
      </c>
      <c r="J1" s="4" t="s">
        <v>12</v>
      </c>
      <c r="K1" s="4" t="s">
        <v>19</v>
      </c>
    </row>
    <row r="2" spans="1:13" x14ac:dyDescent="0.2">
      <c r="A2" s="3" t="s">
        <v>0</v>
      </c>
      <c r="B2" s="3">
        <v>143</v>
      </c>
      <c r="C2" s="3">
        <v>36.21</v>
      </c>
      <c r="D2" s="3">
        <v>102.3</v>
      </c>
      <c r="E2" s="3">
        <v>30.65</v>
      </c>
      <c r="F2" s="3">
        <v>86.1</v>
      </c>
      <c r="G2" s="3">
        <v>28.8</v>
      </c>
      <c r="H2" s="3">
        <v>45.1</v>
      </c>
      <c r="I2" s="3">
        <v>20.72</v>
      </c>
      <c r="J2" s="3">
        <v>24.6</v>
      </c>
      <c r="K2" s="3">
        <v>15.5</v>
      </c>
      <c r="M2" t="s">
        <v>14</v>
      </c>
    </row>
    <row r="3" spans="1:13" x14ac:dyDescent="0.2">
      <c r="A3" s="3" t="s">
        <v>1</v>
      </c>
      <c r="B3" s="3">
        <v>144.9</v>
      </c>
      <c r="C3" s="3"/>
      <c r="D3" s="3">
        <v>102.6</v>
      </c>
      <c r="E3" s="3"/>
      <c r="F3" s="3">
        <v>86.3</v>
      </c>
      <c r="G3" s="3"/>
      <c r="H3" s="3">
        <v>46.3</v>
      </c>
      <c r="I3" s="3"/>
      <c r="J3" s="3">
        <v>24.7</v>
      </c>
      <c r="K3" s="3"/>
    </row>
    <row r="4" spans="1:13" x14ac:dyDescent="0.2">
      <c r="A4" s="3" t="s">
        <v>2</v>
      </c>
      <c r="B4" s="3">
        <v>145.19999999999999</v>
      </c>
      <c r="C4" s="3"/>
      <c r="D4" s="3">
        <v>102.6</v>
      </c>
      <c r="E4" s="3"/>
      <c r="F4" s="3">
        <v>86</v>
      </c>
      <c r="G4" s="3"/>
      <c r="H4" s="3">
        <v>45.8</v>
      </c>
      <c r="I4" s="3"/>
      <c r="J4" s="3">
        <v>25.1</v>
      </c>
      <c r="K4" s="3"/>
      <c r="M4" t="s">
        <v>15</v>
      </c>
    </row>
    <row r="5" spans="1:13" x14ac:dyDescent="0.2">
      <c r="A5" s="3" t="s">
        <v>3</v>
      </c>
      <c r="B5" s="3">
        <v>145.1</v>
      </c>
      <c r="C5" s="3"/>
      <c r="D5" s="3">
        <v>102.9</v>
      </c>
      <c r="E5" s="3"/>
      <c r="F5" s="3">
        <v>86.2</v>
      </c>
      <c r="G5" s="3"/>
      <c r="H5" s="3">
        <v>46</v>
      </c>
      <c r="I5" s="3"/>
      <c r="J5" s="3">
        <v>24.75</v>
      </c>
      <c r="K5" s="3"/>
    </row>
    <row r="6" spans="1:13" x14ac:dyDescent="0.2">
      <c r="A6" s="3" t="s">
        <v>7</v>
      </c>
      <c r="B6" s="3">
        <v>144.5</v>
      </c>
      <c r="C6" s="3"/>
      <c r="D6" s="3">
        <v>102.5</v>
      </c>
      <c r="E6" s="3"/>
      <c r="F6" s="3">
        <v>86.3</v>
      </c>
      <c r="G6" s="3"/>
      <c r="H6" s="3">
        <v>45.7</v>
      </c>
      <c r="I6" s="3"/>
      <c r="J6" s="3">
        <v>24.7</v>
      </c>
      <c r="K6" s="3"/>
    </row>
    <row r="7" spans="1:13" x14ac:dyDescent="0.2">
      <c r="A7" s="3" t="s">
        <v>10</v>
      </c>
      <c r="B7" s="3">
        <f>AVERAGE(B2:B6)</f>
        <v>144.54</v>
      </c>
      <c r="C7" s="3"/>
      <c r="D7" s="3">
        <f>AVERAGE(D2:D6)</f>
        <v>102.58</v>
      </c>
      <c r="E7" s="3"/>
      <c r="F7" s="3">
        <f>AVERAGE(F2:F6)</f>
        <v>86.179999999999993</v>
      </c>
      <c r="G7" s="3"/>
      <c r="H7" s="3">
        <f>AVERAGE(H2:H6)</f>
        <v>45.779999999999994</v>
      </c>
      <c r="I7" s="3"/>
      <c r="J7" s="3">
        <f>AVERAGE(J2:J6)</f>
        <v>24.770000000000003</v>
      </c>
      <c r="K7" s="3"/>
    </row>
    <row r="9" spans="1:13" x14ac:dyDescent="0.2">
      <c r="A9" t="s">
        <v>13</v>
      </c>
      <c r="C9" s="6">
        <v>2.4140000000000001</v>
      </c>
      <c r="E9" s="6">
        <v>2.0430000000000001</v>
      </c>
      <c r="G9">
        <v>1.92</v>
      </c>
      <c r="I9">
        <v>1.38</v>
      </c>
      <c r="K9" s="6">
        <v>1.0329999999999999</v>
      </c>
    </row>
    <row r="10" spans="1:13" x14ac:dyDescent="0.2">
      <c r="A10" t="s">
        <v>26</v>
      </c>
      <c r="B10" s="5" t="s">
        <v>21</v>
      </c>
      <c r="C10" s="5"/>
      <c r="D10" s="5" t="s">
        <v>22</v>
      </c>
      <c r="E10" s="5"/>
      <c r="F10" s="5" t="s">
        <v>23</v>
      </c>
      <c r="G10" s="5"/>
      <c r="H10" s="5" t="s">
        <v>24</v>
      </c>
      <c r="I10" s="5"/>
      <c r="J10" s="5" t="s">
        <v>25</v>
      </c>
      <c r="K10" s="5"/>
    </row>
    <row r="11" spans="1:13" x14ac:dyDescent="0.2">
      <c r="A11" t="s">
        <v>27</v>
      </c>
      <c r="B11" s="1">
        <f>(((B2-B7)^2+(B3-B7)^2+(B4-B7)^2+(B5-B7)^2+(B6-B7)^2)/5)^1/2</f>
        <v>0.32519999999999827</v>
      </c>
      <c r="D11" s="2">
        <f>(((D2-D7)^2+(D3-D7)^2+(D4-D7)^2+(D5-D7)^2+(D6-D7)^2)/5)^1/2</f>
        <v>1.8800000000000476E-2</v>
      </c>
      <c r="F11" s="2">
        <f>(((F2-F7)^2+(F3-F7)^2+(F4-F7)^2+(F5-F7)^2+(F6-F7)^2)/5)^1/2</f>
        <v>6.7999999999999658E-3</v>
      </c>
      <c r="H11" s="2">
        <f>(((H2-H7)^2+(H3-H7)^2+(H4-H7)^2+(H5-H7)^2+(H6-H7)^2)/5)^1/2</f>
        <v>7.8799999999999468E-2</v>
      </c>
      <c r="J11" s="2">
        <f>(((J2-J7)^2+(J3-J7)^2+(J4-J7)^2+(J5-J7)^2+(J6-J7)^2)/5)^1/2</f>
        <v>1.4800000000000067E-2</v>
      </c>
    </row>
    <row r="12" spans="1:13" x14ac:dyDescent="0.2">
      <c r="A12" t="s">
        <v>28</v>
      </c>
      <c r="B12" s="2">
        <f>(B11/B7)*100</f>
        <v>0.22498962224989502</v>
      </c>
      <c r="D12" s="2">
        <f>(D11/D7)*100</f>
        <v>1.8327159290310466E-2</v>
      </c>
      <c r="F12" s="2">
        <f>(F11/F7)*100</f>
        <v>7.8904618240890761E-3</v>
      </c>
      <c r="H12" s="2">
        <f>(H11/H7)*100</f>
        <v>0.17212756662297835</v>
      </c>
      <c r="J12" s="2">
        <f>(J11/J7)*100</f>
        <v>5.9749697214372489E-2</v>
      </c>
    </row>
    <row r="14" spans="1:13" x14ac:dyDescent="0.2">
      <c r="A14" t="s">
        <v>16</v>
      </c>
      <c r="B14">
        <f>(B7/100)*(((2*3.1416)/C9)^2)</f>
        <v>9.7920875254909721</v>
      </c>
      <c r="D14">
        <f>(D7/100)*(((2*3.1416)/E9)^2)</f>
        <v>9.7025911042282544</v>
      </c>
      <c r="F14">
        <f>(F7/100)*(((2*3.1416)/G9)^2)</f>
        <v>9.229237036249998</v>
      </c>
      <c r="H14">
        <f>(H7/100)*(((2*3.1416)/I9)^2)</f>
        <v>9.4902878100567101</v>
      </c>
      <c r="J14">
        <f>(J7/100)*(((2*3.1416)/K9)^2)</f>
        <v>9.1640432755355938</v>
      </c>
    </row>
    <row r="17" spans="1:11" x14ac:dyDescent="0.2">
      <c r="A17" t="s">
        <v>29</v>
      </c>
      <c r="C17" t="s">
        <v>32</v>
      </c>
      <c r="E17" t="s">
        <v>31</v>
      </c>
      <c r="G17" t="s">
        <v>33</v>
      </c>
      <c r="I17" t="s">
        <v>34</v>
      </c>
      <c r="K17" t="s">
        <v>35</v>
      </c>
    </row>
    <row r="18" spans="1:11" x14ac:dyDescent="0.2">
      <c r="A18" t="s">
        <v>30</v>
      </c>
      <c r="C18" s="6">
        <f>0.01/2.41*100</f>
        <v>0.41493775933609961</v>
      </c>
      <c r="E18" s="6">
        <f>0.01/E9*100</f>
        <v>0.48947626040137049</v>
      </c>
      <c r="G18" s="6">
        <f>0.01/G9*100</f>
        <v>0.52083333333333337</v>
      </c>
      <c r="I18" s="6">
        <f>0.01/I9*100</f>
        <v>0.7246376811594204</v>
      </c>
      <c r="K18" s="6">
        <f>0.01/K9*100</f>
        <v>0.96805421103581812</v>
      </c>
    </row>
    <row r="22" spans="1:11" x14ac:dyDescent="0.2">
      <c r="B22" t="s">
        <v>36</v>
      </c>
      <c r="C22" t="s">
        <v>37</v>
      </c>
      <c r="D22" t="s">
        <v>39</v>
      </c>
    </row>
    <row r="23" spans="1:11" x14ac:dyDescent="0.2">
      <c r="A23">
        <v>1</v>
      </c>
      <c r="B23">
        <f>(C9/(2*3.1416))^2</f>
        <v>0.14760897471936432</v>
      </c>
      <c r="C23">
        <f>B7</f>
        <v>144.54</v>
      </c>
    </row>
    <row r="24" spans="1:11" x14ac:dyDescent="0.2">
      <c r="A24">
        <v>2</v>
      </c>
      <c r="B24">
        <f>(E9/(2*3.1416))^2</f>
        <v>0.10572433579654518</v>
      </c>
      <c r="C24">
        <f>D7</f>
        <v>102.58</v>
      </c>
    </row>
    <row r="25" spans="1:11" x14ac:dyDescent="0.2">
      <c r="A25">
        <v>3</v>
      </c>
      <c r="B25">
        <f>(G9/(2*3.1416))^2</f>
        <v>9.3377166131401512E-2</v>
      </c>
      <c r="C25">
        <f>F7</f>
        <v>86.179999999999993</v>
      </c>
    </row>
    <row r="26" spans="1:11" x14ac:dyDescent="0.2">
      <c r="A26">
        <v>4</v>
      </c>
      <c r="B26">
        <f>(I9/(2*3.1416))^2</f>
        <v>4.8238789925304094E-2</v>
      </c>
      <c r="C26">
        <f>H7</f>
        <v>45.779999999999994</v>
      </c>
    </row>
    <row r="27" spans="1:11" x14ac:dyDescent="0.2">
      <c r="A27">
        <v>5</v>
      </c>
      <c r="B27">
        <f>(K9/(2*3.1416))^2</f>
        <v>2.7029553719073108E-2</v>
      </c>
      <c r="C27">
        <f>J7</f>
        <v>24.770000000000003</v>
      </c>
    </row>
    <row r="28" spans="1:11" x14ac:dyDescent="0.2">
      <c r="A28" t="s">
        <v>38</v>
      </c>
      <c r="B28">
        <f>AVERAGE(B23:B27)</f>
        <v>8.4395764058337652E-2</v>
      </c>
      <c r="C28">
        <f>AVERAGE(C23:C27)</f>
        <v>80.77</v>
      </c>
      <c r="D28">
        <f>(B23*(C23-C28)+B24*(C24-C28)+B25*(C25-C28)+B26*(C26-C28)+B27*(C27-C28))/(B23*(B23-B28)+B24*(B24-B28)+B25*(B25-B28)+B26*(B26-B28)+B27*(B27-B28))</f>
        <v>988.26026801005401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2020-02-19T19:43:22Z</dcterms:created>
  <dcterms:modified xsi:type="dcterms:W3CDTF">2020-02-22T00:07:46Z</dcterms:modified>
</cp:coreProperties>
</file>