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esktop/Semestre 2/Módulo 1/Física/"/>
    </mc:Choice>
  </mc:AlternateContent>
  <xr:revisionPtr revIDLastSave="0" documentId="13_ncr:1_{075A6222-186E-2F42-B3B2-676ACF5481FD}" xr6:coauthVersionLast="45" xr6:coauthVersionMax="45" xr10:uidLastSave="{00000000-0000-0000-0000-000000000000}"/>
  <bookViews>
    <workbookView xWindow="0" yWindow="460" windowWidth="28800" windowHeight="16500" xr2:uid="{20EDD91D-4187-4E41-BDC6-2113FA14CEC6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1" l="1"/>
  <c r="F39" i="1"/>
  <c r="E39" i="1" l="1"/>
  <c r="B51" i="1"/>
  <c r="B49" i="1"/>
  <c r="C48" i="1"/>
  <c r="C44" i="1"/>
  <c r="C45" i="1"/>
  <c r="C46" i="1"/>
  <c r="C47" i="1"/>
  <c r="C43" i="1"/>
  <c r="B48" i="1"/>
  <c r="A7" i="1" l="1"/>
  <c r="D39" i="1" l="1"/>
  <c r="B39" i="1"/>
  <c r="B7" i="1"/>
  <c r="D3" i="1"/>
  <c r="E3" i="1"/>
  <c r="F3" i="1"/>
  <c r="C3" i="1"/>
  <c r="Q18" i="1"/>
  <c r="Q16" i="1"/>
  <c r="G2" i="1" l="1"/>
  <c r="H2" i="1" s="1"/>
</calcChain>
</file>

<file path=xl/sharedStrings.xml><?xml version="1.0" encoding="utf-8"?>
<sst xmlns="http://schemas.openxmlformats.org/spreadsheetml/2006/main" count="34" uniqueCount="33">
  <si>
    <t>Diámetro interno</t>
  </si>
  <si>
    <t>Altura(cm)</t>
  </si>
  <si>
    <t>Diámetro Botella</t>
  </si>
  <si>
    <t>Tiempo(s)</t>
  </si>
  <si>
    <t>Diámetro Externo</t>
  </si>
  <si>
    <t>Radio Botella</t>
  </si>
  <si>
    <t>Área(mm)</t>
  </si>
  <si>
    <t>Volumen Botella (cm)</t>
  </si>
  <si>
    <t>Experimento-52</t>
  </si>
  <si>
    <t>VideoAnalysis: Time (s)</t>
  </si>
  <si>
    <t>VideoAnalysis: X (cm)</t>
  </si>
  <si>
    <t>VideoAnalysis: Y (cm)</t>
  </si>
  <si>
    <t>VideoAnalysis: X Velocity (cm/s)</t>
  </si>
  <si>
    <t>VideoAnalysis: Y Velocity (cm/s)</t>
  </si>
  <si>
    <t>V0x=41.273</t>
  </si>
  <si>
    <t>V0y= 1045.8</t>
  </si>
  <si>
    <t>V0=</t>
  </si>
  <si>
    <t>cm/s</t>
  </si>
  <si>
    <t>𝜽=</t>
  </si>
  <si>
    <t>rad</t>
  </si>
  <si>
    <t>A salida (cm^2)</t>
  </si>
  <si>
    <t>Área transversal de descarga</t>
  </si>
  <si>
    <t>Q (cm^3/s)</t>
  </si>
  <si>
    <t>Volumen (cm^3)</t>
  </si>
  <si>
    <t>! ± 0.1 cm</t>
  </si>
  <si>
    <t>Promedio</t>
  </si>
  <si>
    <t>Delata x</t>
  </si>
  <si>
    <t>Error absoluto</t>
  </si>
  <si>
    <t>Error relativo</t>
  </si>
  <si>
    <t>t-prom ^2</t>
  </si>
  <si>
    <t>56.06 ± 4.25</t>
  </si>
  <si>
    <t>Q</t>
  </si>
  <si>
    <t>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</si>
</sst>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49" fontId="2" fillId="0" borderId="1" xfId="0" applyNumberFormat="1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 vs tiempo (cm)</a:t>
            </a:r>
          </a:p>
        </c:rich>
      </c:tx>
      <c:layout>
        <c:manualLayout>
          <c:xMode val="edge"/>
          <c:yMode val="edge"/>
          <c:x val="0.283611111111111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'[1]Hoja 1 - Experimento-52'!$B$2</c:f>
              <c:strCache>
                <c:ptCount val="1"/>
                <c:pt idx="0">
                  <c:v>VideoAnalysis: X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06197509872395E-2"/>
                  <c:y val="-0.160094433125929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41.273x - 2567.7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0.9621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'[1]Hoja 1 - Experimento-52'!$A$3:$A$26</c:f>
              <c:numCache>
                <c:formatCode>General</c:formatCode>
                <c:ptCount val="24"/>
                <c:pt idx="0">
                  <c:v>62.291666999999997</c:v>
                </c:pt>
                <c:pt idx="1">
                  <c:v>62.325000000000003</c:v>
                </c:pt>
                <c:pt idx="2">
                  <c:v>62.358333000000002</c:v>
                </c:pt>
                <c:pt idx="3">
                  <c:v>62.391666999999998</c:v>
                </c:pt>
                <c:pt idx="4">
                  <c:v>62.424999999999997</c:v>
                </c:pt>
                <c:pt idx="5">
                  <c:v>62.458333000000003</c:v>
                </c:pt>
                <c:pt idx="6">
                  <c:v>62.491667</c:v>
                </c:pt>
                <c:pt idx="7">
                  <c:v>62.524999999999999</c:v>
                </c:pt>
                <c:pt idx="8">
                  <c:v>62.558332999999998</c:v>
                </c:pt>
                <c:pt idx="9">
                  <c:v>62.591667000000001</c:v>
                </c:pt>
                <c:pt idx="10">
                  <c:v>62.625</c:v>
                </c:pt>
                <c:pt idx="11">
                  <c:v>62.658332999999999</c:v>
                </c:pt>
                <c:pt idx="12">
                  <c:v>62.691667000000002</c:v>
                </c:pt>
                <c:pt idx="13">
                  <c:v>62.725000000000001</c:v>
                </c:pt>
                <c:pt idx="14">
                  <c:v>62.758333</c:v>
                </c:pt>
                <c:pt idx="15">
                  <c:v>62.791666999999997</c:v>
                </c:pt>
                <c:pt idx="16">
                  <c:v>62.825000000000003</c:v>
                </c:pt>
                <c:pt idx="17">
                  <c:v>62.858333000000002</c:v>
                </c:pt>
                <c:pt idx="18">
                  <c:v>62.891666999999998</c:v>
                </c:pt>
                <c:pt idx="19">
                  <c:v>62.924999999999997</c:v>
                </c:pt>
                <c:pt idx="20">
                  <c:v>63.058332999999998</c:v>
                </c:pt>
                <c:pt idx="21">
                  <c:v>63.091667000000001</c:v>
                </c:pt>
                <c:pt idx="22">
                  <c:v>63.125</c:v>
                </c:pt>
                <c:pt idx="23">
                  <c:v>63.158332999999999</c:v>
                </c:pt>
              </c:numCache>
            </c:numRef>
          </c:xVal>
          <c:yVal>
            <c:numRef>
              <c:f>'[1]Hoja 1 - Experimento-52'!$B$3:$B$26</c:f>
              <c:numCache>
                <c:formatCode>General</c:formatCode>
                <c:ptCount val="24"/>
                <c:pt idx="0">
                  <c:v>0.158725</c:v>
                </c:pt>
                <c:pt idx="1">
                  <c:v>4.6559410000000003</c:v>
                </c:pt>
                <c:pt idx="2">
                  <c:v>2.063428</c:v>
                </c:pt>
                <c:pt idx="3">
                  <c:v>6.772278</c:v>
                </c:pt>
                <c:pt idx="4">
                  <c:v>8.3066220000000008</c:v>
                </c:pt>
                <c:pt idx="5">
                  <c:v>9.5764239999999994</c:v>
                </c:pt>
                <c:pt idx="6">
                  <c:v>10.793317999999999</c:v>
                </c:pt>
                <c:pt idx="7">
                  <c:v>12.909654</c:v>
                </c:pt>
                <c:pt idx="8">
                  <c:v>14.443999</c:v>
                </c:pt>
                <c:pt idx="9">
                  <c:v>16.348701999999999</c:v>
                </c:pt>
                <c:pt idx="10">
                  <c:v>18.412130000000001</c:v>
                </c:pt>
                <c:pt idx="11">
                  <c:v>20.263925</c:v>
                </c:pt>
                <c:pt idx="12">
                  <c:v>22.009903000000001</c:v>
                </c:pt>
                <c:pt idx="13">
                  <c:v>23.702971999999999</c:v>
                </c:pt>
                <c:pt idx="14">
                  <c:v>24.919865999999999</c:v>
                </c:pt>
                <c:pt idx="15">
                  <c:v>26.507117999999998</c:v>
                </c:pt>
                <c:pt idx="16">
                  <c:v>27.724011999999998</c:v>
                </c:pt>
                <c:pt idx="17">
                  <c:v>28.993814</c:v>
                </c:pt>
                <c:pt idx="18">
                  <c:v>29.681623999999999</c:v>
                </c:pt>
                <c:pt idx="19">
                  <c:v>30.898516999999998</c:v>
                </c:pt>
                <c:pt idx="20">
                  <c:v>32.115411000000002</c:v>
                </c:pt>
                <c:pt idx="21">
                  <c:v>33.702663999999999</c:v>
                </c:pt>
                <c:pt idx="22">
                  <c:v>34.866649000000002</c:v>
                </c:pt>
                <c:pt idx="23">
                  <c:v>35.766092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4-AB4C-8285-5C8F3D02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6079"/>
        <c:axId val="43917695"/>
      </c:scatterChart>
      <c:valAx>
        <c:axId val="456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917695"/>
        <c:crosses val="autoZero"/>
        <c:crossBetween val="midCat"/>
      </c:valAx>
      <c:valAx>
        <c:axId val="439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3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 vs tiempo (cm)</a:t>
            </a:r>
          </a:p>
        </c:rich>
      </c:tx>
      <c:layout>
        <c:manualLayout>
          <c:xMode val="edge"/>
          <c:yMode val="edge"/>
          <c:x val="0.24406277231298232"/>
          <c:y val="2.464788732394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'[1]Hoja 1 - Experimento-52'!$C$2</c:f>
              <c:strCache>
                <c:ptCount val="1"/>
                <c:pt idx="0">
                  <c:v>VideoAnalysis: Y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604203138615649"/>
                  <c:y val="-0.760694798713541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8.0114x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- 1045.8x + 34058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0.9869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'[1]Hoja 1 - Experimento-52'!$A$3:$A$26</c:f>
              <c:numCache>
                <c:formatCode>General</c:formatCode>
                <c:ptCount val="24"/>
                <c:pt idx="0">
                  <c:v>62.291666999999997</c:v>
                </c:pt>
                <c:pt idx="1">
                  <c:v>62.325000000000003</c:v>
                </c:pt>
                <c:pt idx="2">
                  <c:v>62.358333000000002</c:v>
                </c:pt>
                <c:pt idx="3">
                  <c:v>62.391666999999998</c:v>
                </c:pt>
                <c:pt idx="4">
                  <c:v>62.424999999999997</c:v>
                </c:pt>
                <c:pt idx="5">
                  <c:v>62.458333000000003</c:v>
                </c:pt>
                <c:pt idx="6">
                  <c:v>62.491667</c:v>
                </c:pt>
                <c:pt idx="7">
                  <c:v>62.524999999999999</c:v>
                </c:pt>
                <c:pt idx="8">
                  <c:v>62.558332999999998</c:v>
                </c:pt>
                <c:pt idx="9">
                  <c:v>62.591667000000001</c:v>
                </c:pt>
                <c:pt idx="10">
                  <c:v>62.625</c:v>
                </c:pt>
                <c:pt idx="11">
                  <c:v>62.658332999999999</c:v>
                </c:pt>
                <c:pt idx="12">
                  <c:v>62.691667000000002</c:v>
                </c:pt>
                <c:pt idx="13">
                  <c:v>62.725000000000001</c:v>
                </c:pt>
                <c:pt idx="14">
                  <c:v>62.758333</c:v>
                </c:pt>
                <c:pt idx="15">
                  <c:v>62.791666999999997</c:v>
                </c:pt>
                <c:pt idx="16">
                  <c:v>62.825000000000003</c:v>
                </c:pt>
                <c:pt idx="17">
                  <c:v>62.858333000000002</c:v>
                </c:pt>
                <c:pt idx="18">
                  <c:v>62.891666999999998</c:v>
                </c:pt>
                <c:pt idx="19">
                  <c:v>62.924999999999997</c:v>
                </c:pt>
                <c:pt idx="20">
                  <c:v>63.058332999999998</c:v>
                </c:pt>
                <c:pt idx="21">
                  <c:v>63.091667000000001</c:v>
                </c:pt>
                <c:pt idx="22">
                  <c:v>63.125</c:v>
                </c:pt>
                <c:pt idx="23">
                  <c:v>63.158332999999999</c:v>
                </c:pt>
              </c:numCache>
            </c:numRef>
          </c:xVal>
          <c:yVal>
            <c:numRef>
              <c:f>'[1]Hoja 1 - Experimento-52'!$C$3:$C$26</c:f>
              <c:numCache>
                <c:formatCode>General</c:formatCode>
                <c:ptCount val="24"/>
                <c:pt idx="0">
                  <c:v>-0.31745099999999998</c:v>
                </c:pt>
                <c:pt idx="1">
                  <c:v>-2.2221540000000002</c:v>
                </c:pt>
                <c:pt idx="2">
                  <c:v>-0.89944299999999999</c:v>
                </c:pt>
                <c:pt idx="3">
                  <c:v>-2.8041459999999998</c:v>
                </c:pt>
                <c:pt idx="4">
                  <c:v>-4.0210400000000002</c:v>
                </c:pt>
                <c:pt idx="5">
                  <c:v>-5.0263</c:v>
                </c:pt>
                <c:pt idx="6">
                  <c:v>-6.1373769999999999</c:v>
                </c:pt>
                <c:pt idx="7">
                  <c:v>-7.4600869999999997</c:v>
                </c:pt>
                <c:pt idx="8">
                  <c:v>-8.8886149999999997</c:v>
                </c:pt>
                <c:pt idx="9">
                  <c:v>-10.581683999999999</c:v>
                </c:pt>
                <c:pt idx="10">
                  <c:v>-12.962562999999999</c:v>
                </c:pt>
                <c:pt idx="11">
                  <c:v>-14.602724</c:v>
                </c:pt>
                <c:pt idx="12">
                  <c:v>-16.507427</c:v>
                </c:pt>
                <c:pt idx="13">
                  <c:v>-18.306312999999999</c:v>
                </c:pt>
                <c:pt idx="14">
                  <c:v>-19.681932</c:v>
                </c:pt>
                <c:pt idx="15">
                  <c:v>-21.533726999999999</c:v>
                </c:pt>
                <c:pt idx="16">
                  <c:v>-22.856437</c:v>
                </c:pt>
                <c:pt idx="17">
                  <c:v>-24.126239999999999</c:v>
                </c:pt>
                <c:pt idx="18">
                  <c:v>-25.237316</c:v>
                </c:pt>
                <c:pt idx="19">
                  <c:v>-26.771661000000002</c:v>
                </c:pt>
                <c:pt idx="20">
                  <c:v>-28.464729999999999</c:v>
                </c:pt>
                <c:pt idx="21">
                  <c:v>-30.263615999999999</c:v>
                </c:pt>
                <c:pt idx="22">
                  <c:v>-32.062502000000002</c:v>
                </c:pt>
                <c:pt idx="23">
                  <c:v>-33.914296999999998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2-9642-B43D-E76C5C8A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8895"/>
        <c:axId val="12734655"/>
      </c:scatterChart>
      <c:valAx>
        <c:axId val="4619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34655"/>
        <c:crosses val="autoZero"/>
        <c:crossBetween val="midCat"/>
      </c:valAx>
      <c:valAx>
        <c:axId val="127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9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3</xdr:row>
      <xdr:rowOff>139700</xdr:rowOff>
    </xdr:from>
    <xdr:to>
      <xdr:col>14</xdr:col>
      <xdr:colOff>457200</xdr:colOff>
      <xdr:row>21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C5FD38-4A09-1640-958A-C15BDFC52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22</xdr:row>
      <xdr:rowOff>152400</xdr:rowOff>
    </xdr:from>
    <xdr:to>
      <xdr:col>14</xdr:col>
      <xdr:colOff>406400</xdr:colOff>
      <xdr:row>38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301803-7F8A-0441-9856-CAA6F19A0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igo/Desktop/Datos%20de%20x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1 - Experimento-52"/>
    </sheetNames>
    <sheetDataSet>
      <sheetData sheetId="0">
        <row r="2">
          <cell r="B2" t="str">
            <v>VideoAnalysis: X (cm)</v>
          </cell>
          <cell r="C2" t="str">
            <v>VideoAnalysis: Y (cm)</v>
          </cell>
        </row>
        <row r="3">
          <cell r="A3">
            <v>62.291666999999997</v>
          </cell>
          <cell r="B3">
            <v>0.158725</v>
          </cell>
          <cell r="C3">
            <v>-0.31745099999999998</v>
          </cell>
        </row>
        <row r="4">
          <cell r="A4">
            <v>62.325000000000003</v>
          </cell>
          <cell r="B4">
            <v>4.6559410000000003</v>
          </cell>
          <cell r="C4">
            <v>-2.2221540000000002</v>
          </cell>
        </row>
        <row r="5">
          <cell r="A5">
            <v>62.358333000000002</v>
          </cell>
          <cell r="B5">
            <v>2.063428</v>
          </cell>
          <cell r="C5">
            <v>-0.89944299999999999</v>
          </cell>
        </row>
        <row r="6">
          <cell r="A6">
            <v>62.391666999999998</v>
          </cell>
          <cell r="B6">
            <v>6.772278</v>
          </cell>
          <cell r="C6">
            <v>-2.8041459999999998</v>
          </cell>
        </row>
        <row r="7">
          <cell r="A7">
            <v>62.424999999999997</v>
          </cell>
          <cell r="B7">
            <v>8.3066220000000008</v>
          </cell>
          <cell r="C7">
            <v>-4.0210400000000002</v>
          </cell>
        </row>
        <row r="8">
          <cell r="A8">
            <v>62.458333000000003</v>
          </cell>
          <cell r="B8">
            <v>9.5764239999999994</v>
          </cell>
          <cell r="C8">
            <v>-5.0263</v>
          </cell>
        </row>
        <row r="9">
          <cell r="A9">
            <v>62.491667</v>
          </cell>
          <cell r="B9">
            <v>10.793317999999999</v>
          </cell>
          <cell r="C9">
            <v>-6.1373769999999999</v>
          </cell>
        </row>
        <row r="10">
          <cell r="A10">
            <v>62.524999999999999</v>
          </cell>
          <cell r="B10">
            <v>12.909654</v>
          </cell>
          <cell r="C10">
            <v>-7.4600869999999997</v>
          </cell>
        </row>
        <row r="11">
          <cell r="A11">
            <v>62.558332999999998</v>
          </cell>
          <cell r="B11">
            <v>14.443999</v>
          </cell>
          <cell r="C11">
            <v>-8.8886149999999997</v>
          </cell>
        </row>
        <row r="12">
          <cell r="A12">
            <v>62.591667000000001</v>
          </cell>
          <cell r="B12">
            <v>16.348701999999999</v>
          </cell>
          <cell r="C12">
            <v>-10.581683999999999</v>
          </cell>
        </row>
        <row r="13">
          <cell r="A13">
            <v>62.625</v>
          </cell>
          <cell r="B13">
            <v>18.412130000000001</v>
          </cell>
          <cell r="C13">
            <v>-12.962562999999999</v>
          </cell>
        </row>
        <row r="14">
          <cell r="A14">
            <v>62.658332999999999</v>
          </cell>
          <cell r="B14">
            <v>20.263925</v>
          </cell>
          <cell r="C14">
            <v>-14.602724</v>
          </cell>
        </row>
        <row r="15">
          <cell r="A15">
            <v>62.691667000000002</v>
          </cell>
          <cell r="B15">
            <v>22.009903000000001</v>
          </cell>
          <cell r="C15">
            <v>-16.507427</v>
          </cell>
        </row>
        <row r="16">
          <cell r="A16">
            <v>62.725000000000001</v>
          </cell>
          <cell r="B16">
            <v>23.702971999999999</v>
          </cell>
          <cell r="C16">
            <v>-18.306312999999999</v>
          </cell>
        </row>
        <row r="17">
          <cell r="A17">
            <v>62.758333</v>
          </cell>
          <cell r="B17">
            <v>24.919865999999999</v>
          </cell>
          <cell r="C17">
            <v>-19.681932</v>
          </cell>
        </row>
        <row r="18">
          <cell r="A18">
            <v>62.791666999999997</v>
          </cell>
          <cell r="B18">
            <v>26.507117999999998</v>
          </cell>
          <cell r="C18">
            <v>-21.533726999999999</v>
          </cell>
        </row>
        <row r="19">
          <cell r="A19">
            <v>62.825000000000003</v>
          </cell>
          <cell r="B19">
            <v>27.724011999999998</v>
          </cell>
          <cell r="C19">
            <v>-22.856437</v>
          </cell>
        </row>
        <row r="20">
          <cell r="A20">
            <v>62.858333000000002</v>
          </cell>
          <cell r="B20">
            <v>28.993814</v>
          </cell>
          <cell r="C20">
            <v>-24.126239999999999</v>
          </cell>
        </row>
        <row r="21">
          <cell r="A21">
            <v>62.891666999999998</v>
          </cell>
          <cell r="B21">
            <v>29.681623999999999</v>
          </cell>
          <cell r="C21">
            <v>-25.237316</v>
          </cell>
        </row>
        <row r="22">
          <cell r="A22">
            <v>62.924999999999997</v>
          </cell>
          <cell r="B22">
            <v>30.898516999999998</v>
          </cell>
          <cell r="C22">
            <v>-26.771661000000002</v>
          </cell>
        </row>
        <row r="23">
          <cell r="A23">
            <v>63.058332999999998</v>
          </cell>
          <cell r="B23">
            <v>32.115411000000002</v>
          </cell>
          <cell r="C23">
            <v>-28.464729999999999</v>
          </cell>
        </row>
        <row r="24">
          <cell r="A24">
            <v>63.091667000000001</v>
          </cell>
          <cell r="B24">
            <v>33.702663999999999</v>
          </cell>
          <cell r="C24">
            <v>-30.263615999999999</v>
          </cell>
        </row>
        <row r="25">
          <cell r="A25">
            <v>63.125</v>
          </cell>
          <cell r="B25">
            <v>34.866649000000002</v>
          </cell>
          <cell r="C25">
            <v>-32.062502000000002</v>
          </cell>
        </row>
        <row r="26">
          <cell r="A26">
            <v>63.158332999999999</v>
          </cell>
          <cell r="B26">
            <v>35.766092</v>
          </cell>
          <cell r="C26">
            <v>-33.914296999999998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5D85-5585-7141-BC05-ADD075F8FE1F}">
  <dimension ref="A1:T51"/>
  <sheetViews>
    <sheetView tabSelected="1" zoomScale="87" zoomScaleNormal="65" workbookViewId="0">
      <selection activeCell="P22" sqref="P22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2.83203125" customWidth="1"/>
    <col min="4" max="4" width="19.83203125" customWidth="1"/>
    <col min="5" max="5" width="21.1640625" customWidth="1"/>
    <col min="6" max="6" width="27.1640625" customWidth="1"/>
    <col min="8" max="8" width="17.83203125" customWidth="1"/>
  </cols>
  <sheetData>
    <row r="1" spans="1:20" x14ac:dyDescent="0.2">
      <c r="A1" t="s">
        <v>1</v>
      </c>
      <c r="B1" t="s">
        <v>3</v>
      </c>
      <c r="C1" t="s">
        <v>4</v>
      </c>
      <c r="D1" t="s">
        <v>0</v>
      </c>
      <c r="E1" t="s">
        <v>2</v>
      </c>
      <c r="F1" t="s">
        <v>5</v>
      </c>
      <c r="G1" t="s">
        <v>6</v>
      </c>
      <c r="H1" t="s">
        <v>7</v>
      </c>
    </row>
    <row r="2" spans="1:20" x14ac:dyDescent="0.2">
      <c r="A2">
        <v>1</v>
      </c>
      <c r="B2">
        <v>51.69</v>
      </c>
      <c r="C2">
        <v>1.1000000000000001</v>
      </c>
      <c r="D2">
        <v>9</v>
      </c>
      <c r="E2">
        <v>114</v>
      </c>
      <c r="F2">
        <v>57</v>
      </c>
      <c r="G2">
        <f>((57^2)*3.1416)</f>
        <v>10207.0584</v>
      </c>
      <c r="H2">
        <f>(G2*10)/100</f>
        <v>1020.7058400000001</v>
      </c>
    </row>
    <row r="3" spans="1:20" x14ac:dyDescent="0.2">
      <c r="A3">
        <v>1</v>
      </c>
      <c r="B3">
        <v>50.78</v>
      </c>
      <c r="C3">
        <f>C2/10</f>
        <v>0.11000000000000001</v>
      </c>
      <c r="D3">
        <f t="shared" ref="D3:F3" si="0">D2/10</f>
        <v>0.9</v>
      </c>
      <c r="E3">
        <f t="shared" si="0"/>
        <v>11.4</v>
      </c>
      <c r="F3">
        <f t="shared" si="0"/>
        <v>5.7</v>
      </c>
    </row>
    <row r="4" spans="1:20" x14ac:dyDescent="0.2">
      <c r="A4">
        <v>1</v>
      </c>
      <c r="B4">
        <v>56.95</v>
      </c>
    </row>
    <row r="5" spans="1:20" x14ac:dyDescent="0.2">
      <c r="A5">
        <v>1</v>
      </c>
      <c r="B5">
        <v>59.03</v>
      </c>
    </row>
    <row r="6" spans="1:20" x14ac:dyDescent="0.2">
      <c r="A6">
        <v>1</v>
      </c>
      <c r="B6">
        <v>61.86</v>
      </c>
    </row>
    <row r="7" spans="1:20" x14ac:dyDescent="0.2">
      <c r="A7">
        <f>AVERAGE(A2:A6)</f>
        <v>1</v>
      </c>
      <c r="B7">
        <f>AVERAGE(B2:B6)</f>
        <v>56.061999999999998</v>
      </c>
    </row>
    <row r="8" spans="1:20" x14ac:dyDescent="0.2">
      <c r="A8" t="s">
        <v>24</v>
      </c>
    </row>
    <row r="9" spans="1:20" x14ac:dyDescent="0.2">
      <c r="B9" s="10" t="s">
        <v>8</v>
      </c>
      <c r="C9" s="10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B10" s="7" t="s">
        <v>9</v>
      </c>
      <c r="C10" s="2" t="s">
        <v>10</v>
      </c>
      <c r="D10" s="2" t="s">
        <v>11</v>
      </c>
      <c r="E10" s="2" t="s">
        <v>12</v>
      </c>
      <c r="F10" s="2" t="s">
        <v>13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B11" s="8">
        <v>62.291666999999997</v>
      </c>
      <c r="C11" s="3">
        <v>0.158725</v>
      </c>
      <c r="D11" s="4">
        <v>-0.31745099999999998</v>
      </c>
      <c r="E11" s="4">
        <v>88.004339000000002</v>
      </c>
      <c r="F11" s="4">
        <v>-35.625003</v>
      </c>
      <c r="G11" s="1"/>
      <c r="H11" s="1"/>
      <c r="I11" s="1"/>
      <c r="J11" s="1"/>
      <c r="K11" s="1"/>
      <c r="L11" s="1"/>
      <c r="M11" s="1"/>
      <c r="N11" s="1"/>
      <c r="O11" s="1"/>
      <c r="P11" s="1" t="s">
        <v>14</v>
      </c>
      <c r="Q11" s="1">
        <v>41.273000000000003</v>
      </c>
      <c r="R11" s="1"/>
      <c r="S11" s="1"/>
      <c r="T11" s="1"/>
    </row>
    <row r="12" spans="1:20" x14ac:dyDescent="0.2">
      <c r="B12" s="9">
        <v>62.325000000000003</v>
      </c>
      <c r="C12" s="5">
        <v>4.6559410000000003</v>
      </c>
      <c r="D12" s="6">
        <v>-2.2221540000000002</v>
      </c>
      <c r="E12" s="6">
        <v>46.515318999999998</v>
      </c>
      <c r="F12" s="6">
        <v>-17.283417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B13" s="9">
        <v>62.358333000000002</v>
      </c>
      <c r="C13" s="5">
        <v>2.063428</v>
      </c>
      <c r="D13" s="6">
        <v>-0.89944299999999999</v>
      </c>
      <c r="E13" s="6">
        <v>45.659965999999997</v>
      </c>
      <c r="F13" s="6">
        <v>-18.332768000000002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B14" s="9">
        <v>62.391666999999998</v>
      </c>
      <c r="C14" s="5">
        <v>6.772278</v>
      </c>
      <c r="D14" s="6">
        <v>-2.8041459999999998</v>
      </c>
      <c r="E14" s="6">
        <v>67.987319999999997</v>
      </c>
      <c r="F14" s="6">
        <v>-35.272280000000002</v>
      </c>
      <c r="G14" s="1"/>
      <c r="H14" s="1"/>
      <c r="I14" s="1"/>
      <c r="J14" s="1"/>
      <c r="K14" s="1"/>
      <c r="L14" s="1"/>
      <c r="M14" s="1"/>
      <c r="N14" s="1"/>
      <c r="O14" s="1"/>
      <c r="P14" s="1" t="s">
        <v>15</v>
      </c>
      <c r="Q14" s="1">
        <v>1045.8</v>
      </c>
      <c r="R14" s="1"/>
      <c r="S14" s="1"/>
      <c r="T14" s="1"/>
    </row>
    <row r="15" spans="1:20" x14ac:dyDescent="0.2">
      <c r="B15" s="9">
        <v>62.424999999999997</v>
      </c>
      <c r="C15" s="5">
        <v>8.3066220000000008</v>
      </c>
      <c r="D15" s="6">
        <v>-4.0210400000000002</v>
      </c>
      <c r="E15" s="6">
        <v>49.733915000000003</v>
      </c>
      <c r="F15" s="6">
        <v>-34.125931000000001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B16" s="9">
        <v>62.458333000000003</v>
      </c>
      <c r="C16" s="5">
        <v>9.5764239999999994</v>
      </c>
      <c r="D16" s="6">
        <v>-5.0263</v>
      </c>
      <c r="E16" s="6">
        <v>44.310802000000002</v>
      </c>
      <c r="F16" s="6">
        <v>-34.170020999999998</v>
      </c>
      <c r="G16" s="1"/>
      <c r="H16" s="1"/>
      <c r="I16" s="1"/>
      <c r="J16" s="1"/>
      <c r="K16" s="1"/>
      <c r="L16" s="1"/>
      <c r="M16" s="1"/>
      <c r="N16" s="1"/>
      <c r="O16" s="1"/>
      <c r="P16" s="1" t="s">
        <v>16</v>
      </c>
      <c r="Q16" s="1">
        <f>SQRT((Q14^2)+(Q11^2))</f>
        <v>1046.6141125214201</v>
      </c>
      <c r="R16" s="1" t="s">
        <v>17</v>
      </c>
      <c r="S16" s="1"/>
      <c r="T16" s="1"/>
    </row>
    <row r="17" spans="2:20" x14ac:dyDescent="0.2">
      <c r="B17" s="9">
        <v>62.491667</v>
      </c>
      <c r="C17" s="5">
        <v>10.793317999999999</v>
      </c>
      <c r="D17" s="6">
        <v>-6.1373769999999999</v>
      </c>
      <c r="E17" s="6">
        <v>48.323023999999997</v>
      </c>
      <c r="F17" s="6">
        <v>-36.903623000000003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 x14ac:dyDescent="0.2">
      <c r="B18" s="9">
        <v>62.524999999999999</v>
      </c>
      <c r="C18" s="5">
        <v>12.909654</v>
      </c>
      <c r="D18" s="6">
        <v>-7.4600869999999997</v>
      </c>
      <c r="E18" s="6">
        <v>52.732059</v>
      </c>
      <c r="F18" s="6">
        <v>-41.974012999999999</v>
      </c>
      <c r="G18" s="1"/>
      <c r="H18" s="1"/>
      <c r="I18" s="1"/>
      <c r="J18" s="1"/>
      <c r="K18" s="1"/>
      <c r="L18" s="1"/>
      <c r="M18" s="1"/>
      <c r="N18" s="1"/>
      <c r="O18" s="1"/>
      <c r="P18" s="1" t="s">
        <v>18</v>
      </c>
      <c r="Q18" s="1">
        <f>ATAN(Q14/Q11)</f>
        <v>1.5313513161773566</v>
      </c>
      <c r="R18" s="1" t="s">
        <v>19</v>
      </c>
      <c r="S18" s="1"/>
      <c r="T18" s="1"/>
    </row>
    <row r="19" spans="2:20" x14ac:dyDescent="0.2">
      <c r="B19" s="9">
        <v>62.558332999999998</v>
      </c>
      <c r="C19" s="5">
        <v>14.443999</v>
      </c>
      <c r="D19" s="6">
        <v>-8.8886149999999997</v>
      </c>
      <c r="E19" s="6">
        <v>53.746136999999997</v>
      </c>
      <c r="F19" s="6">
        <v>-48.455295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2">
      <c r="B20" s="9">
        <v>62.591667000000001</v>
      </c>
      <c r="C20" s="5">
        <v>16.348701999999999</v>
      </c>
      <c r="D20" s="6">
        <v>-10.581683999999999</v>
      </c>
      <c r="E20" s="6">
        <v>57.493816000000002</v>
      </c>
      <c r="F20" s="6">
        <v>-57.052912999999997</v>
      </c>
      <c r="G20" s="1"/>
      <c r="H20" s="1"/>
      <c r="I20" s="1"/>
      <c r="J20" s="1"/>
      <c r="K20" s="1"/>
      <c r="L20" s="1"/>
      <c r="M20" s="1"/>
      <c r="N20" s="1"/>
      <c r="O20" s="1"/>
      <c r="P20" s="1" t="s">
        <v>32</v>
      </c>
      <c r="Q20" s="1">
        <f>Q16*B39</f>
        <v>9.9463297600893146</v>
      </c>
      <c r="R20" s="1"/>
      <c r="S20" s="1"/>
      <c r="T20" s="1"/>
    </row>
    <row r="21" spans="2:20" x14ac:dyDescent="0.2">
      <c r="B21" s="9">
        <v>62.625</v>
      </c>
      <c r="C21" s="5">
        <v>18.412130000000001</v>
      </c>
      <c r="D21" s="6">
        <v>-12.962562999999999</v>
      </c>
      <c r="E21" s="6">
        <v>57.273364999999998</v>
      </c>
      <c r="F21" s="6">
        <v>-58.243352000000002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 x14ac:dyDescent="0.2">
      <c r="B22" s="9">
        <v>62.658332999999999</v>
      </c>
      <c r="C22" s="5">
        <v>20.263925</v>
      </c>
      <c r="D22" s="6">
        <v>-14.602724</v>
      </c>
      <c r="E22" s="6">
        <v>54.098858999999997</v>
      </c>
      <c r="F22" s="6">
        <v>-54.892485999999998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x14ac:dyDescent="0.2">
      <c r="B23" s="9">
        <v>62.691667000000002</v>
      </c>
      <c r="C23" s="5">
        <v>22.009903000000001</v>
      </c>
      <c r="D23" s="6">
        <v>-16.507427</v>
      </c>
      <c r="E23" s="6">
        <v>50.527540999999999</v>
      </c>
      <c r="F23" s="6">
        <v>-53.702046000000003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x14ac:dyDescent="0.2">
      <c r="B24" s="9">
        <v>62.725000000000001</v>
      </c>
      <c r="C24" s="5">
        <v>23.702971999999999</v>
      </c>
      <c r="D24" s="6">
        <v>-18.306312999999999</v>
      </c>
      <c r="E24" s="6">
        <v>45.192608999999997</v>
      </c>
      <c r="F24" s="6">
        <v>-49.381191999999999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2">
      <c r="B25" s="9">
        <v>62.758333</v>
      </c>
      <c r="C25" s="5">
        <v>24.919865999999999</v>
      </c>
      <c r="D25" s="6">
        <v>-19.681932</v>
      </c>
      <c r="E25" s="6">
        <v>42.591278000000003</v>
      </c>
      <c r="F25" s="6">
        <v>-48.014391000000003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2">
      <c r="B26" s="9">
        <v>62.791666999999997</v>
      </c>
      <c r="C26" s="5">
        <v>26.507117999999998</v>
      </c>
      <c r="D26" s="6">
        <v>-21.533726999999999</v>
      </c>
      <c r="E26" s="6">
        <v>40.651302999999999</v>
      </c>
      <c r="F26" s="6">
        <v>-45.633512000000003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x14ac:dyDescent="0.2">
      <c r="B27" s="9">
        <v>62.825000000000003</v>
      </c>
      <c r="C27" s="5">
        <v>27.724011999999998</v>
      </c>
      <c r="D27" s="6">
        <v>-22.856437</v>
      </c>
      <c r="E27" s="6">
        <v>36.550899999999999</v>
      </c>
      <c r="F27" s="6">
        <v>-40.386761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x14ac:dyDescent="0.2">
      <c r="B28" s="9">
        <v>62.858333000000002</v>
      </c>
      <c r="C28" s="5">
        <v>28.993814</v>
      </c>
      <c r="D28" s="6">
        <v>-24.126239999999999</v>
      </c>
      <c r="E28" s="6">
        <v>29.658109</v>
      </c>
      <c r="F28" s="6">
        <v>-35.830758000000003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x14ac:dyDescent="0.2">
      <c r="B29" s="9">
        <v>62.891666999999998</v>
      </c>
      <c r="C29" s="5">
        <v>29.681623999999999</v>
      </c>
      <c r="D29" s="6">
        <v>-25.237316</v>
      </c>
      <c r="E29" s="6">
        <v>24.556225000000001</v>
      </c>
      <c r="F29" s="6">
        <v>-32.702441999999998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 x14ac:dyDescent="0.2">
      <c r="B30" s="9">
        <v>62.924999999999997</v>
      </c>
      <c r="C30" s="5">
        <v>30.898516999999998</v>
      </c>
      <c r="D30" s="6">
        <v>-26.771661000000002</v>
      </c>
      <c r="E30" s="6">
        <v>17.996421000000002</v>
      </c>
      <c r="F30" s="6">
        <v>-23.564402000000001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x14ac:dyDescent="0.2">
      <c r="B31" s="9">
        <v>63.058332999999998</v>
      </c>
      <c r="C31" s="5">
        <v>32.115411000000002</v>
      </c>
      <c r="D31" s="6">
        <v>-28.464729999999999</v>
      </c>
      <c r="E31" s="6">
        <v>19.581994000000002</v>
      </c>
      <c r="F31" s="6">
        <v>-25.663943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x14ac:dyDescent="0.2">
      <c r="B32" s="9">
        <v>63.091667000000001</v>
      </c>
      <c r="C32" s="5">
        <v>33.702663999999999</v>
      </c>
      <c r="D32" s="6">
        <v>-30.263615999999999</v>
      </c>
      <c r="E32" s="6">
        <v>31.390754999999999</v>
      </c>
      <c r="F32" s="6">
        <v>-42.610174000000001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B33" s="9">
        <v>63.125</v>
      </c>
      <c r="C33" s="5"/>
      <c r="D33" s="6"/>
      <c r="E33" s="6"/>
      <c r="F33" s="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B34" s="9">
        <v>63.158332999999999</v>
      </c>
      <c r="C34" s="5"/>
      <c r="D34" s="6"/>
      <c r="E34" s="6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B38" s="1" t="s">
        <v>20</v>
      </c>
      <c r="C38" s="1"/>
      <c r="D38" s="1" t="s">
        <v>23</v>
      </c>
      <c r="E38" s="1" t="s">
        <v>22</v>
      </c>
      <c r="F38" s="1" t="s">
        <v>31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t="s">
        <v>21</v>
      </c>
      <c r="B39" s="1">
        <f>3.1416*((C3/2)^2)</f>
        <v>9.5033400000000025E-3</v>
      </c>
      <c r="C39" s="1"/>
      <c r="D39" s="1">
        <f>3.1416*(F3^2)*1</f>
        <v>102.07058400000001</v>
      </c>
      <c r="E39" s="1">
        <f>D39/B7</f>
        <v>1.8206732546109667</v>
      </c>
      <c r="F39" s="1">
        <f>B39*Q16</f>
        <v>9.9463297600893146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2" spans="1:20" x14ac:dyDescent="0.2">
      <c r="B42" t="s">
        <v>3</v>
      </c>
      <c r="C42" t="s">
        <v>29</v>
      </c>
    </row>
    <row r="43" spans="1:20" x14ac:dyDescent="0.2">
      <c r="B43">
        <v>51.69</v>
      </c>
      <c r="C43">
        <f>(B43-B$48)^2</f>
        <v>19.114383999999998</v>
      </c>
    </row>
    <row r="44" spans="1:20" x14ac:dyDescent="0.2">
      <c r="B44">
        <v>50.78</v>
      </c>
      <c r="C44">
        <f t="shared" ref="C44:C47" si="1">(B44-B$48)^2</f>
        <v>27.899523999999964</v>
      </c>
    </row>
    <row r="45" spans="1:20" x14ac:dyDescent="0.2">
      <c r="B45">
        <v>56.95</v>
      </c>
      <c r="C45">
        <f t="shared" si="1"/>
        <v>0.78854400000000924</v>
      </c>
    </row>
    <row r="46" spans="1:20" x14ac:dyDescent="0.2">
      <c r="B46">
        <v>59.03</v>
      </c>
      <c r="C46">
        <f t="shared" si="1"/>
        <v>8.8090240000000204</v>
      </c>
    </row>
    <row r="47" spans="1:20" x14ac:dyDescent="0.2">
      <c r="B47">
        <v>61.86</v>
      </c>
      <c r="C47">
        <f t="shared" si="1"/>
        <v>33.616804000000023</v>
      </c>
    </row>
    <row r="48" spans="1:20" x14ac:dyDescent="0.2">
      <c r="A48" t="s">
        <v>25</v>
      </c>
      <c r="B48" s="11">
        <f>AVERAGE(B43:B47)</f>
        <v>56.061999999999998</v>
      </c>
      <c r="C48">
        <f>SUM(C43:C47)</f>
        <v>90.228280000000012</v>
      </c>
    </row>
    <row r="49" spans="1:2" x14ac:dyDescent="0.2">
      <c r="A49" t="s">
        <v>26</v>
      </c>
      <c r="B49" s="11">
        <f>SQRT((C48)/5)</f>
        <v>4.2480178907344541</v>
      </c>
    </row>
    <row r="50" spans="1:2" x14ac:dyDescent="0.2">
      <c r="A50" t="s">
        <v>27</v>
      </c>
      <c r="B50" t="s">
        <v>30</v>
      </c>
    </row>
    <row r="51" spans="1:2" x14ac:dyDescent="0.2">
      <c r="A51" t="s">
        <v>28</v>
      </c>
      <c r="B51" s="11">
        <f>(B49/B48)*100</f>
        <v>7.5773570167572579</v>
      </c>
    </row>
  </sheetData>
  <mergeCells count="1">
    <mergeCell ref="B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2020-02-27T19:58:10Z</dcterms:created>
  <dcterms:modified xsi:type="dcterms:W3CDTF">2020-03-10T23:30:35Z</dcterms:modified>
</cp:coreProperties>
</file>