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ina.reyes\Desktop\Bootcamp\Challenge 1\"/>
    </mc:Choice>
  </mc:AlternateContent>
  <xr:revisionPtr revIDLastSave="0" documentId="13_ncr:1_{F0522B6F-98A6-4F13-A44F-A4FEAABC1086}" xr6:coauthVersionLast="43" xr6:coauthVersionMax="43" xr10:uidLastSave="{00000000-0000-0000-0000-000000000000}"/>
  <bookViews>
    <workbookView xWindow="-98" yWindow="-98" windowWidth="24496" windowHeight="15796" tabRatio="800" xr2:uid="{00000000-000D-0000-FFFF-FFFF00000000}"/>
  </bookViews>
  <sheets>
    <sheet name="Kickstarter" sheetId="1" r:id="rId1"/>
    <sheet name="Category Statistics" sheetId="2" r:id="rId2"/>
    <sheet name="Subcategory Statistics " sheetId="3" r:id="rId3"/>
    <sheet name="Outcomes Based on Launch Date" sheetId="4" r:id="rId4"/>
    <sheet name="Edinburgh Research" sheetId="5" r:id="rId5"/>
    <sheet name="Descriptive Statistics 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1" l="1"/>
  <c r="C6" i="11"/>
  <c r="C11" i="11"/>
  <c r="C10" i="11"/>
  <c r="C9" i="11"/>
  <c r="C8" i="11"/>
  <c r="D13" i="11"/>
  <c r="C13" i="11"/>
  <c r="D12" i="11"/>
  <c r="C12" i="11"/>
  <c r="D11" i="11"/>
  <c r="D10" i="11"/>
  <c r="D9" i="11"/>
  <c r="D8" i="11"/>
  <c r="D7" i="11" l="1"/>
  <c r="D6" i="11"/>
  <c r="D5" i="11"/>
  <c r="D4" i="11"/>
  <c r="C5" i="11"/>
  <c r="C4" i="11"/>
  <c r="D3" i="11"/>
  <c r="C3" i="11"/>
  <c r="D2" i="11"/>
  <c r="C2" i="11"/>
  <c r="B13" i="11"/>
  <c r="B12" i="11"/>
  <c r="B11" i="11"/>
  <c r="E11" i="11" s="1"/>
  <c r="B10" i="11"/>
  <c r="E10" i="11" s="1"/>
  <c r="B9" i="11"/>
  <c r="B8" i="11"/>
  <c r="E8" i="11" s="1"/>
  <c r="B7" i="11"/>
  <c r="B6" i="11"/>
  <c r="B5" i="11"/>
  <c r="B4" i="11"/>
  <c r="B3" i="11"/>
  <c r="B2" i="11"/>
  <c r="G11" i="11" l="1"/>
  <c r="H11" i="11"/>
  <c r="F11" i="11"/>
  <c r="E2" i="11"/>
  <c r="F2" i="11" s="1"/>
  <c r="G4" i="11"/>
  <c r="E3" i="11"/>
  <c r="G3" i="11" s="1"/>
  <c r="E9" i="11"/>
  <c r="F9" i="11" s="1"/>
  <c r="E4" i="11"/>
  <c r="H4" i="11" s="1"/>
  <c r="F4" i="11"/>
  <c r="E12" i="11"/>
  <c r="G12" i="11" s="1"/>
  <c r="E5" i="11"/>
  <c r="G5" i="11" s="1"/>
  <c r="E13" i="11"/>
  <c r="F13" i="11" s="1"/>
  <c r="E6" i="11"/>
  <c r="G6" i="11" s="1"/>
  <c r="G2" i="11"/>
  <c r="E7" i="11"/>
  <c r="G7" i="11" s="1"/>
  <c r="F10" i="11"/>
  <c r="H10" i="11"/>
  <c r="G10" i="11"/>
  <c r="F8" i="11"/>
  <c r="H8" i="11"/>
  <c r="G8" i="11"/>
  <c r="C14" i="8"/>
  <c r="C13" i="8"/>
  <c r="C12" i="8"/>
  <c r="B14" i="8"/>
  <c r="B13" i="8"/>
  <c r="B15" i="8" s="1"/>
  <c r="B12" i="8"/>
  <c r="C6" i="8"/>
  <c r="C5" i="8"/>
  <c r="C7" i="8" s="1"/>
  <c r="C4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B7" i="8" l="1"/>
  <c r="H2" i="11"/>
  <c r="F6" i="11"/>
  <c r="H6" i="11"/>
  <c r="F5" i="11"/>
  <c r="F12" i="11"/>
  <c r="H5" i="11"/>
  <c r="G13" i="11"/>
  <c r="H13" i="11"/>
  <c r="H7" i="11"/>
  <c r="H9" i="11"/>
  <c r="G9" i="11"/>
  <c r="H3" i="11"/>
  <c r="F7" i="11"/>
  <c r="F3" i="11"/>
  <c r="H12" i="11"/>
  <c r="C1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634" i="1"/>
  <c r="O3709" i="1"/>
  <c r="O3182" i="1"/>
  <c r="O3635" i="1"/>
  <c r="O17" i="1"/>
  <c r="O421" i="1"/>
  <c r="O3276" i="1"/>
  <c r="O3396" i="1"/>
  <c r="O3710" i="1"/>
  <c r="O3504" i="1"/>
  <c r="O3711" i="1"/>
  <c r="O192" i="1"/>
  <c r="O3712" i="1"/>
  <c r="O1012" i="1"/>
  <c r="O3162" i="1"/>
  <c r="O2593" i="1"/>
  <c r="O3375" i="1"/>
  <c r="O3713" i="1"/>
  <c r="O1130" i="1"/>
  <c r="O3040" i="1"/>
  <c r="O138" i="1"/>
  <c r="O101" i="1"/>
  <c r="O1422" i="1"/>
  <c r="O3714" i="1"/>
  <c r="O2801" i="1"/>
  <c r="O3467" i="1"/>
  <c r="O53" i="1"/>
  <c r="O634" i="1"/>
  <c r="O2872" i="1"/>
  <c r="O1876" i="1"/>
  <c r="O3715" i="1"/>
  <c r="O1207" i="1"/>
  <c r="O2115" i="1"/>
  <c r="O2332" i="1"/>
  <c r="O465" i="1"/>
  <c r="O536" i="1"/>
  <c r="O284" i="1"/>
  <c r="O3076" i="1"/>
  <c r="O97" i="1"/>
  <c r="O3716" i="1"/>
  <c r="O2943" i="1"/>
  <c r="O117" i="1"/>
  <c r="O3717" i="1"/>
  <c r="O1948" i="1"/>
  <c r="O3718" i="1"/>
  <c r="O1595" i="1"/>
  <c r="O794" i="1"/>
  <c r="O201" i="1"/>
  <c r="O2673" i="1"/>
  <c r="O2260" i="1"/>
  <c r="O98" i="1"/>
  <c r="O3277" i="1"/>
  <c r="O3719" i="1"/>
  <c r="O2903" i="1"/>
  <c r="O1859" i="1"/>
  <c r="O2414" i="1"/>
  <c r="O3267" i="1"/>
  <c r="O3720" i="1"/>
  <c r="O3161" i="1"/>
  <c r="O2904" i="1"/>
  <c r="O2052" i="1"/>
  <c r="O2905" i="1"/>
  <c r="O3721" i="1"/>
  <c r="O876" i="1"/>
  <c r="O3722" i="1"/>
  <c r="O3723" i="1"/>
  <c r="O3724" i="1"/>
  <c r="O3636" i="1"/>
  <c r="O1990" i="1"/>
  <c r="O3725" i="1"/>
  <c r="O3505" i="1"/>
  <c r="O3726" i="1"/>
  <c r="O2880" i="1"/>
  <c r="O2475" i="1"/>
  <c r="O573" i="1"/>
  <c r="O3347" i="1"/>
  <c r="O2795" i="1"/>
  <c r="O3021" i="1"/>
  <c r="O3727" i="1"/>
  <c r="O1028" i="1"/>
  <c r="O3334" i="1"/>
  <c r="O2794" i="1"/>
  <c r="O2524" i="1"/>
  <c r="O946" i="1"/>
  <c r="O1930" i="1"/>
  <c r="O3728" i="1"/>
  <c r="O1039" i="1"/>
  <c r="O1192" i="1"/>
  <c r="O2755" i="1"/>
  <c r="O345" i="1"/>
  <c r="O1455" i="1"/>
  <c r="O3127" i="1"/>
  <c r="O159" i="1"/>
  <c r="O3729" i="1"/>
  <c r="O2535" i="1"/>
  <c r="O3730" i="1"/>
  <c r="O2284" i="1"/>
  <c r="O2164" i="1"/>
  <c r="O1999" i="1"/>
  <c r="O393" i="1"/>
  <c r="O3080" i="1"/>
  <c r="O3731" i="1"/>
  <c r="O489" i="1"/>
  <c r="O585" i="1"/>
  <c r="O985" i="1"/>
  <c r="O3128" i="1"/>
  <c r="O3732" i="1"/>
  <c r="O3733" i="1"/>
  <c r="O2705" i="1"/>
  <c r="O1974" i="1"/>
  <c r="O3108" i="1"/>
  <c r="O858" i="1"/>
  <c r="O3408" i="1"/>
  <c r="O3734" i="1"/>
  <c r="O3735" i="1"/>
  <c r="O2841" i="1"/>
  <c r="O559" i="1"/>
  <c r="O865" i="1"/>
  <c r="O2377" i="1"/>
  <c r="O962" i="1"/>
  <c r="O3736" i="1"/>
  <c r="O3737" i="1"/>
  <c r="O3738" i="1"/>
  <c r="O3739" i="1"/>
  <c r="O1056" i="1"/>
  <c r="O3740" i="1"/>
  <c r="O3741" i="1"/>
  <c r="O3742" i="1"/>
  <c r="O2140" i="1"/>
  <c r="O2888" i="1"/>
  <c r="O3743" i="1"/>
  <c r="O1256" i="1"/>
  <c r="O3617" i="1"/>
  <c r="O403" i="1"/>
  <c r="O788" i="1"/>
  <c r="O3744" i="1"/>
  <c r="O1189" i="1"/>
  <c r="O452" i="1"/>
  <c r="O3745" i="1"/>
  <c r="O1424" i="1"/>
  <c r="O1643" i="1"/>
  <c r="O3746" i="1"/>
  <c r="O3180" i="1"/>
  <c r="O2320" i="1"/>
  <c r="O2210" i="1"/>
  <c r="O3506" i="1"/>
  <c r="O3747" i="1"/>
  <c r="O3091" i="1"/>
  <c r="O3748" i="1"/>
  <c r="O1482" i="1"/>
  <c r="O3193" i="1"/>
  <c r="O2578" i="1"/>
  <c r="O1513" i="1"/>
  <c r="O2693" i="1"/>
  <c r="O3409" i="1"/>
  <c r="O3749" i="1"/>
  <c r="O1832" i="1"/>
  <c r="O3465" i="1"/>
  <c r="O2038" i="1"/>
  <c r="O3618" i="1"/>
  <c r="O3105" i="1"/>
  <c r="O3507" i="1"/>
  <c r="O3376" i="1"/>
  <c r="O2607" i="1"/>
  <c r="O2951" i="1"/>
  <c r="O2305" i="1"/>
  <c r="O2165" i="1"/>
  <c r="O2047" i="1"/>
  <c r="O3252" i="1"/>
  <c r="O3750" i="1"/>
  <c r="O1500" i="1"/>
  <c r="O3751" i="1"/>
  <c r="O2864" i="1"/>
  <c r="O3752" i="1"/>
  <c r="O3753" i="1"/>
  <c r="O3754" i="1"/>
  <c r="O3755" i="1"/>
  <c r="O3756" i="1"/>
  <c r="O2716" i="1"/>
  <c r="O3757" i="1"/>
  <c r="O3184" i="1"/>
  <c r="O2185" i="1"/>
  <c r="O3758" i="1"/>
  <c r="O2005" i="1"/>
  <c r="O3109" i="1"/>
  <c r="O3508" i="1"/>
  <c r="O571" i="1"/>
  <c r="O3759" i="1"/>
  <c r="O3160" i="1"/>
  <c r="O3041" i="1"/>
  <c r="O3760" i="1"/>
  <c r="O3761" i="1"/>
  <c r="O2208" i="1"/>
  <c r="O1526" i="1"/>
  <c r="O2884" i="1"/>
  <c r="O3762" i="1"/>
  <c r="O3763" i="1"/>
  <c r="O2259" i="1"/>
  <c r="O3224" i="1"/>
  <c r="O3509" i="1"/>
  <c r="O2668" i="1"/>
  <c r="O1764" i="1"/>
  <c r="O3253" i="1"/>
  <c r="O2842" i="1"/>
  <c r="O3764" i="1"/>
  <c r="O3765" i="1"/>
  <c r="O2725" i="1"/>
  <c r="O3194" i="1"/>
  <c r="O3129" i="1"/>
  <c r="O3278" i="1"/>
  <c r="O3766" i="1"/>
  <c r="O3767" i="1"/>
  <c r="O3768" i="1"/>
  <c r="O2099" i="1"/>
  <c r="O3769" i="1"/>
  <c r="O3770" i="1"/>
  <c r="O1572" i="1"/>
  <c r="O2922" i="1"/>
  <c r="O2941" i="1"/>
  <c r="O2802" i="1"/>
  <c r="O3268" i="1"/>
  <c r="O2986" i="1"/>
  <c r="O2919" i="1"/>
  <c r="O3254" i="1"/>
  <c r="O3771" i="1"/>
  <c r="O2171" i="1"/>
  <c r="O2956" i="1"/>
  <c r="O1848" i="1"/>
  <c r="O2278" i="1"/>
  <c r="O2379" i="1"/>
  <c r="O3772" i="1"/>
  <c r="O3563" i="1"/>
  <c r="O3246" i="1"/>
  <c r="O3034" i="1"/>
  <c r="O2808" i="1"/>
  <c r="O3773" i="1"/>
  <c r="O3171" i="1"/>
  <c r="O1716" i="1"/>
  <c r="O3774" i="1"/>
  <c r="O2421" i="1"/>
  <c r="O3775" i="1"/>
  <c r="O3776" i="1"/>
  <c r="O2994" i="1"/>
  <c r="O3777" i="1"/>
  <c r="O3778" i="1"/>
  <c r="O3779" i="1"/>
  <c r="O3130" i="1"/>
  <c r="O3054" i="1"/>
  <c r="O3510" i="1"/>
  <c r="O3780" i="1"/>
  <c r="O3781" i="1"/>
  <c r="O3782" i="1"/>
  <c r="O3637" i="1"/>
  <c r="O1139" i="1"/>
  <c r="O3" i="1"/>
  <c r="O3279" i="1"/>
  <c r="O2112" i="1"/>
  <c r="O3783" i="1"/>
  <c r="O3335" i="1"/>
  <c r="O1685" i="1"/>
  <c r="O3035" i="1"/>
  <c r="O3784" i="1"/>
  <c r="O2545" i="1"/>
  <c r="O3785" i="1"/>
  <c r="O3619" i="1"/>
  <c r="O3605" i="1"/>
  <c r="O3511" i="1"/>
  <c r="O3512" i="1"/>
  <c r="O3392" i="1"/>
  <c r="O2810" i="1"/>
  <c r="O3786" i="1"/>
  <c r="O3787" i="1"/>
  <c r="O3788" i="1"/>
  <c r="O2928" i="1"/>
  <c r="O3789" i="1"/>
  <c r="O3790" i="1"/>
  <c r="O3131" i="1"/>
  <c r="O3791" i="1"/>
  <c r="O1855" i="1"/>
  <c r="O3792" i="1"/>
  <c r="O3393" i="1"/>
  <c r="O3638" i="1"/>
  <c r="O2757" i="1"/>
  <c r="O3793" i="1"/>
  <c r="O3513" i="1"/>
  <c r="O3794" i="1"/>
  <c r="O3052" i="1"/>
  <c r="O3795" i="1"/>
  <c r="O2818" i="1"/>
  <c r="O3195" i="1"/>
  <c r="O3555" i="1"/>
  <c r="O3410" i="1"/>
  <c r="O3796" i="1"/>
  <c r="O3797" i="1"/>
  <c r="O3798" i="1"/>
  <c r="O3799" i="1"/>
  <c r="O3800" i="1"/>
  <c r="O3068" i="1"/>
  <c r="O3801" i="1"/>
  <c r="O3351" i="1"/>
  <c r="O3239" i="1"/>
  <c r="O3601" i="1"/>
  <c r="O3639" i="1"/>
  <c r="O3802" i="1"/>
  <c r="O3803" i="1"/>
  <c r="O3804" i="1"/>
  <c r="O3355" i="1"/>
  <c r="O2958" i="1"/>
  <c r="O3473" i="1"/>
  <c r="O3805" i="1"/>
  <c r="O3806" i="1"/>
  <c r="O3336" i="1"/>
  <c r="O3807" i="1"/>
  <c r="O3474" i="1"/>
  <c r="O3808" i="1"/>
  <c r="O3514" i="1"/>
  <c r="O3337" i="1"/>
  <c r="O3809" i="1"/>
  <c r="O2511" i="1"/>
  <c r="O3810" i="1"/>
  <c r="O3811" i="1"/>
  <c r="O3088" i="1"/>
  <c r="O3000" i="1"/>
  <c r="O3640" i="1"/>
  <c r="O3475" i="1"/>
  <c r="O3812" i="1"/>
  <c r="O3813" i="1"/>
  <c r="O3556" i="1"/>
  <c r="O3571" i="1"/>
  <c r="O3572" i="1"/>
  <c r="O3515" i="1"/>
  <c r="O3814" i="1"/>
  <c r="O3815" i="1"/>
  <c r="O3816" i="1"/>
  <c r="O3211" i="1"/>
  <c r="O2676" i="1"/>
  <c r="O3817" i="1"/>
  <c r="O3411" i="1"/>
  <c r="O3081" i="1"/>
  <c r="O3818" i="1"/>
  <c r="O3819" i="1"/>
  <c r="O3820" i="1"/>
  <c r="O2987" i="1"/>
  <c r="O3089" i="1"/>
  <c r="O3821" i="1"/>
  <c r="O3822" i="1"/>
  <c r="O3823" i="1"/>
  <c r="O2280" i="1"/>
  <c r="O3824" i="1"/>
  <c r="O3825" i="1"/>
  <c r="O1969" i="1"/>
  <c r="O2551" i="1"/>
  <c r="O3826" i="1"/>
  <c r="O3827" i="1"/>
  <c r="O2780" i="1"/>
  <c r="O3828" i="1"/>
  <c r="O3829" i="1"/>
  <c r="O648" i="1"/>
  <c r="O3063" i="1"/>
  <c r="O3469" i="1"/>
  <c r="O3830" i="1"/>
  <c r="O1828" i="1"/>
  <c r="O3620" i="1"/>
  <c r="O2124" i="1"/>
  <c r="O3280" i="1"/>
  <c r="O3831" i="1"/>
  <c r="O2806" i="1"/>
  <c r="O3832" i="1"/>
  <c r="O341" i="1"/>
  <c r="O2999" i="1"/>
  <c r="O3196" i="1"/>
  <c r="O2626" i="1"/>
  <c r="O3833" i="1"/>
  <c r="O3438" i="1"/>
  <c r="O2065" i="1"/>
  <c r="O29" i="1"/>
  <c r="O1621" i="1"/>
  <c r="O3367" i="1"/>
  <c r="O3834" i="1"/>
  <c r="O193" i="1"/>
  <c r="O355" i="1"/>
  <c r="O52" i="1"/>
  <c r="O468" i="1"/>
  <c r="O422" i="1"/>
  <c r="O3641" i="1"/>
  <c r="O3388" i="1"/>
  <c r="O3835" i="1"/>
  <c r="O2215" i="1"/>
  <c r="O3003" i="1"/>
  <c r="O3281" i="1"/>
  <c r="O636" i="1"/>
  <c r="O1193" i="1"/>
  <c r="O2811" i="1"/>
  <c r="O2906" i="1"/>
  <c r="O2521" i="1"/>
  <c r="O3557" i="1"/>
  <c r="O189" i="1"/>
  <c r="O68" i="1"/>
  <c r="O1211" i="1"/>
  <c r="O2971" i="1"/>
  <c r="O3836" i="1"/>
  <c r="O197" i="1"/>
  <c r="O3642" i="1"/>
  <c r="O1883" i="1"/>
  <c r="O3837" i="1"/>
  <c r="O3838" i="1"/>
  <c r="O3453" i="1"/>
  <c r="O3643" i="1"/>
  <c r="O3516" i="1"/>
  <c r="O88" i="1"/>
  <c r="O3397" i="1"/>
  <c r="O3839" i="1"/>
  <c r="O2148" i="1"/>
  <c r="O2608" i="1"/>
  <c r="O1584" i="1"/>
  <c r="O622" i="1"/>
  <c r="O1166" i="1"/>
  <c r="O3225" i="1"/>
  <c r="O3840" i="1"/>
  <c r="O3412" i="1"/>
  <c r="O3841" i="1"/>
  <c r="O3606" i="1"/>
  <c r="O1898" i="1"/>
  <c r="O3842" i="1"/>
  <c r="O76" i="1"/>
  <c r="O3843" i="1"/>
  <c r="O3488" i="1"/>
  <c r="O3377" i="1"/>
  <c r="O2558" i="1"/>
  <c r="O3312" i="1"/>
  <c r="O3494" i="1"/>
  <c r="O3607" i="1"/>
  <c r="O2420" i="1"/>
  <c r="O3602" i="1"/>
  <c r="O3169" i="1"/>
  <c r="O3454" i="1"/>
  <c r="O1218" i="1"/>
  <c r="O271" i="1"/>
  <c r="O612" i="1"/>
  <c r="O3844" i="1"/>
  <c r="O3491" i="1"/>
  <c r="O3845" i="1"/>
  <c r="O3235" i="1"/>
  <c r="O2736" i="1"/>
  <c r="O2959" i="1"/>
  <c r="O2110" i="1"/>
  <c r="O1391" i="1"/>
  <c r="O229" i="1"/>
  <c r="O512" i="1"/>
  <c r="O2382" i="1"/>
  <c r="O3846" i="1"/>
  <c r="O241" i="1"/>
  <c r="O2834" i="1"/>
  <c r="O3847" i="1"/>
  <c r="O1717" i="1"/>
  <c r="O2935" i="1"/>
  <c r="O1653" i="1"/>
  <c r="O2703" i="1"/>
  <c r="O3310" i="1"/>
  <c r="O3331" i="1"/>
  <c r="O3644" i="1"/>
  <c r="O2865" i="1"/>
  <c r="O1824" i="1"/>
  <c r="O3621" i="1"/>
  <c r="O3848" i="1"/>
  <c r="O3849" i="1"/>
  <c r="O3850" i="1"/>
  <c r="O2237" i="1"/>
  <c r="O3413" i="1"/>
  <c r="O3851" i="1"/>
  <c r="O3398" i="1"/>
  <c r="O1634" i="1"/>
  <c r="O346" i="1"/>
  <c r="O3852" i="1"/>
  <c r="O206" i="1"/>
  <c r="O2363" i="1"/>
  <c r="O3399" i="1"/>
  <c r="O323" i="1"/>
  <c r="O837" i="1"/>
  <c r="O2738" i="1"/>
  <c r="O3645" i="1"/>
  <c r="O2177" i="1"/>
  <c r="O2805" i="1"/>
  <c r="O3495" i="1"/>
  <c r="O267" i="1"/>
  <c r="O3037" i="1"/>
  <c r="O243" i="1"/>
  <c r="O821" i="1"/>
  <c r="O3032" i="1"/>
  <c r="O3646" i="1"/>
  <c r="O3132" i="1"/>
  <c r="O2830" i="1"/>
  <c r="O3309" i="1"/>
  <c r="O3647" i="1"/>
  <c r="O790" i="1"/>
  <c r="O1359" i="1"/>
  <c r="O3222" i="1"/>
  <c r="O426" i="1"/>
  <c r="O3269" i="1"/>
  <c r="O175" i="1"/>
  <c r="O3573" i="1"/>
  <c r="O395" i="1"/>
  <c r="O798" i="1"/>
  <c r="O3853" i="1"/>
  <c r="O1492" i="1"/>
  <c r="O2677" i="1"/>
  <c r="O3854" i="1"/>
  <c r="O2947" i="1"/>
  <c r="O453" i="1"/>
  <c r="O2463" i="1"/>
  <c r="O2335" i="1"/>
  <c r="O149" i="1"/>
  <c r="O3492" i="1"/>
  <c r="O1567" i="1"/>
  <c r="O3313" i="1"/>
  <c r="O3356" i="1"/>
  <c r="O3065" i="1"/>
  <c r="O3622" i="1"/>
  <c r="O3648" i="1"/>
  <c r="O3264" i="1"/>
  <c r="O2896" i="1"/>
  <c r="O2564" i="1"/>
  <c r="O233" i="1"/>
  <c r="O1570" i="1"/>
  <c r="O3357" i="1"/>
  <c r="O2381" i="1"/>
  <c r="O1487" i="1"/>
  <c r="O2339" i="1"/>
  <c r="O2432" i="1"/>
  <c r="O2812" i="1"/>
  <c r="O3558" i="1"/>
  <c r="O1434" i="1"/>
  <c r="O3209" i="1"/>
  <c r="O3047" i="1"/>
  <c r="O3082" i="1"/>
  <c r="O771" i="1"/>
  <c r="O2107" i="1"/>
  <c r="O332" i="1"/>
  <c r="O2204" i="1"/>
  <c r="O948" i="1"/>
  <c r="O2696" i="1"/>
  <c r="O929" i="1"/>
  <c r="O1425" i="1"/>
  <c r="O3338" i="1"/>
  <c r="O3574" i="1"/>
  <c r="O3649" i="1"/>
  <c r="O3855" i="1"/>
  <c r="O3455" i="1"/>
  <c r="O306" i="1"/>
  <c r="O772" i="1"/>
  <c r="O2791" i="1"/>
  <c r="O3856" i="1"/>
  <c r="O3564" i="1"/>
  <c r="O2770" i="1"/>
  <c r="O3857" i="1"/>
  <c r="O2764" i="1"/>
  <c r="O923" i="1"/>
  <c r="O549" i="1"/>
  <c r="O3858" i="1"/>
  <c r="O3373" i="1"/>
  <c r="O2077" i="1"/>
  <c r="O1179" i="1"/>
  <c r="O663" i="1"/>
  <c r="O3476" i="1"/>
  <c r="O577" i="1"/>
  <c r="O3260" i="1"/>
  <c r="O2889" i="1"/>
  <c r="O3006" i="1"/>
  <c r="O3022" i="1"/>
  <c r="O2245" i="1"/>
  <c r="O937" i="1"/>
  <c r="O430" i="1"/>
  <c r="O2427" i="1"/>
  <c r="O427" i="1"/>
  <c r="O2866" i="1"/>
  <c r="O944" i="1"/>
  <c r="O2751" i="1"/>
  <c r="O2898" i="1"/>
  <c r="O3197" i="1"/>
  <c r="O1029" i="1"/>
  <c r="O3603" i="1"/>
  <c r="O3859" i="1"/>
  <c r="O2376" i="1"/>
  <c r="O3282" i="1"/>
  <c r="O389" i="1"/>
  <c r="O2862" i="1"/>
  <c r="O537" i="1"/>
  <c r="O2756" i="1"/>
  <c r="O3650" i="1"/>
  <c r="O3198" i="1"/>
  <c r="O2219" i="1"/>
  <c r="O3575" i="1"/>
  <c r="O1411" i="1"/>
  <c r="O3517" i="1"/>
  <c r="O3205" i="1"/>
  <c r="O3456" i="1"/>
  <c r="O3860" i="1"/>
  <c r="O3861" i="1"/>
  <c r="O3199" i="1"/>
  <c r="O3862" i="1"/>
  <c r="O3400" i="1"/>
  <c r="O3651" i="1"/>
  <c r="O667" i="1"/>
  <c r="O3608" i="1"/>
  <c r="O423" i="1"/>
  <c r="O1986" i="1"/>
  <c r="O3114" i="1"/>
  <c r="O2563" i="1"/>
  <c r="O745" i="1"/>
  <c r="O3863" i="1"/>
  <c r="O3283" i="1"/>
  <c r="O961" i="1"/>
  <c r="O2991" i="1"/>
  <c r="O3086" i="1"/>
  <c r="O2992" i="1"/>
  <c r="O3864" i="1"/>
  <c r="O3518" i="1"/>
  <c r="O3172" i="1"/>
  <c r="O1785" i="1"/>
  <c r="O2729" i="1"/>
  <c r="O868" i="1"/>
  <c r="O769" i="1"/>
  <c r="O3261" i="1"/>
  <c r="O3865" i="1"/>
  <c r="O3866" i="1"/>
  <c r="O2291" i="1"/>
  <c r="O744" i="1"/>
  <c r="O658" i="1"/>
  <c r="O3053" i="1"/>
  <c r="O854" i="1"/>
  <c r="O2439" i="1"/>
  <c r="O3163" i="1"/>
  <c r="O3414" i="1"/>
  <c r="O3016" i="1"/>
  <c r="O1714" i="1"/>
  <c r="O3519" i="1"/>
  <c r="O890" i="1"/>
  <c r="O807" i="1"/>
  <c r="O2590" i="1"/>
  <c r="O2852" i="1"/>
  <c r="O2779" i="1"/>
  <c r="O294" i="1"/>
  <c r="O2612" i="1"/>
  <c r="O3069" i="1"/>
  <c r="O3200" i="1"/>
  <c r="O1091" i="1"/>
  <c r="O1190" i="1"/>
  <c r="O3652" i="1"/>
  <c r="O3867" i="1"/>
  <c r="O812" i="1"/>
  <c r="O374" i="1"/>
  <c r="O3653" i="1"/>
  <c r="O3212" i="1"/>
  <c r="O2026" i="1"/>
  <c r="O2126" i="1"/>
  <c r="O1759" i="1"/>
  <c r="O394" i="1"/>
  <c r="O2874" i="1"/>
  <c r="O2925" i="1"/>
  <c r="O3576" i="1"/>
  <c r="O2428" i="1"/>
  <c r="O1959" i="1"/>
  <c r="O3868" i="1"/>
  <c r="O1619" i="1"/>
  <c r="O615" i="1"/>
  <c r="O3164" i="1"/>
  <c r="O1923" i="1"/>
  <c r="O542" i="1"/>
  <c r="O1938" i="1"/>
  <c r="O3314" i="1"/>
  <c r="O2333" i="1"/>
  <c r="O2247" i="1"/>
  <c r="O3133" i="1"/>
  <c r="O1941" i="1"/>
  <c r="O613" i="1"/>
  <c r="O3173" i="1"/>
  <c r="O2028" i="1"/>
  <c r="O3284" i="1"/>
  <c r="O3285" i="1"/>
  <c r="O3286" i="1"/>
  <c r="O3869" i="1"/>
  <c r="O3654" i="1"/>
  <c r="O3870" i="1"/>
  <c r="O3655" i="1"/>
  <c r="O3097" i="1"/>
  <c r="O1823" i="1"/>
  <c r="O3871" i="1"/>
  <c r="O2212" i="1"/>
  <c r="O3623" i="1"/>
  <c r="O2464" i="1"/>
  <c r="O2907" i="1"/>
  <c r="O2274" i="1"/>
  <c r="O3872" i="1"/>
  <c r="O661" i="1"/>
  <c r="O627" i="1"/>
  <c r="O838" i="1"/>
  <c r="O2968" i="1"/>
  <c r="O3560" i="1"/>
  <c r="O2139" i="1"/>
  <c r="O1044" i="1"/>
  <c r="O941" i="1"/>
  <c r="O3873" i="1"/>
  <c r="O2530" i="1"/>
  <c r="O1997" i="1"/>
  <c r="O3415" i="1"/>
  <c r="O2870" i="1"/>
  <c r="O3874" i="1"/>
  <c r="O3078" i="1"/>
  <c r="O3875" i="1"/>
  <c r="O3110" i="1"/>
  <c r="O3401" i="1"/>
  <c r="O2979" i="1"/>
  <c r="O1741" i="1"/>
  <c r="O2853" i="1"/>
  <c r="O3402" i="1"/>
  <c r="O899" i="1"/>
  <c r="O1968" i="1"/>
  <c r="O2499" i="1"/>
  <c r="O3876" i="1"/>
  <c r="O3656" i="1"/>
  <c r="O733" i="1"/>
  <c r="O3877" i="1"/>
  <c r="O3878" i="1"/>
  <c r="O2989" i="1"/>
  <c r="O3134" i="1"/>
  <c r="O3416" i="1"/>
  <c r="O3115" i="1"/>
  <c r="O3403" i="1"/>
  <c r="O1925" i="1"/>
  <c r="O518" i="1"/>
  <c r="O2666" i="1"/>
  <c r="O3070" i="1"/>
  <c r="O2220" i="1"/>
  <c r="O3329" i="1"/>
  <c r="O2728" i="1"/>
  <c r="O2890" i="1"/>
  <c r="O2707" i="1"/>
  <c r="O3023" i="1"/>
  <c r="O3577" i="1"/>
  <c r="O2831" i="1"/>
  <c r="O1598" i="1"/>
  <c r="O1937" i="1"/>
  <c r="O3657" i="1"/>
  <c r="O3658" i="1"/>
  <c r="O2296" i="1"/>
  <c r="O3879" i="1"/>
  <c r="O3520" i="1"/>
  <c r="O3442" i="1"/>
  <c r="O2586" i="1"/>
  <c r="O1031" i="1"/>
  <c r="O3521" i="1"/>
  <c r="O3659" i="1"/>
  <c r="O3880" i="1"/>
  <c r="O3881" i="1"/>
  <c r="O2813" i="1"/>
  <c r="O2917" i="1"/>
  <c r="O546" i="1"/>
  <c r="O1198" i="1"/>
  <c r="O984" i="1"/>
  <c r="O987" i="1"/>
  <c r="O997" i="1"/>
  <c r="O820" i="1"/>
  <c r="O3660" i="1"/>
  <c r="O3213" i="1"/>
  <c r="O3609" i="1"/>
  <c r="O1065" i="1"/>
  <c r="O3882" i="1"/>
  <c r="O3116" i="1"/>
  <c r="O2416" i="1"/>
  <c r="O2020" i="1"/>
  <c r="O2182" i="1"/>
  <c r="O3018" i="1"/>
  <c r="O1943" i="1"/>
  <c r="O3883" i="1"/>
  <c r="O3884" i="1"/>
  <c r="O1261" i="1"/>
  <c r="O3374" i="1"/>
  <c r="O1935" i="1"/>
  <c r="O2933" i="1"/>
  <c r="O2559" i="1"/>
  <c r="O3565" i="1"/>
  <c r="O532" i="1"/>
  <c r="O1719" i="1"/>
  <c r="O2176" i="1"/>
  <c r="O3234" i="1"/>
  <c r="O861" i="1"/>
  <c r="O3135" i="1"/>
  <c r="O3885" i="1"/>
  <c r="O2875" i="1"/>
  <c r="O1389" i="1"/>
  <c r="O924" i="1"/>
  <c r="O2750" i="1"/>
  <c r="O1678" i="1"/>
  <c r="O1964" i="1"/>
  <c r="O3444" i="1"/>
  <c r="O2613" i="1"/>
  <c r="O2598" i="1"/>
  <c r="O3308" i="1"/>
  <c r="O3886" i="1"/>
  <c r="O3477" i="1"/>
  <c r="O2606" i="1"/>
  <c r="O3522" i="1"/>
  <c r="O2952" i="1"/>
  <c r="O3121" i="1"/>
  <c r="O3523" i="1"/>
  <c r="O3578" i="1"/>
  <c r="O3887" i="1"/>
  <c r="O3404" i="1"/>
  <c r="O3888" i="1"/>
  <c r="O1841" i="1"/>
  <c r="O3001" i="1"/>
  <c r="O3561" i="1"/>
  <c r="O3661" i="1"/>
  <c r="O3249" i="1"/>
  <c r="O3287" i="1"/>
  <c r="O3071" i="1"/>
  <c r="O2471" i="1"/>
  <c r="O1110" i="1"/>
  <c r="O1951" i="1"/>
  <c r="O3889" i="1"/>
  <c r="O2714" i="1"/>
  <c r="O3890" i="1"/>
  <c r="O3891" i="1"/>
  <c r="O3471" i="1"/>
  <c r="O2690" i="1"/>
  <c r="O3892" i="1"/>
  <c r="O3893" i="1"/>
  <c r="O1423" i="1"/>
  <c r="O1281" i="1"/>
  <c r="O3662" i="1"/>
  <c r="O3478" i="1"/>
  <c r="O1460" i="1"/>
  <c r="O3894" i="1"/>
  <c r="O2340" i="1"/>
  <c r="O3566" i="1"/>
  <c r="O748" i="1"/>
  <c r="O2117" i="1"/>
  <c r="O1983" i="1"/>
  <c r="O3610" i="1"/>
  <c r="O584" i="1"/>
  <c r="O3895" i="1"/>
  <c r="O3896" i="1"/>
  <c r="O3611" i="1"/>
  <c r="O1097" i="1"/>
  <c r="O781" i="1"/>
  <c r="O3897" i="1"/>
  <c r="O934" i="1"/>
  <c r="O1089" i="1"/>
  <c r="O1743" i="1"/>
  <c r="O1557" i="1"/>
  <c r="O1703" i="1"/>
  <c r="O3663" i="1"/>
  <c r="O2659" i="1"/>
  <c r="O2395" i="1"/>
  <c r="O1792" i="1"/>
  <c r="O2442" i="1"/>
  <c r="O971" i="1"/>
  <c r="O1085" i="1"/>
  <c r="O3240" i="1"/>
  <c r="O3288" i="1"/>
  <c r="O2836" i="1"/>
  <c r="O1196" i="1"/>
  <c r="O885" i="1"/>
  <c r="O2960" i="1"/>
  <c r="O3664" i="1"/>
  <c r="O3255" i="1"/>
  <c r="O2525" i="1"/>
  <c r="O2758" i="1"/>
  <c r="O1220" i="1"/>
  <c r="O2441" i="1"/>
  <c r="O3236" i="1"/>
  <c r="O1773" i="1"/>
  <c r="O2985" i="1"/>
  <c r="O2765" i="1"/>
  <c r="O3898" i="1"/>
  <c r="O1219" i="1"/>
  <c r="O2816" i="1"/>
  <c r="O2859" i="1"/>
  <c r="O3066" i="1"/>
  <c r="O951" i="1"/>
  <c r="O2241" i="1"/>
  <c r="O2918" i="1"/>
  <c r="O3206" i="1"/>
  <c r="O1589" i="1"/>
  <c r="O2412" i="1"/>
  <c r="O3479" i="1"/>
  <c r="O2792" i="1"/>
  <c r="O3665" i="1"/>
  <c r="O3289" i="1"/>
  <c r="O3899" i="1"/>
  <c r="O3900" i="1"/>
  <c r="O1495" i="1"/>
  <c r="O3417" i="1"/>
  <c r="O3901" i="1"/>
  <c r="O1225" i="1"/>
  <c r="O3902" i="1"/>
  <c r="O3378" i="1"/>
  <c r="O3903" i="1"/>
  <c r="O2708" i="1"/>
  <c r="O3290" i="1"/>
  <c r="O1963" i="1"/>
  <c r="O3352" i="1"/>
  <c r="O3904" i="1"/>
  <c r="O3210" i="1"/>
  <c r="O967" i="1"/>
  <c r="O2717" i="1"/>
  <c r="O2183" i="1"/>
  <c r="O3905" i="1"/>
  <c r="O1691" i="1"/>
  <c r="O2660" i="1"/>
  <c r="O3666" i="1"/>
  <c r="O1765" i="1"/>
  <c r="O3496" i="1"/>
  <c r="O3072" i="1"/>
  <c r="O3418" i="1"/>
  <c r="O2163" i="1"/>
  <c r="O3291" i="1"/>
  <c r="O2048" i="1"/>
  <c r="O2920" i="1"/>
  <c r="O1874" i="1"/>
  <c r="O1817" i="1"/>
  <c r="O3906" i="1"/>
  <c r="O1684" i="1"/>
  <c r="O1299" i="1"/>
  <c r="O3624" i="1"/>
  <c r="O3046" i="1"/>
  <c r="O2972" i="1"/>
  <c r="O3907" i="1"/>
  <c r="O3667" i="1"/>
  <c r="O3908" i="1"/>
  <c r="O1819" i="1"/>
  <c r="O3579" i="1"/>
  <c r="O3909" i="1"/>
  <c r="O3256" i="1"/>
  <c r="O1242" i="1"/>
  <c r="O3668" i="1"/>
  <c r="O893" i="1"/>
  <c r="O3358" i="1"/>
  <c r="O1613" i="1"/>
  <c r="O3292" i="1"/>
  <c r="O1541" i="1"/>
  <c r="O2532" i="1"/>
  <c r="O3910" i="1"/>
  <c r="O3265" i="1"/>
  <c r="O3004" i="1"/>
  <c r="O2402" i="1"/>
  <c r="O3165" i="1"/>
  <c r="O2931" i="1"/>
  <c r="O1977" i="1"/>
  <c r="O1803" i="1"/>
  <c r="O3480" i="1"/>
  <c r="O2459" i="1"/>
  <c r="O1027" i="1"/>
  <c r="O3266" i="1"/>
  <c r="O2957" i="1"/>
  <c r="O1606" i="1"/>
  <c r="O2635" i="1"/>
  <c r="O909" i="1"/>
  <c r="O3625" i="1"/>
  <c r="O1961" i="1"/>
  <c r="O1742" i="1"/>
  <c r="O3669" i="1"/>
  <c r="O2141" i="1"/>
  <c r="O3389" i="1"/>
  <c r="O3185" i="1"/>
  <c r="O1350" i="1"/>
  <c r="O1800" i="1"/>
  <c r="O1334" i="1"/>
  <c r="O2863" i="1"/>
  <c r="O2658" i="1"/>
  <c r="O3911" i="1"/>
  <c r="O1973" i="1"/>
  <c r="O2483" i="1"/>
  <c r="O2596" i="1"/>
  <c r="O2003" i="1"/>
  <c r="O2819" i="1"/>
  <c r="O3912" i="1"/>
  <c r="O3913" i="1"/>
  <c r="O3051" i="1"/>
  <c r="O3524" i="1"/>
  <c r="O3181" i="1"/>
  <c r="O2447" i="1"/>
  <c r="O3191" i="1"/>
  <c r="O3914" i="1"/>
  <c r="O3525" i="1"/>
  <c r="O3915" i="1"/>
  <c r="O3916" i="1"/>
  <c r="O3554" i="1"/>
  <c r="O3917" i="1"/>
  <c r="O3250" i="1"/>
  <c r="O3153" i="1"/>
  <c r="O1950" i="1"/>
  <c r="O3007" i="1"/>
  <c r="O2108" i="1"/>
  <c r="O3111" i="1"/>
  <c r="O2010" i="1"/>
  <c r="O2505" i="1"/>
  <c r="O3214" i="1"/>
  <c r="O3251" i="1"/>
  <c r="O3918" i="1"/>
  <c r="O3315" i="1"/>
  <c r="O2120" i="1"/>
  <c r="O3024" i="1"/>
  <c r="O3919" i="1"/>
  <c r="O1847" i="1"/>
  <c r="O3470" i="1"/>
  <c r="O3920" i="1"/>
  <c r="O3190" i="1"/>
  <c r="O3921" i="1"/>
  <c r="O2312" i="1"/>
  <c r="O2546" i="1"/>
  <c r="O3922" i="1"/>
  <c r="O3923" i="1"/>
  <c r="O2075" i="1"/>
  <c r="O930" i="1"/>
  <c r="O3924" i="1"/>
  <c r="O3270" i="1"/>
  <c r="O1266" i="1"/>
  <c r="O3174" i="1"/>
  <c r="O3925" i="1"/>
  <c r="O3926" i="1"/>
  <c r="O3927" i="1"/>
  <c r="O3928" i="1"/>
  <c r="O3929" i="1"/>
  <c r="O1452" i="1"/>
  <c r="O3098" i="1"/>
  <c r="O3930" i="1"/>
  <c r="O2315" i="1"/>
  <c r="O2704" i="1"/>
  <c r="O1936" i="1"/>
  <c r="O2876" i="1"/>
  <c r="O3931" i="1"/>
  <c r="O3626" i="1"/>
  <c r="O3136" i="1"/>
  <c r="O3339" i="1"/>
  <c r="O935" i="1"/>
  <c r="O2815" i="1"/>
  <c r="O2091" i="1"/>
  <c r="O1995" i="1"/>
  <c r="O2843" i="1"/>
  <c r="O3580" i="1"/>
  <c r="O3122" i="1"/>
  <c r="O2252" i="1"/>
  <c r="O2697" i="1"/>
  <c r="O2760" i="1"/>
  <c r="O2424" i="1"/>
  <c r="O3457" i="1"/>
  <c r="O3073" i="1"/>
  <c r="O3612" i="1"/>
  <c r="O2364" i="1"/>
  <c r="O3932" i="1"/>
  <c r="O2045" i="1"/>
  <c r="O3933" i="1"/>
  <c r="O2645" i="1"/>
  <c r="O3117" i="1"/>
  <c r="O1373" i="1"/>
  <c r="O3445" i="1"/>
  <c r="O2908" i="1"/>
  <c r="O2860" i="1"/>
  <c r="O3934" i="1"/>
  <c r="O3215" i="1"/>
  <c r="O1307" i="1"/>
  <c r="O2886" i="1"/>
  <c r="O3935" i="1"/>
  <c r="O2143" i="1"/>
  <c r="O3936" i="1"/>
  <c r="O3048" i="1"/>
  <c r="O3937" i="1"/>
  <c r="O3166" i="1"/>
  <c r="O3670" i="1"/>
  <c r="O3938" i="1"/>
  <c r="O2837" i="1"/>
  <c r="O2068" i="1"/>
  <c r="O3939" i="1"/>
  <c r="O2375" i="1"/>
  <c r="O3940" i="1"/>
  <c r="O3941" i="1"/>
  <c r="O3237" i="1"/>
  <c r="O3942" i="1"/>
  <c r="O3943" i="1"/>
  <c r="O2321" i="1"/>
  <c r="O3944" i="1"/>
  <c r="O3419" i="1"/>
  <c r="O2966" i="1"/>
  <c r="O2820" i="1"/>
  <c r="O2180" i="1"/>
  <c r="O3945" i="1"/>
  <c r="O3497" i="1"/>
  <c r="O2973" i="1"/>
  <c r="O3226" i="1"/>
  <c r="O2891" i="1"/>
  <c r="O2982" i="1"/>
  <c r="O1488" i="1"/>
  <c r="O3112" i="1"/>
  <c r="O2739" i="1"/>
  <c r="O3581" i="1"/>
  <c r="O3293" i="1"/>
  <c r="O3340" i="1"/>
  <c r="O3353" i="1"/>
  <c r="O3946" i="1"/>
  <c r="O3947" i="1"/>
  <c r="O3948" i="1"/>
  <c r="O3257" i="1"/>
  <c r="O3395" i="1"/>
  <c r="O3359" i="1"/>
  <c r="O1988" i="1"/>
  <c r="O3949" i="1"/>
  <c r="O3950" i="1"/>
  <c r="O2829" i="1"/>
  <c r="O2974" i="1"/>
  <c r="O2877" i="1"/>
  <c r="O3951" i="1"/>
  <c r="O3087" i="1"/>
  <c r="O1568" i="1"/>
  <c r="O3952" i="1"/>
  <c r="O3526" i="1"/>
  <c r="O1706" i="1"/>
  <c r="O2417" i="1"/>
  <c r="O3953" i="1"/>
  <c r="O3954" i="1"/>
  <c r="O3955" i="1"/>
  <c r="O3671" i="1"/>
  <c r="O2909" i="1"/>
  <c r="O3458" i="1"/>
  <c r="O2536" i="1"/>
  <c r="O3360" i="1"/>
  <c r="O2079" i="1"/>
  <c r="O3672" i="1"/>
  <c r="O2774" i="1"/>
  <c r="O1738" i="1"/>
  <c r="O2827" i="1"/>
  <c r="O3582" i="1"/>
  <c r="O3673" i="1"/>
  <c r="O3316" i="1"/>
  <c r="O1991" i="1"/>
  <c r="O3956" i="1"/>
  <c r="O3957" i="1"/>
  <c r="O3958" i="1"/>
  <c r="O2512" i="1"/>
  <c r="O1692" i="1"/>
  <c r="O1385" i="1"/>
  <c r="O3959" i="1"/>
  <c r="O3420" i="1"/>
  <c r="O2823" i="1"/>
  <c r="O3294" i="1"/>
  <c r="O3960" i="1"/>
  <c r="O3961" i="1"/>
  <c r="O2354" i="1"/>
  <c r="O1285" i="1"/>
  <c r="O2988" i="1"/>
  <c r="O2277" i="1"/>
  <c r="O2246" i="1"/>
  <c r="O3674" i="1"/>
  <c r="O3962" i="1"/>
  <c r="O3963" i="1"/>
  <c r="O3027" i="1"/>
  <c r="O3964" i="1"/>
  <c r="O2948" i="1"/>
  <c r="O3095" i="1"/>
  <c r="O1626" i="1"/>
  <c r="O3965" i="1"/>
  <c r="O2980" i="1"/>
  <c r="O2782" i="1"/>
  <c r="O3966" i="1"/>
  <c r="O1787" i="1"/>
  <c r="O2426" i="1"/>
  <c r="O1609" i="1"/>
  <c r="O1212" i="1"/>
  <c r="O3967" i="1"/>
  <c r="O3675" i="1"/>
  <c r="O2720" i="1"/>
  <c r="O2749" i="1"/>
  <c r="O3968" i="1"/>
  <c r="O2051" i="1"/>
  <c r="O3969" i="1"/>
  <c r="O2616" i="1"/>
  <c r="O3970" i="1"/>
  <c r="O2409" i="1"/>
  <c r="O2821" i="1"/>
  <c r="O1722" i="1"/>
  <c r="O3014" i="1"/>
  <c r="O3527" i="1"/>
  <c r="O2650" i="1"/>
  <c r="O3971" i="1"/>
  <c r="O3676" i="1"/>
  <c r="O3972" i="1"/>
  <c r="O3361" i="1"/>
  <c r="O3421" i="1"/>
  <c r="O3120" i="1"/>
  <c r="O3677" i="1"/>
  <c r="O2932" i="1"/>
  <c r="O2002" i="1"/>
  <c r="O2547" i="1"/>
  <c r="O2621" i="1"/>
  <c r="O1100" i="1"/>
  <c r="O2306" i="1"/>
  <c r="O3973" i="1"/>
  <c r="O2993" i="1"/>
  <c r="O2983" i="1"/>
  <c r="O3099" i="1"/>
  <c r="O1603" i="1"/>
  <c r="O3974" i="1"/>
  <c r="O1718" i="1"/>
  <c r="O2709" i="1"/>
  <c r="O3975" i="1"/>
  <c r="O3976" i="1"/>
  <c r="O2627" i="1"/>
  <c r="O2430" i="1"/>
  <c r="O2127" i="1"/>
  <c r="O3192" i="1"/>
  <c r="O1749" i="1"/>
  <c r="O2130" i="1"/>
  <c r="O3977" i="1"/>
  <c r="O2678" i="1"/>
  <c r="O1427" i="1"/>
  <c r="O1679" i="1"/>
  <c r="O2579" i="1"/>
  <c r="O3295" i="1"/>
  <c r="O3978" i="1"/>
  <c r="O3979" i="1"/>
  <c r="O3528" i="1"/>
  <c r="O3980" i="1"/>
  <c r="O1558" i="1"/>
  <c r="O3981" i="1"/>
  <c r="O2465" i="1"/>
  <c r="O2910" i="1"/>
  <c r="O1777" i="1"/>
  <c r="O3137" i="1"/>
  <c r="O3982" i="1"/>
  <c r="O3583" i="1"/>
  <c r="O3271" i="1"/>
  <c r="O3529" i="1"/>
  <c r="O3028" i="1"/>
  <c r="O3983" i="1"/>
  <c r="O3362" i="1"/>
  <c r="O3678" i="1"/>
  <c r="O3530" i="1"/>
  <c r="O2942" i="1"/>
  <c r="O1756" i="1"/>
  <c r="O2927" i="1"/>
  <c r="O3984" i="1"/>
  <c r="O3002" i="1"/>
  <c r="O2224" i="1"/>
  <c r="O3985" i="1"/>
  <c r="O3227" i="1"/>
  <c r="O1905" i="1"/>
  <c r="O3446" i="1"/>
  <c r="O3015" i="1"/>
  <c r="O3379" i="1"/>
  <c r="O2083" i="1"/>
  <c r="O2132" i="1"/>
  <c r="O1763" i="1"/>
  <c r="O3986" i="1"/>
  <c r="O2953" i="1"/>
  <c r="O3228" i="1"/>
  <c r="O3422" i="1"/>
  <c r="O3498" i="1"/>
  <c r="O3499" i="1"/>
  <c r="O3987" i="1"/>
  <c r="O2822" i="1"/>
  <c r="O2745" i="1"/>
  <c r="O2759" i="1"/>
  <c r="O3118" i="1"/>
  <c r="O3584" i="1"/>
  <c r="O3988" i="1"/>
  <c r="O2721" i="1"/>
  <c r="O2788" i="1"/>
  <c r="O3272" i="1"/>
  <c r="O2692" i="1"/>
  <c r="O3368" i="1"/>
  <c r="O3989" i="1"/>
  <c r="O3500" i="1"/>
  <c r="O3990" i="1"/>
  <c r="O3459" i="1"/>
  <c r="O1767" i="1"/>
  <c r="O2990" i="1"/>
  <c r="O2814" i="1"/>
  <c r="O1922" i="1"/>
  <c r="O2632" i="1"/>
  <c r="O3567" i="1"/>
  <c r="O2351" i="1"/>
  <c r="O1571" i="1"/>
  <c r="O3296" i="1"/>
  <c r="O2575" i="1"/>
  <c r="O2700" i="1"/>
  <c r="O3679" i="1"/>
  <c r="O3092" i="1"/>
  <c r="O2264" i="1"/>
  <c r="O3531" i="1"/>
  <c r="O3380" i="1"/>
  <c r="O2388" i="1"/>
  <c r="O3991" i="1"/>
  <c r="O2651" i="1"/>
  <c r="O3341" i="1"/>
  <c r="O3262" i="1"/>
  <c r="O3992" i="1"/>
  <c r="O3354" i="1"/>
  <c r="O3138" i="1"/>
  <c r="O3029" i="1"/>
  <c r="O3154" i="1"/>
  <c r="O3317" i="1"/>
  <c r="O2493" i="1"/>
  <c r="O2879" i="1"/>
  <c r="O3423" i="1"/>
  <c r="O3348" i="1"/>
  <c r="O2152" i="1"/>
  <c r="O2470" i="1"/>
  <c r="O2609" i="1"/>
  <c r="O1651" i="1"/>
  <c r="O1618" i="1"/>
  <c r="O3993" i="1"/>
  <c r="O1985" i="1"/>
  <c r="O2448" i="1"/>
  <c r="O2789" i="1"/>
  <c r="O3139" i="1"/>
  <c r="O3297" i="1"/>
  <c r="O2737" i="1"/>
  <c r="O2283" i="1"/>
  <c r="O2302" i="1"/>
  <c r="O3680" i="1"/>
  <c r="O2892" i="1"/>
  <c r="O3241" i="1"/>
  <c r="O3167" i="1"/>
  <c r="O3481" i="1"/>
  <c r="O2543" i="1"/>
  <c r="O2636" i="1"/>
  <c r="O3585" i="1"/>
  <c r="O3501" i="1"/>
  <c r="O1976" i="1"/>
  <c r="O3994" i="1"/>
  <c r="O3447" i="1"/>
  <c r="O2654" i="1"/>
  <c r="O1346" i="1"/>
  <c r="O2691" i="1"/>
  <c r="O2911" i="1"/>
  <c r="O3995" i="1"/>
  <c r="O3448" i="1"/>
  <c r="O3681" i="1"/>
  <c r="O3100" i="1"/>
  <c r="O2418" i="1"/>
  <c r="O1532" i="1"/>
  <c r="O2923" i="1"/>
  <c r="O1396" i="1"/>
  <c r="O3996" i="1"/>
  <c r="O2544" i="1"/>
  <c r="O2637" i="1"/>
  <c r="O3424" i="1"/>
  <c r="O3123" i="1"/>
  <c r="O3104" i="1"/>
  <c r="O3258" i="1"/>
  <c r="O3682" i="1"/>
  <c r="O3997" i="1"/>
  <c r="O3298" i="1"/>
  <c r="O3381" i="1"/>
  <c r="O3532" i="1"/>
  <c r="O2466" i="1"/>
  <c r="O1822" i="1"/>
  <c r="O3586" i="1"/>
  <c r="O2407" i="1"/>
  <c r="O2881" i="1"/>
  <c r="O3502" i="1"/>
  <c r="O2701" i="1"/>
  <c r="O3101" i="1"/>
  <c r="O3998" i="1"/>
  <c r="O2019" i="1"/>
  <c r="O2698" i="1"/>
  <c r="O3229" i="1"/>
  <c r="O3140" i="1"/>
  <c r="O3999" i="1"/>
  <c r="O4000" i="1"/>
  <c r="O3382" i="1"/>
  <c r="O3363" i="1"/>
  <c r="O2936" i="1"/>
  <c r="O4001" i="1"/>
  <c r="O2434" i="1"/>
  <c r="O3220" i="1"/>
  <c r="O3318" i="1"/>
  <c r="O4002" i="1"/>
  <c r="O3369" i="1"/>
  <c r="O2617" i="1"/>
  <c r="O2885" i="1"/>
  <c r="O2397" i="1"/>
  <c r="O2234" i="1"/>
  <c r="O4003" i="1"/>
  <c r="O2460" i="1"/>
  <c r="O3425" i="1"/>
  <c r="O4004" i="1"/>
  <c r="O3394" i="1"/>
  <c r="O2981" i="1"/>
  <c r="O2128" i="1"/>
  <c r="O3096" i="1"/>
  <c r="O3370" i="1"/>
  <c r="O3383" i="1"/>
  <c r="O3025" i="1"/>
  <c r="O3155" i="1"/>
  <c r="O3405" i="1"/>
  <c r="O3090" i="1"/>
  <c r="O2113" i="1"/>
  <c r="O4005" i="1"/>
  <c r="O2560" i="1"/>
  <c r="O3319" i="1"/>
  <c r="O3384" i="1"/>
  <c r="O3299" i="1"/>
  <c r="O3342" i="1"/>
  <c r="O4006" i="1"/>
  <c r="O2004" i="1"/>
  <c r="O2776" i="1"/>
  <c r="O2790" i="1"/>
  <c r="O3683" i="1"/>
  <c r="O3426" i="1"/>
  <c r="O2577" i="1"/>
  <c r="O2444" i="1"/>
  <c r="O1849" i="1"/>
  <c r="O2192" i="1"/>
  <c r="O3533" i="1"/>
  <c r="O3390" i="1"/>
  <c r="O2481" i="1"/>
  <c r="O3350" i="1"/>
  <c r="O2489" i="1"/>
  <c r="O3534" i="1"/>
  <c r="O2766" i="1"/>
  <c r="O3366" i="1"/>
  <c r="O2507" i="1"/>
  <c r="O3487" i="1"/>
  <c r="O3684" i="1"/>
  <c r="O4007" i="1"/>
  <c r="O2944" i="1"/>
  <c r="O4008" i="1"/>
  <c r="O2135" i="1"/>
  <c r="O2769" i="1"/>
  <c r="O3201" i="1"/>
  <c r="O2160" i="1"/>
  <c r="O3427" i="1"/>
  <c r="O4009" i="1"/>
  <c r="O4010" i="1"/>
  <c r="O2187" i="1"/>
  <c r="O4011" i="1"/>
  <c r="O2965" i="1"/>
  <c r="O2748" i="1"/>
  <c r="O4012" i="1"/>
  <c r="O3685" i="1"/>
  <c r="O3449" i="1"/>
  <c r="O2501" i="1"/>
  <c r="O3074" i="1"/>
  <c r="O4013" i="1"/>
  <c r="O2817" i="1"/>
  <c r="O2856" i="1"/>
  <c r="O3183" i="1"/>
  <c r="O4014" i="1"/>
  <c r="O3460" i="1"/>
  <c r="O3482" i="1"/>
  <c r="O3562" i="1"/>
  <c r="O3568" i="1"/>
  <c r="O2457" i="1"/>
  <c r="O3248" i="1"/>
  <c r="O3686" i="1"/>
  <c r="O3300" i="1"/>
  <c r="O3687" i="1"/>
  <c r="O4015" i="1"/>
  <c r="O3443" i="1"/>
  <c r="O4016" i="1"/>
  <c r="O3107" i="1"/>
  <c r="O3343" i="1"/>
  <c r="O4017" i="1"/>
  <c r="O2134" i="1"/>
  <c r="O2667" i="1"/>
  <c r="O3428" i="1"/>
  <c r="O4018" i="1"/>
  <c r="O3450" i="1"/>
  <c r="O3587" i="1"/>
  <c r="O4019" i="1"/>
  <c r="O2242" i="1"/>
  <c r="O2461" i="1"/>
  <c r="O3535" i="1"/>
  <c r="O3033" i="1"/>
  <c r="O4020" i="1"/>
  <c r="O3233" i="1"/>
  <c r="O3588" i="1"/>
  <c r="O2256" i="1"/>
  <c r="O2576" i="1"/>
  <c r="O4021" i="1"/>
  <c r="O2610" i="1"/>
  <c r="O3688" i="1"/>
  <c r="O2389" i="1"/>
  <c r="O4022" i="1"/>
  <c r="O4023" i="1"/>
  <c r="O3429" i="1"/>
  <c r="O2114" i="1"/>
  <c r="O4024" i="1"/>
  <c r="O2174" i="1"/>
  <c r="O3124" i="1"/>
  <c r="O3320" i="1"/>
  <c r="O4025" i="1"/>
  <c r="O2688" i="1"/>
  <c r="O4026" i="1"/>
  <c r="O3344" i="1"/>
  <c r="O2949" i="1"/>
  <c r="O2265" i="1"/>
  <c r="O3589" i="1"/>
  <c r="O4027" i="1"/>
  <c r="O3536" i="1"/>
  <c r="O2554" i="1"/>
  <c r="O3247" i="1"/>
  <c r="O3157" i="1"/>
  <c r="O4028" i="1"/>
  <c r="O2408" i="1"/>
  <c r="O4029" i="1"/>
  <c r="O1715" i="1"/>
  <c r="O3689" i="1"/>
  <c r="O2954" i="1"/>
  <c r="O2726" i="1"/>
  <c r="O2520" i="1"/>
  <c r="O3345" i="1"/>
  <c r="O2498" i="1"/>
  <c r="O2995" i="1"/>
  <c r="O2398" i="1"/>
  <c r="O2628" i="1"/>
  <c r="O3613" i="1"/>
  <c r="O2887" i="1"/>
  <c r="O2496" i="1"/>
  <c r="O3075" i="1"/>
  <c r="O3179" i="1"/>
  <c r="O3223" i="1"/>
  <c r="O3461" i="1"/>
  <c r="O4030" i="1"/>
  <c r="O2435" i="1"/>
  <c r="O3690" i="1"/>
  <c r="O4031" i="1"/>
  <c r="O3216" i="1"/>
  <c r="O4032" i="1"/>
  <c r="O2517" i="1"/>
  <c r="O3691" i="1"/>
  <c r="O2899" i="1"/>
  <c r="O3141" i="1"/>
  <c r="O3142" i="1"/>
  <c r="O3158" i="1"/>
  <c r="O2250" i="1"/>
  <c r="O3537" i="1"/>
  <c r="O2542" i="1"/>
  <c r="O2500" i="1"/>
  <c r="O3263" i="1"/>
  <c r="O3346" i="1"/>
  <c r="O2670" i="1"/>
  <c r="O2386" i="1"/>
  <c r="O3627" i="1"/>
  <c r="O2534" i="1"/>
  <c r="O2844" i="1"/>
  <c r="O3430" i="1"/>
  <c r="O2433" i="1"/>
  <c r="O3692" i="1"/>
  <c r="O2722" i="1"/>
  <c r="O2451" i="1"/>
  <c r="O3049" i="1"/>
  <c r="O2399" i="1"/>
  <c r="O3050" i="1"/>
  <c r="O3431" i="1"/>
  <c r="O2718" i="1"/>
  <c r="O2767" i="1"/>
  <c r="O2838" i="1"/>
  <c r="O3242" i="1"/>
  <c r="O3693" i="1"/>
  <c r="O2548" i="1"/>
  <c r="O4033" i="1"/>
  <c r="O3538" i="1"/>
  <c r="O2803" i="1"/>
  <c r="O4034" i="1"/>
  <c r="O3321" i="1"/>
  <c r="O2436" i="1"/>
  <c r="O4035" i="1"/>
  <c r="O2553" i="1"/>
  <c r="O3590" i="1"/>
  <c r="O2307" i="1"/>
  <c r="O3322" i="1"/>
  <c r="O4036" i="1"/>
  <c r="O2633" i="1"/>
  <c r="O3168" i="1"/>
  <c r="O2156" i="1"/>
  <c r="O3462" i="1"/>
  <c r="O2975" i="1"/>
  <c r="O3055" i="1"/>
  <c r="O3083" i="1"/>
  <c r="O3451" i="1"/>
  <c r="O3539" i="1"/>
  <c r="O3143" i="1"/>
  <c r="O4037" i="1"/>
  <c r="O4038" i="1"/>
  <c r="O3591" i="1"/>
  <c r="O2044" i="1"/>
  <c r="O2178" i="1"/>
  <c r="O4039" i="1"/>
  <c r="O3030" i="1"/>
  <c r="O3694" i="1"/>
  <c r="O3042" i="1"/>
  <c r="O4040" i="1"/>
  <c r="O2926" i="1"/>
  <c r="O2937" i="1"/>
  <c r="O4041" i="1"/>
  <c r="O2777" i="1"/>
  <c r="O2929" i="1"/>
  <c r="O4042" i="1"/>
  <c r="O3364" i="1"/>
  <c r="O3452" i="1"/>
  <c r="O2724" i="1"/>
  <c r="O3628" i="1"/>
  <c r="O2871" i="1"/>
  <c r="O3432" i="1"/>
  <c r="O2796" i="1"/>
  <c r="O3144" i="1"/>
  <c r="O3503" i="1"/>
  <c r="O2901" i="1"/>
  <c r="O2644" i="1"/>
  <c r="O4043" i="1"/>
  <c r="O3592" i="1"/>
  <c r="O2555" i="1"/>
  <c r="O3067" i="1"/>
  <c r="O2861" i="1"/>
  <c r="O2950" i="1"/>
  <c r="O2556" i="1"/>
  <c r="O3593" i="1"/>
  <c r="O2969" i="1"/>
  <c r="O3594" i="1"/>
  <c r="O3406" i="1"/>
  <c r="O2625" i="1"/>
  <c r="O2772" i="1"/>
  <c r="O2615" i="1"/>
  <c r="O2945" i="1"/>
  <c r="O2502" i="1"/>
  <c r="O3332" i="1"/>
  <c r="O4044" i="1"/>
  <c r="O3202" i="1"/>
  <c r="O2400" i="1"/>
  <c r="O3036" i="1"/>
  <c r="O2541" i="1"/>
  <c r="O3175" i="1"/>
  <c r="O2740" i="1"/>
  <c r="O2752" i="1"/>
  <c r="O3221" i="1"/>
  <c r="O3273" i="1"/>
  <c r="O3008" i="1"/>
  <c r="O2964" i="1"/>
  <c r="O4045" i="1"/>
  <c r="O3274" i="1"/>
  <c r="O4046" i="1"/>
  <c r="O4047" i="1"/>
  <c r="O3301" i="1"/>
  <c r="O3302" i="1"/>
  <c r="O2835" i="1"/>
  <c r="O4048" i="1"/>
  <c r="O4049" i="1"/>
  <c r="O4050" i="1"/>
  <c r="O2531" i="1"/>
  <c r="O4051" i="1"/>
  <c r="O4052" i="1"/>
  <c r="O3629" i="1"/>
  <c r="O3407" i="1"/>
  <c r="O3176" i="1"/>
  <c r="O3483" i="1"/>
  <c r="O3540" i="1"/>
  <c r="O4053" i="1"/>
  <c r="O3203" i="1"/>
  <c r="O4054" i="1"/>
  <c r="O2735" i="1"/>
  <c r="O3541" i="1"/>
  <c r="O2882" i="1"/>
  <c r="O4055" i="1"/>
  <c r="O2713" i="1"/>
  <c r="O4056" i="1"/>
  <c r="O3005" i="1"/>
  <c r="O2346" i="1"/>
  <c r="O3595" i="1"/>
  <c r="O3156" i="1"/>
  <c r="O3371" i="1"/>
  <c r="O3057" i="1"/>
  <c r="O3695" i="1"/>
  <c r="O2472" i="1"/>
  <c r="O3614" i="1"/>
  <c r="O4057" i="1"/>
  <c r="O3323" i="1"/>
  <c r="O2580" i="1"/>
  <c r="O2431" i="1"/>
  <c r="O2513" i="1"/>
  <c r="O3440" i="1"/>
  <c r="O2730" i="1"/>
  <c r="O2761" i="1"/>
  <c r="O4058" i="1"/>
  <c r="O3145" i="1"/>
  <c r="O4059" i="1"/>
  <c r="O4060" i="1"/>
  <c r="O3433" i="1"/>
  <c r="O2967" i="1"/>
  <c r="O4061" i="1"/>
  <c r="O4062" i="1"/>
  <c r="O4063" i="1"/>
  <c r="O2854" i="1"/>
  <c r="O2715" i="1"/>
  <c r="O4064" i="1"/>
  <c r="O4065" i="1"/>
  <c r="O4066" i="1"/>
  <c r="O3093" i="1"/>
  <c r="O3696" i="1"/>
  <c r="O2976" i="1"/>
  <c r="O4067" i="1"/>
  <c r="O4068" i="1"/>
  <c r="O3058" i="1"/>
  <c r="O2762" i="1"/>
  <c r="O2912" i="1"/>
  <c r="O3439" i="1"/>
  <c r="O4069" i="1"/>
  <c r="O3303" i="1"/>
  <c r="O4070" i="1"/>
  <c r="O3542" i="1"/>
  <c r="O2494" i="1"/>
  <c r="O4071" i="1"/>
  <c r="O3207" i="1"/>
  <c r="O3324" i="1"/>
  <c r="O3596" i="1"/>
  <c r="O3178" i="1"/>
  <c r="O3697" i="1"/>
  <c r="O3304" i="1"/>
  <c r="O3330" i="1"/>
  <c r="O3208" i="1"/>
  <c r="O4072" i="1"/>
  <c r="O3325" i="1"/>
  <c r="O4073" i="1"/>
  <c r="O2857" i="1"/>
  <c r="O3597" i="1"/>
  <c r="O3159" i="1"/>
  <c r="O2961" i="1"/>
  <c r="O4074" i="1"/>
  <c r="O3102" i="1"/>
  <c r="O3698" i="1"/>
  <c r="O3493" i="1"/>
  <c r="O3189" i="1"/>
  <c r="O3472" i="1"/>
  <c r="O3064" i="1"/>
  <c r="O4075" i="1"/>
  <c r="O3598" i="1"/>
  <c r="O3119" i="1"/>
  <c r="O3543" i="1"/>
  <c r="O2746" i="1"/>
  <c r="O4076" i="1"/>
  <c r="O2585" i="1"/>
  <c r="O3434" i="1"/>
  <c r="O3038" i="1"/>
  <c r="O3333" i="1"/>
  <c r="O3699" i="1"/>
  <c r="O2913" i="1"/>
  <c r="O3259" i="1"/>
  <c r="O3700" i="1"/>
  <c r="O3146" i="1"/>
  <c r="O3349" i="1"/>
  <c r="O3435" i="1"/>
  <c r="O4077" i="1"/>
  <c r="O3305" i="1"/>
  <c r="O3019" i="1"/>
  <c r="O2955" i="1"/>
  <c r="O2824" i="1"/>
  <c r="O3243" i="1"/>
  <c r="O3011" i="1"/>
  <c r="O3604" i="1"/>
  <c r="O3311" i="1"/>
  <c r="O3372" i="1"/>
  <c r="O3147" i="1"/>
  <c r="O2807" i="1"/>
  <c r="O4078" i="1"/>
  <c r="O4079" i="1"/>
  <c r="O3056" i="1"/>
  <c r="O3009" i="1"/>
  <c r="O3039" i="1"/>
  <c r="O3701" i="1"/>
  <c r="O3630" i="1"/>
  <c r="O2893" i="1"/>
  <c r="O3544" i="1"/>
  <c r="O2699" i="1"/>
  <c r="O4080" i="1"/>
  <c r="O2867" i="1"/>
  <c r="O3545" i="1"/>
  <c r="O3125" i="1"/>
  <c r="O4081" i="1"/>
  <c r="O3365" i="1"/>
  <c r="O2900" i="1"/>
  <c r="O3569" i="1"/>
  <c r="O2731" i="1"/>
  <c r="O3230" i="1"/>
  <c r="O3238" i="1"/>
  <c r="O3244" i="1"/>
  <c r="O3484" i="1"/>
  <c r="O3031" i="1"/>
  <c r="O3186" i="1"/>
  <c r="O4082" i="1"/>
  <c r="O4083" i="1"/>
  <c r="O3245" i="1"/>
  <c r="O2778" i="1"/>
  <c r="O3326" i="1"/>
  <c r="O2845" i="1"/>
  <c r="O3275" i="1"/>
  <c r="O3546" i="1"/>
  <c r="O3148" i="1"/>
  <c r="O2938" i="1"/>
  <c r="O4084" i="1"/>
  <c r="O4085" i="1"/>
  <c r="O4086" i="1"/>
  <c r="O3079" i="1"/>
  <c r="O4087" i="1"/>
  <c r="O3385" i="1"/>
  <c r="O3702" i="1"/>
  <c r="O4088" i="1"/>
  <c r="O4089" i="1"/>
  <c r="O3044" i="1"/>
  <c r="O3570" i="1"/>
  <c r="O3094" i="1"/>
  <c r="O2799" i="1"/>
  <c r="O3631" i="1"/>
  <c r="O2962" i="1"/>
  <c r="O4090" i="1"/>
  <c r="O3059" i="1"/>
  <c r="O4091" i="1"/>
  <c r="O3703" i="1"/>
  <c r="O3463" i="1"/>
  <c r="O3010" i="1"/>
  <c r="O4092" i="1"/>
  <c r="O3559" i="1"/>
  <c r="O2924" i="1"/>
  <c r="O3306" i="1"/>
  <c r="O3436" i="1"/>
  <c r="O3704" i="1"/>
  <c r="O3043" i="1"/>
  <c r="O2894" i="1"/>
  <c r="O3599" i="1"/>
  <c r="O3441" i="1"/>
  <c r="O4093" i="1"/>
  <c r="O3149" i="1"/>
  <c r="O3386" i="1"/>
  <c r="O3547" i="1"/>
  <c r="O3150" i="1"/>
  <c r="O3705" i="1"/>
  <c r="O3217" i="1"/>
  <c r="O2846" i="1"/>
  <c r="O4094" i="1"/>
  <c r="O3103" i="1"/>
  <c r="O3045" i="1"/>
  <c r="O4095" i="1"/>
  <c r="O2996" i="1"/>
  <c r="O4096" i="1"/>
  <c r="O3485" i="1"/>
  <c r="O4097" i="1"/>
  <c r="O4098" i="1"/>
  <c r="O3012" i="1"/>
  <c r="O3060" i="1"/>
  <c r="O3026" i="1"/>
  <c r="O3328" i="1"/>
  <c r="O4099" i="1"/>
  <c r="O4100" i="1"/>
  <c r="O3170" i="1"/>
  <c r="O4101" i="1"/>
  <c r="O4102" i="1"/>
  <c r="O3632" i="1"/>
  <c r="O3187" i="1"/>
  <c r="O3466" i="1"/>
  <c r="O4103" i="1"/>
  <c r="O4104" i="1"/>
  <c r="O3437" i="1"/>
  <c r="O3548" i="1"/>
  <c r="O3061" i="1"/>
  <c r="O3218" i="1"/>
  <c r="O3464" i="1"/>
  <c r="O3486" i="1"/>
  <c r="O3615" i="1"/>
  <c r="O3616" i="1"/>
  <c r="O4105" i="1"/>
  <c r="O3633" i="1"/>
  <c r="O3549" i="1"/>
  <c r="O4106" i="1"/>
  <c r="O4107" i="1"/>
  <c r="O4108" i="1"/>
  <c r="O4109" i="1"/>
  <c r="O4110" i="1"/>
  <c r="O4111" i="1"/>
  <c r="O123" i="1"/>
  <c r="O1627" i="1"/>
  <c r="O1125" i="1"/>
  <c r="O195" i="1"/>
  <c r="O723" i="1"/>
  <c r="O3550" i="1"/>
  <c r="O4112" i="1"/>
  <c r="O1137" i="1"/>
  <c r="O2253" i="1"/>
  <c r="O1992" i="1"/>
  <c r="O3106" i="1"/>
  <c r="O478" i="1"/>
  <c r="O1689" i="1"/>
  <c r="O2131" i="1"/>
  <c r="O1295" i="1"/>
  <c r="O1507" i="1"/>
  <c r="O3600" i="1"/>
  <c r="O1418" i="1"/>
  <c r="O2783" i="1"/>
  <c r="O3152" i="1"/>
  <c r="O884" i="1"/>
  <c r="O780" i="1"/>
  <c r="O2062" i="1"/>
  <c r="O4113" i="1"/>
  <c r="O2946" i="1"/>
  <c r="O3468" i="1"/>
  <c r="O1732" i="1"/>
  <c r="O2552" i="1"/>
  <c r="O1982" i="1"/>
  <c r="O2486" i="1"/>
  <c r="O2053" i="1"/>
  <c r="O2868" i="1"/>
  <c r="O3327" i="1"/>
  <c r="O3177" i="1"/>
  <c r="O2567" i="1"/>
  <c r="O1729" i="1"/>
  <c r="O3307" i="1"/>
  <c r="O3551" i="1"/>
  <c r="O3188" i="1"/>
  <c r="O2939" i="1"/>
  <c r="O3013" i="1"/>
  <c r="O4114" i="1"/>
  <c r="O2646" i="1"/>
  <c r="O2562" i="1"/>
  <c r="O2897" i="1"/>
  <c r="O2793" i="1"/>
  <c r="O3084" i="1"/>
  <c r="O4115" i="1"/>
  <c r="O4" i="1"/>
  <c r="O12" i="1"/>
  <c r="O11" i="1"/>
  <c r="O18" i="1"/>
  <c r="O26" i="1"/>
  <c r="O10" i="1"/>
  <c r="O5" i="1"/>
  <c r="O7" i="1"/>
  <c r="O43" i="1"/>
  <c r="O39" i="1"/>
  <c r="O49" i="1"/>
  <c r="O56" i="1"/>
  <c r="O41" i="1"/>
  <c r="O14" i="1"/>
  <c r="O42" i="1"/>
  <c r="O54" i="1"/>
  <c r="O70" i="1"/>
  <c r="O16" i="1"/>
  <c r="O6" i="1"/>
  <c r="O28" i="1"/>
  <c r="O61" i="1"/>
  <c r="O47" i="1"/>
  <c r="O64" i="1"/>
  <c r="O69" i="1"/>
  <c r="O50" i="1"/>
  <c r="O75" i="1"/>
  <c r="O81" i="1"/>
  <c r="O71" i="1"/>
  <c r="O86" i="1"/>
  <c r="O84" i="1"/>
  <c r="O83" i="1"/>
  <c r="O25" i="1"/>
  <c r="O96" i="1"/>
  <c r="O60" i="1"/>
  <c r="O48" i="1"/>
  <c r="O44" i="1"/>
  <c r="O21" i="1"/>
  <c r="O87" i="1"/>
  <c r="O66" i="1"/>
  <c r="O108" i="1"/>
  <c r="O105" i="1"/>
  <c r="O79" i="1"/>
  <c r="O104" i="1"/>
  <c r="O106" i="1"/>
  <c r="O99" i="1"/>
  <c r="O63" i="1"/>
  <c r="O118" i="1"/>
  <c r="O122" i="1"/>
  <c r="O91" i="1"/>
  <c r="O38" i="1"/>
  <c r="O93" i="1"/>
  <c r="O128" i="1"/>
  <c r="O144" i="1"/>
  <c r="O27" i="1"/>
  <c r="O95" i="1"/>
  <c r="O155" i="1"/>
  <c r="O121" i="1"/>
  <c r="O153" i="1"/>
  <c r="O156" i="1"/>
  <c r="O143" i="1"/>
  <c r="O154" i="1"/>
  <c r="O8" i="1"/>
  <c r="O134" i="1"/>
  <c r="O125" i="1"/>
  <c r="O151" i="1"/>
  <c r="O78" i="1"/>
  <c r="O15" i="1"/>
  <c r="O55" i="1"/>
  <c r="O31" i="1"/>
  <c r="O9" i="1"/>
  <c r="O36" i="1"/>
  <c r="O74" i="1"/>
  <c r="O65" i="1"/>
  <c r="O62" i="1"/>
  <c r="O51" i="1"/>
  <c r="O13" i="1"/>
  <c r="O131" i="1"/>
  <c r="O132" i="1"/>
  <c r="O37" i="1"/>
  <c r="O107" i="1"/>
  <c r="O126" i="1"/>
  <c r="O136" i="1"/>
  <c r="O162" i="1"/>
  <c r="O161" i="1"/>
  <c r="O147" i="1"/>
  <c r="O157" i="1"/>
  <c r="O89" i="1"/>
  <c r="O170" i="1"/>
  <c r="O146" i="1"/>
  <c r="O180" i="1"/>
  <c r="O124" i="1"/>
  <c r="O177" i="1"/>
  <c r="O171" i="1"/>
  <c r="O145" i="1"/>
  <c r="O129" i="1"/>
  <c r="O165" i="1"/>
  <c r="O46" i="1"/>
  <c r="O194" i="1"/>
  <c r="O190" i="1"/>
  <c r="O164" i="1"/>
  <c r="O184" i="1"/>
  <c r="O172" i="1"/>
  <c r="O178" i="1"/>
  <c r="O19" i="1"/>
  <c r="O33" i="1"/>
  <c r="O102" i="1"/>
  <c r="O150" i="1"/>
  <c r="O191" i="1"/>
  <c r="O135" i="1"/>
  <c r="O181" i="1"/>
  <c r="O152" i="1"/>
  <c r="O204" i="1"/>
  <c r="O158" i="1"/>
  <c r="O219" i="1"/>
  <c r="O100" i="1"/>
  <c r="O207" i="1"/>
  <c r="O196" i="1"/>
  <c r="O220" i="1"/>
  <c r="O222" i="1"/>
  <c r="O225" i="1"/>
  <c r="O227" i="1"/>
  <c r="O186" i="1"/>
  <c r="O198" i="1"/>
  <c r="O217" i="1"/>
  <c r="O224" i="1"/>
  <c r="O185" i="1"/>
  <c r="O174" i="1"/>
  <c r="O119" i="1"/>
  <c r="O209" i="1"/>
  <c r="O34" i="1"/>
  <c r="O226" i="1"/>
  <c r="O231" i="1"/>
  <c r="O77" i="1"/>
  <c r="O214" i="1"/>
  <c r="O130" i="1"/>
  <c r="O142" i="1"/>
  <c r="O234" i="1"/>
  <c r="O232" i="1"/>
  <c r="O208" i="1"/>
  <c r="O187" i="1"/>
  <c r="O238" i="1"/>
  <c r="O113" i="1"/>
  <c r="O239" i="1"/>
  <c r="O247" i="1"/>
  <c r="O258" i="1"/>
  <c r="O167" i="1"/>
  <c r="O257" i="1"/>
  <c r="O261" i="1"/>
  <c r="O137" i="1"/>
  <c r="O263" i="1"/>
  <c r="O281" i="1"/>
  <c r="O274" i="1"/>
  <c r="O278" i="1"/>
  <c r="O133" i="1"/>
  <c r="O228" i="1"/>
  <c r="O57" i="1"/>
  <c r="O245" i="1"/>
  <c r="O163" i="1"/>
  <c r="O223" i="1"/>
  <c r="O90" i="1"/>
  <c r="O2" i="1"/>
  <c r="O212" i="1"/>
  <c r="O188" i="1"/>
  <c r="O23" i="1"/>
  <c r="O262" i="1"/>
  <c r="O272" i="1"/>
  <c r="O265" i="1"/>
  <c r="O115" i="1"/>
  <c r="O249" i="1"/>
  <c r="O273" i="1"/>
  <c r="O268" i="1"/>
  <c r="O283" i="1"/>
  <c r="O299" i="1"/>
  <c r="O296" i="1"/>
  <c r="O250" i="1"/>
  <c r="O199" i="1"/>
  <c r="O179" i="1"/>
  <c r="O312" i="1"/>
  <c r="O322" i="1"/>
  <c r="O251" i="1"/>
  <c r="O333" i="1"/>
  <c r="O291" i="1"/>
  <c r="O289" i="1"/>
  <c r="O337" i="1"/>
  <c r="O340" i="1"/>
  <c r="O313" i="1"/>
  <c r="O292" i="1"/>
  <c r="O297" i="1"/>
  <c r="O275" i="1"/>
  <c r="O327" i="1"/>
  <c r="O317" i="1"/>
  <c r="O319" i="1"/>
  <c r="O112" i="1"/>
  <c r="O342" i="1"/>
  <c r="O248" i="1"/>
  <c r="O166" i="1"/>
  <c r="O218" i="1"/>
  <c r="O236" i="1"/>
  <c r="O315" i="1"/>
  <c r="O326" i="1"/>
  <c r="O266" i="1"/>
  <c r="O246" i="1"/>
  <c r="O110" i="1"/>
  <c r="O183" i="1"/>
  <c r="O169" i="1"/>
  <c r="O324" i="1"/>
  <c r="O237" i="1"/>
  <c r="O256" i="1"/>
  <c r="O24" i="1"/>
  <c r="O35" i="1"/>
  <c r="O318" i="1"/>
  <c r="O316" i="1"/>
  <c r="O335" i="1"/>
  <c r="O116" i="1"/>
  <c r="O298" i="1"/>
  <c r="O293" i="1"/>
  <c r="O287" i="1"/>
  <c r="O290" i="1"/>
  <c r="O330" i="1"/>
  <c r="O343" i="1"/>
  <c r="O308" i="1"/>
  <c r="O288" i="1"/>
  <c r="O302" i="1"/>
  <c r="O311" i="1"/>
  <c r="O260" i="1"/>
  <c r="O338" i="1"/>
  <c r="O339" i="1"/>
  <c r="O305" i="1"/>
  <c r="O282" i="1"/>
  <c r="O307" i="1"/>
  <c r="O357" i="1"/>
  <c r="O309" i="1"/>
  <c r="O349" i="1"/>
  <c r="O253" i="1"/>
  <c r="O367" i="1"/>
  <c r="O202" i="1"/>
  <c r="O348" i="1"/>
  <c r="O362" i="1"/>
  <c r="O369" i="1"/>
  <c r="O371" i="1"/>
  <c r="O360" i="1"/>
  <c r="O380" i="1"/>
  <c r="O32" i="1"/>
  <c r="O377" i="1"/>
  <c r="O370" i="1"/>
  <c r="O417" i="1"/>
  <c r="O387" i="1"/>
  <c r="O383" i="1"/>
  <c r="O412" i="1"/>
  <c r="O398" i="1"/>
  <c r="O392" i="1"/>
  <c r="O368" i="1"/>
  <c r="O413" i="1"/>
  <c r="O390" i="1"/>
  <c r="O22" i="1"/>
  <c r="O415" i="1"/>
  <c r="O321" i="1"/>
  <c r="O356" i="1"/>
  <c r="O160" i="1"/>
  <c r="O376" i="1"/>
  <c r="O410" i="1"/>
  <c r="O310" i="1"/>
  <c r="O416" i="1"/>
  <c r="O114" i="1"/>
  <c r="O67" i="1"/>
  <c r="O111" i="1"/>
  <c r="O141" i="1"/>
  <c r="O325" i="1"/>
  <c r="O375" i="1"/>
  <c r="O30" i="1"/>
  <c r="O109" i="1"/>
  <c r="O139" i="1"/>
  <c r="O82" i="1"/>
  <c r="O200" i="1"/>
  <c r="O331" i="1"/>
  <c r="O399" i="1"/>
  <c r="O397" i="1"/>
  <c r="O364" i="1"/>
  <c r="O391" i="1"/>
  <c r="O396" i="1"/>
  <c r="O176" i="1"/>
  <c r="O230" i="1"/>
  <c r="O381" i="1"/>
  <c r="O358" i="1"/>
  <c r="O418" i="1"/>
  <c r="O386" i="1"/>
  <c r="O414" i="1"/>
  <c r="O408" i="1"/>
  <c r="O373" i="1"/>
  <c r="O401" i="1"/>
  <c r="O431" i="1"/>
  <c r="O354" i="1"/>
  <c r="O235" i="1"/>
  <c r="O406" i="1"/>
  <c r="O411" i="1"/>
  <c r="O436" i="1"/>
  <c r="O432" i="1"/>
  <c r="O404" i="1"/>
  <c r="O361" i="1"/>
  <c r="O428" i="1"/>
  <c r="O103" i="1"/>
  <c r="O402" i="1"/>
  <c r="O388" i="1"/>
  <c r="O438" i="1"/>
  <c r="O382" i="1"/>
  <c r="O378" i="1"/>
  <c r="O425" i="1"/>
  <c r="O127" i="1"/>
  <c r="O441" i="1"/>
  <c r="O409" i="1"/>
  <c r="O437" i="1"/>
  <c r="O384" i="1"/>
  <c r="O443" i="1"/>
  <c r="O455" i="1"/>
  <c r="O314" i="1"/>
  <c r="O449" i="1"/>
  <c r="O440" i="1"/>
  <c r="O458" i="1"/>
  <c r="O329" i="1"/>
  <c r="O471" i="1"/>
  <c r="O462" i="1"/>
  <c r="O473" i="1"/>
  <c r="O482" i="1"/>
  <c r="O244" i="1"/>
  <c r="O464" i="1"/>
  <c r="O494" i="1"/>
  <c r="O517" i="1"/>
  <c r="O483" i="1"/>
  <c r="O477" i="1"/>
  <c r="O320" i="1"/>
  <c r="O493" i="1"/>
  <c r="O466" i="1"/>
  <c r="O474" i="1"/>
  <c r="O328" i="1"/>
  <c r="O503" i="1"/>
  <c r="O457" i="1"/>
  <c r="O484" i="1"/>
  <c r="O495" i="1"/>
  <c r="O433" i="1"/>
  <c r="O527" i="1"/>
  <c r="O221" i="1"/>
  <c r="O505" i="1"/>
  <c r="O350" i="1"/>
  <c r="O487" i="1"/>
  <c r="O472" i="1"/>
  <c r="O439" i="1"/>
  <c r="O513" i="1"/>
  <c r="O523" i="1"/>
  <c r="O301" i="1"/>
  <c r="O352" i="1"/>
  <c r="O270" i="1"/>
  <c r="O451" i="1"/>
  <c r="O372" i="1"/>
  <c r="O481" i="1"/>
  <c r="O522" i="1"/>
  <c r="O400" i="1"/>
  <c r="O454" i="1"/>
  <c r="O515" i="1"/>
  <c r="O459" i="1"/>
  <c r="O240" i="1"/>
  <c r="O479" i="1"/>
  <c r="O277" i="1"/>
  <c r="O120" i="1"/>
  <c r="O501" i="1"/>
  <c r="O524" i="1"/>
  <c r="O521" i="1"/>
  <c r="O490" i="1"/>
  <c r="O379" i="1"/>
  <c r="O280" i="1"/>
  <c r="O491" i="1"/>
  <c r="O442" i="1"/>
  <c r="O475" i="1"/>
  <c r="O456" i="1"/>
  <c r="O525" i="1"/>
  <c r="O509" i="1"/>
  <c r="O516" i="1"/>
  <c r="O520" i="1"/>
  <c r="O497" i="1"/>
  <c r="O514" i="1"/>
  <c r="O476" i="1"/>
  <c r="O506" i="1"/>
  <c r="O502" i="1"/>
  <c r="O448" i="1"/>
  <c r="O215" i="1"/>
  <c r="O420" i="1"/>
  <c r="O255" i="1"/>
  <c r="O500" i="1"/>
  <c r="O407" i="1"/>
  <c r="O499" i="1"/>
  <c r="O485" i="1"/>
  <c r="O530" i="1"/>
  <c r="O444" i="1"/>
  <c r="O511" i="1"/>
  <c r="O560" i="1"/>
  <c r="O557" i="1"/>
  <c r="O567" i="1"/>
  <c r="O405" i="1"/>
  <c r="O419" i="1"/>
  <c r="O534" i="1"/>
  <c r="O564" i="1"/>
  <c r="O556" i="1"/>
  <c r="O544" i="1"/>
  <c r="O568" i="1"/>
  <c r="O583" i="1"/>
  <c r="O563" i="1"/>
  <c r="O203" i="1"/>
  <c r="O550" i="1"/>
  <c r="O570" i="1"/>
  <c r="O582" i="1"/>
  <c r="O604" i="1"/>
  <c r="O602" i="1"/>
  <c r="O607" i="1"/>
  <c r="O572" i="1"/>
  <c r="O580" i="1"/>
  <c r="O597" i="1"/>
  <c r="O547" i="1"/>
  <c r="O608" i="1"/>
  <c r="O254" i="1"/>
  <c r="O334" i="1"/>
  <c r="O543" i="1"/>
  <c r="O286" i="1"/>
  <c r="O385" i="1"/>
  <c r="O595" i="1"/>
  <c r="O460" i="1"/>
  <c r="O59" i="1"/>
  <c r="O561" i="1"/>
  <c r="O216" i="1"/>
  <c r="O259" i="1"/>
  <c r="O470" i="1"/>
  <c r="O538" i="1"/>
  <c r="O565" i="1"/>
  <c r="O593" i="1"/>
  <c r="O594" i="1"/>
  <c r="O601" i="1"/>
  <c r="O590" i="1"/>
  <c r="O618" i="1"/>
  <c r="O632" i="1"/>
  <c r="O605" i="1"/>
  <c r="O540" i="1"/>
  <c r="O600" i="1"/>
  <c r="O20" i="1"/>
  <c r="O578" i="1"/>
  <c r="O683" i="1"/>
  <c r="O669" i="1"/>
  <c r="O657" i="1"/>
  <c r="O531" i="1"/>
  <c r="O587" i="1"/>
  <c r="O689" i="1"/>
  <c r="O269" i="1"/>
  <c r="O626" i="1"/>
  <c r="O712" i="1"/>
  <c r="O697" i="1"/>
  <c r="O653" i="1"/>
  <c r="O645" i="1"/>
  <c r="O675" i="1"/>
  <c r="O447" i="1"/>
  <c r="O721" i="1"/>
  <c r="O682" i="1"/>
  <c r="O710" i="1"/>
  <c r="O467" i="1"/>
  <c r="O694" i="1"/>
  <c r="O623" i="1"/>
  <c r="O693" i="1"/>
  <c r="O664" i="1"/>
  <c r="O647" i="1"/>
  <c r="O715" i="1"/>
  <c r="O591" i="1"/>
  <c r="O678" i="1"/>
  <c r="O575" i="1"/>
  <c r="O535" i="1"/>
  <c r="O708" i="1"/>
  <c r="O603" i="1"/>
  <c r="O621" i="1"/>
  <c r="O650" i="1"/>
  <c r="O668" i="1"/>
  <c r="O554" i="1"/>
  <c r="O507" i="1"/>
  <c r="O633" i="1"/>
  <c r="O551" i="1"/>
  <c r="O684" i="1"/>
  <c r="O651" i="1"/>
  <c r="O700" i="1"/>
  <c r="O638" i="1"/>
  <c r="O533" i="1"/>
  <c r="O688" i="1"/>
  <c r="O504" i="1"/>
  <c r="O731" i="1"/>
  <c r="O660" i="1"/>
  <c r="O698" i="1"/>
  <c r="O616" i="1"/>
  <c r="O588" i="1"/>
  <c r="O679" i="1"/>
  <c r="O655" i="1"/>
  <c r="O40" i="1"/>
  <c r="O498" i="1"/>
  <c r="O72" i="1"/>
  <c r="O429" i="1"/>
  <c r="O628" i="1"/>
  <c r="O94" i="1"/>
  <c r="O285" i="1"/>
  <c r="O589" i="1"/>
  <c r="O599" i="1"/>
  <c r="O173" i="1"/>
  <c r="O295" i="1"/>
  <c r="O300" i="1"/>
  <c r="O148" i="1"/>
  <c r="O351" i="1"/>
  <c r="O58" i="1"/>
  <c r="O336" i="1"/>
  <c r="O666" i="1"/>
  <c r="O630" i="1"/>
  <c r="O728" i="1"/>
  <c r="O463" i="1"/>
  <c r="O486" i="1"/>
  <c r="O610" i="1"/>
  <c r="O168" i="1"/>
  <c r="O656" i="1"/>
  <c r="O576" i="1"/>
  <c r="O726" i="1"/>
  <c r="O677" i="1"/>
  <c r="O713" i="1"/>
  <c r="O671" i="1"/>
  <c r="O640" i="1"/>
  <c r="O598" i="1"/>
  <c r="O732" i="1"/>
  <c r="O690" i="1"/>
  <c r="O496" i="1"/>
  <c r="O714" i="1"/>
  <c r="O695" i="1"/>
  <c r="O579" i="1"/>
  <c r="O652" i="1"/>
  <c r="O574" i="1"/>
  <c r="O510" i="1"/>
  <c r="O727" i="1"/>
  <c r="O706" i="1"/>
  <c r="O696" i="1"/>
  <c r="O635" i="1"/>
  <c r="O724" i="1"/>
  <c r="O725" i="1"/>
  <c r="O711" i="1"/>
  <c r="O680" i="1"/>
  <c r="O720" i="1"/>
  <c r="O692" i="1"/>
  <c r="O596" i="1"/>
  <c r="O614" i="1"/>
  <c r="O685" i="1"/>
  <c r="O707" i="1"/>
  <c r="O709" i="1"/>
  <c r="O701" i="1"/>
  <c r="O699" i="1"/>
  <c r="O45" i="1"/>
  <c r="O569" i="1"/>
  <c r="O211" i="1"/>
  <c r="O609" i="1"/>
  <c r="O739" i="1"/>
  <c r="O737" i="1"/>
  <c r="O461" i="1"/>
  <c r="O740" i="1"/>
  <c r="O643" i="1"/>
  <c r="O741" i="1"/>
  <c r="O755" i="1"/>
  <c r="O764" i="1"/>
  <c r="O738" i="1"/>
  <c r="O508" i="1"/>
  <c r="O641" i="1"/>
  <c r="O753" i="1"/>
  <c r="O746" i="1"/>
  <c r="O759" i="1"/>
  <c r="O562" i="1"/>
  <c r="O347" i="1"/>
  <c r="O751" i="1"/>
  <c r="O761" i="1"/>
  <c r="O765" i="1"/>
  <c r="O763" i="1"/>
  <c r="O555" i="1"/>
  <c r="O654" i="1"/>
  <c r="O625" i="1"/>
  <c r="O787" i="1"/>
  <c r="O779" i="1"/>
  <c r="O674" i="1"/>
  <c r="O749" i="1"/>
  <c r="O670" i="1"/>
  <c r="O637" i="1"/>
  <c r="O611" i="1"/>
  <c r="O792" i="1"/>
  <c r="O775" i="1"/>
  <c r="O782" i="1"/>
  <c r="O735" i="1"/>
  <c r="O776" i="1"/>
  <c r="O784" i="1"/>
  <c r="O758" i="1"/>
  <c r="O730" i="1"/>
  <c r="O548" i="1"/>
  <c r="O797" i="1"/>
  <c r="O791" i="1"/>
  <c r="O793" i="1"/>
  <c r="O768" i="1"/>
  <c r="O843" i="1"/>
  <c r="O617" i="1"/>
  <c r="O800" i="1"/>
  <c r="O803" i="1"/>
  <c r="O804" i="1"/>
  <c r="O770" i="1"/>
  <c r="O606" i="1"/>
  <c r="O836" i="1"/>
  <c r="O760" i="1"/>
  <c r="O833" i="1"/>
  <c r="O817" i="1"/>
  <c r="O818" i="1"/>
  <c r="O842" i="1"/>
  <c r="O242" i="1"/>
  <c r="O687" i="1"/>
  <c r="O757" i="1"/>
  <c r="O839" i="1"/>
  <c r="O767" i="1"/>
  <c r="O629" i="1"/>
  <c r="O704" i="1"/>
  <c r="O844" i="1"/>
  <c r="O252" i="1"/>
  <c r="O446" i="1"/>
  <c r="O73" i="1"/>
  <c r="O304" i="1"/>
  <c r="O734" i="1"/>
  <c r="O816" i="1"/>
  <c r="O823" i="1"/>
  <c r="O814" i="1"/>
  <c r="O846" i="1"/>
  <c r="O789" i="1"/>
  <c r="O813" i="1"/>
  <c r="O815" i="1"/>
  <c r="O827" i="1"/>
  <c r="O829" i="1"/>
  <c r="O805" i="1"/>
  <c r="O848" i="1"/>
  <c r="O835" i="1"/>
  <c r="O828" i="1"/>
  <c r="O795" i="1"/>
  <c r="O832" i="1"/>
  <c r="O528" i="1"/>
  <c r="O639" i="1"/>
  <c r="O859" i="1"/>
  <c r="O870" i="1"/>
  <c r="O873" i="1"/>
  <c r="O736" i="1"/>
  <c r="O872" i="1"/>
  <c r="O849" i="1"/>
  <c r="O750" i="1"/>
  <c r="O853" i="1"/>
  <c r="O866" i="1"/>
  <c r="O847" i="1"/>
  <c r="O877" i="1"/>
  <c r="O888" i="1"/>
  <c r="O743" i="1"/>
  <c r="O264" i="1"/>
  <c r="O624" i="1"/>
  <c r="O887" i="1"/>
  <c r="O778" i="1"/>
  <c r="O646" i="1"/>
  <c r="O830" i="1"/>
  <c r="O785" i="1"/>
  <c r="O834" i="1"/>
  <c r="O867" i="1"/>
  <c r="O705" i="1"/>
  <c r="O878" i="1"/>
  <c r="O810" i="1"/>
  <c r="O881" i="1"/>
  <c r="O862" i="1"/>
  <c r="O819" i="1"/>
  <c r="O631" i="1"/>
  <c r="O363" i="1"/>
  <c r="O826" i="1"/>
  <c r="O886" i="1"/>
  <c r="O871" i="1"/>
  <c r="O897" i="1"/>
  <c r="O921" i="1"/>
  <c r="O841" i="1"/>
  <c r="O922" i="1"/>
  <c r="O869" i="1"/>
  <c r="O908" i="1"/>
  <c r="O702" i="1"/>
  <c r="O850" i="1"/>
  <c r="O85" i="1"/>
  <c r="O900" i="1"/>
  <c r="O889" i="1"/>
  <c r="O686" i="1"/>
  <c r="O880" i="1"/>
  <c r="O917" i="1"/>
  <c r="O855" i="1"/>
  <c r="O879" i="1"/>
  <c r="O914" i="1"/>
  <c r="O910" i="1"/>
  <c r="O898" i="1"/>
  <c r="O851" i="1"/>
  <c r="O891" i="1"/>
  <c r="O918" i="1"/>
  <c r="O558" i="1"/>
  <c r="O911" i="1"/>
  <c r="O940" i="1"/>
  <c r="O825" i="1"/>
  <c r="O718" i="1"/>
  <c r="O445" i="1"/>
  <c r="O955" i="1"/>
  <c r="O947" i="1"/>
  <c r="O953" i="1"/>
  <c r="O915" i="1"/>
  <c r="O952" i="1"/>
  <c r="O999" i="1"/>
  <c r="O796" i="1"/>
  <c r="O959" i="1"/>
  <c r="O925" i="1"/>
  <c r="O875" i="1"/>
  <c r="O956" i="1"/>
  <c r="O860" i="1"/>
  <c r="O992" i="1"/>
  <c r="O742" i="1"/>
  <c r="O993" i="1"/>
  <c r="O990" i="1"/>
  <c r="O983" i="1"/>
  <c r="O964" i="1"/>
  <c r="O989" i="1"/>
  <c r="O882" i="1"/>
  <c r="O957" i="1"/>
  <c r="O210" i="1"/>
  <c r="O1002" i="1"/>
  <c r="O975" i="1"/>
  <c r="O852" i="1"/>
  <c r="O933" i="1"/>
  <c r="O1008" i="1"/>
  <c r="O691" i="1"/>
  <c r="O808" i="1"/>
  <c r="O722" i="1"/>
  <c r="O895" i="1"/>
  <c r="O995" i="1"/>
  <c r="O1010" i="1"/>
  <c r="O926" i="1"/>
  <c r="O665" i="1"/>
  <c r="O963" i="1"/>
  <c r="O1001" i="1"/>
  <c r="O958" i="1"/>
  <c r="O1016" i="1"/>
  <c r="O972" i="1"/>
  <c r="O988" i="1"/>
  <c r="O949" i="1"/>
  <c r="O912" i="1"/>
  <c r="O1017" i="1"/>
  <c r="O965" i="1"/>
  <c r="O1013" i="1"/>
  <c r="O856" i="1"/>
  <c r="O1018" i="1"/>
  <c r="O991" i="1"/>
  <c r="O1015" i="1"/>
  <c r="O977" i="1"/>
  <c r="O919" i="1"/>
  <c r="O1007" i="1"/>
  <c r="O938" i="1"/>
  <c r="O1021" i="1"/>
  <c r="O979" i="1"/>
  <c r="O943" i="1"/>
  <c r="O982" i="1"/>
  <c r="O1003" i="1"/>
  <c r="O942" i="1"/>
  <c r="O1077" i="1"/>
  <c r="O1062" i="1"/>
  <c r="O907" i="1"/>
  <c r="O480" i="1"/>
  <c r="O950" i="1"/>
  <c r="O1050" i="1"/>
  <c r="O1052" i="1"/>
  <c r="O945" i="1"/>
  <c r="O904" i="1"/>
  <c r="O1059" i="1"/>
  <c r="O1038" i="1"/>
  <c r="O1075" i="1"/>
  <c r="O1071" i="1"/>
  <c r="O1055" i="1"/>
  <c r="O1032" i="1"/>
  <c r="O365" i="1"/>
  <c r="O939" i="1"/>
  <c r="O1030" i="1"/>
  <c r="O1103" i="1"/>
  <c r="O1057" i="1"/>
  <c r="O1009" i="1"/>
  <c r="O1019" i="1"/>
  <c r="O1099" i="1"/>
  <c r="O894" i="1"/>
  <c r="O1122" i="1"/>
  <c r="O1183" i="1"/>
  <c r="O1175" i="1"/>
  <c r="O1140" i="1"/>
  <c r="O916" i="1"/>
  <c r="O1051" i="1"/>
  <c r="O1142" i="1"/>
  <c r="O519" i="1"/>
  <c r="O932" i="1"/>
  <c r="O756" i="1"/>
  <c r="O1024" i="1"/>
  <c r="O1066" i="1"/>
  <c r="O1064" i="1"/>
  <c r="O1098" i="1"/>
  <c r="O1014" i="1"/>
  <c r="O1184" i="1"/>
  <c r="O539" i="1"/>
  <c r="O1054" i="1"/>
  <c r="O966" i="1"/>
  <c r="O1120" i="1"/>
  <c r="O1151" i="1"/>
  <c r="O1131" i="1"/>
  <c r="O1005" i="1"/>
  <c r="O526" i="1"/>
  <c r="O673" i="1"/>
  <c r="O1081" i="1"/>
  <c r="O969" i="1"/>
  <c r="O986" i="1"/>
  <c r="O1150" i="1"/>
  <c r="O1061" i="1"/>
  <c r="O1155" i="1"/>
  <c r="O913" i="1"/>
  <c r="O1181" i="1"/>
  <c r="O1170" i="1"/>
  <c r="O1034" i="1"/>
  <c r="O1162" i="1"/>
  <c r="O1011" i="1"/>
  <c r="O954" i="1"/>
  <c r="O213" i="1"/>
  <c r="O1134" i="1"/>
  <c r="O1114" i="1"/>
  <c r="O703" i="1"/>
  <c r="O1138" i="1"/>
  <c r="O1041" i="1"/>
  <c r="O1068" i="1"/>
  <c r="O1106" i="1"/>
  <c r="O931" i="1"/>
  <c r="O824" i="1"/>
  <c r="O353" i="1"/>
  <c r="O1148" i="1"/>
  <c r="O998" i="1"/>
  <c r="O974" i="1"/>
  <c r="O1067" i="1"/>
  <c r="O1127" i="1"/>
  <c r="O783" i="1"/>
  <c r="O716" i="1"/>
  <c r="O717" i="1"/>
  <c r="O1037" i="1"/>
  <c r="O1109" i="1"/>
  <c r="O811" i="1"/>
  <c r="O729" i="1"/>
  <c r="O981" i="1"/>
  <c r="O566" i="1"/>
  <c r="O140" i="1"/>
  <c r="O619" i="1"/>
  <c r="O541" i="1"/>
  <c r="O1167" i="1"/>
  <c r="O1096" i="1"/>
  <c r="O1128" i="1"/>
  <c r="O968" i="1"/>
  <c r="O1104" i="1"/>
  <c r="O92" i="1"/>
  <c r="O344" i="1"/>
  <c r="O553" i="1"/>
  <c r="O434" i="1"/>
  <c r="O903" i="1"/>
  <c r="O936" i="1"/>
  <c r="O774" i="1"/>
  <c r="O1000" i="1"/>
  <c r="O1088" i="1"/>
  <c r="O786" i="1"/>
  <c r="O802" i="1"/>
  <c r="O1073" i="1"/>
  <c r="O1182" i="1"/>
  <c r="O1185" i="1"/>
  <c r="O1172" i="1"/>
  <c r="O960" i="1"/>
  <c r="O450" i="1"/>
  <c r="O1147" i="1"/>
  <c r="O581" i="1"/>
  <c r="O896" i="1"/>
  <c r="O1129" i="1"/>
  <c r="O1160" i="1"/>
  <c r="O1033" i="1"/>
  <c r="O970" i="1"/>
  <c r="O1048" i="1"/>
  <c r="O1126" i="1"/>
  <c r="O1079" i="1"/>
  <c r="O1174" i="1"/>
  <c r="O1043" i="1"/>
  <c r="O777" i="1"/>
  <c r="O1153" i="1"/>
  <c r="O1161" i="1"/>
  <c r="O1152" i="1"/>
  <c r="O592" i="1"/>
  <c r="O801" i="1"/>
  <c r="O806" i="1"/>
  <c r="O747" i="1"/>
  <c r="O1042" i="1"/>
  <c r="O1080" i="1"/>
  <c r="O1144" i="1"/>
  <c r="O1022" i="1"/>
  <c r="O1083" i="1"/>
  <c r="O1090" i="1"/>
  <c r="O994" i="1"/>
  <c r="O1132" i="1"/>
  <c r="O1177" i="1"/>
  <c r="O1164" i="1"/>
  <c r="O1101" i="1"/>
  <c r="O1045" i="1"/>
  <c r="O1141" i="1"/>
  <c r="O1116" i="1"/>
  <c r="O1121" i="1"/>
  <c r="O1149" i="1"/>
  <c r="O1053" i="1"/>
  <c r="O1107" i="1"/>
  <c r="O863" i="1"/>
  <c r="O1046" i="1"/>
  <c r="O1176" i="1"/>
  <c r="O1180" i="1"/>
  <c r="O905" i="1"/>
  <c r="O1036" i="1"/>
  <c r="O1117" i="1"/>
  <c r="O1118" i="1"/>
  <c r="O1178" i="1"/>
  <c r="O1070" i="1"/>
  <c r="O1173" i="1"/>
  <c r="O1143" i="1"/>
  <c r="O1145" i="1"/>
  <c r="O1168" i="1"/>
  <c r="O1186" i="1"/>
  <c r="O1072" i="1"/>
  <c r="O1093" i="1"/>
  <c r="O1076" i="1"/>
  <c r="O1119" i="1"/>
  <c r="O1187" i="1"/>
  <c r="O1058" i="1"/>
  <c r="O906" i="1"/>
  <c r="O205" i="1"/>
  <c r="O1194" i="1"/>
  <c r="O1006" i="1"/>
  <c r="O1123" i="1"/>
  <c r="O1188" i="1"/>
  <c r="O1069" i="1"/>
  <c r="O1197" i="1"/>
  <c r="O1112" i="1"/>
  <c r="O1215" i="1"/>
  <c r="O1234" i="1"/>
  <c r="O1202" i="1"/>
  <c r="O1240" i="1"/>
  <c r="O1163" i="1"/>
  <c r="O1213" i="1"/>
  <c r="O1232" i="1"/>
  <c r="O1165" i="1"/>
  <c r="O1095" i="1"/>
  <c r="O1235" i="1"/>
  <c r="O1238" i="1"/>
  <c r="O1135" i="1"/>
  <c r="O1224" i="1"/>
  <c r="O1136" i="1"/>
  <c r="O1124" i="1"/>
  <c r="O874" i="1"/>
  <c r="O1226" i="1"/>
  <c r="O1241" i="1"/>
  <c r="O1222" i="1"/>
  <c r="O1229" i="1"/>
  <c r="O1191" i="1"/>
  <c r="O1228" i="1"/>
  <c r="O1199" i="1"/>
  <c r="O1221" i="1"/>
  <c r="O1248" i="1"/>
  <c r="O1108" i="1"/>
  <c r="O1276" i="1"/>
  <c r="O1204" i="1"/>
  <c r="O1311" i="1"/>
  <c r="O1329" i="1"/>
  <c r="O973" i="1"/>
  <c r="O1026" i="1"/>
  <c r="O1084" i="1"/>
  <c r="O1049" i="1"/>
  <c r="O1331" i="1"/>
  <c r="O1133" i="1"/>
  <c r="O1280" i="1"/>
  <c r="O1289" i="1"/>
  <c r="O1269" i="1"/>
  <c r="O1203" i="1"/>
  <c r="O980" i="1"/>
  <c r="O1282" i="1"/>
  <c r="O649" i="1"/>
  <c r="O1292" i="1"/>
  <c r="O1323" i="1"/>
  <c r="O927" i="1"/>
  <c r="O1082" i="1"/>
  <c r="O1298" i="1"/>
  <c r="O1258" i="1"/>
  <c r="O1115" i="1"/>
  <c r="O1317" i="1"/>
  <c r="O676" i="1"/>
  <c r="O1308" i="1"/>
  <c r="O545" i="1"/>
  <c r="O359" i="1"/>
  <c r="O1023" i="1"/>
  <c r="O1320" i="1"/>
  <c r="O1272" i="1"/>
  <c r="O1275" i="1"/>
  <c r="O1297" i="1"/>
  <c r="O303" i="1"/>
  <c r="O1243" i="1"/>
  <c r="O1078" i="1"/>
  <c r="O80" i="1"/>
  <c r="O1304" i="1"/>
  <c r="O1237" i="1"/>
  <c r="O1239" i="1"/>
  <c r="O831" i="1"/>
  <c r="O1236" i="1"/>
  <c r="O1301" i="1"/>
  <c r="O1268" i="1"/>
  <c r="O1171" i="1"/>
  <c r="O1309" i="1"/>
  <c r="O1146" i="1"/>
  <c r="O1208" i="1"/>
  <c r="O1113" i="1"/>
  <c r="O1315" i="1"/>
  <c r="O1157" i="1"/>
  <c r="O1169" i="1"/>
  <c r="O1293" i="1"/>
  <c r="O1324" i="1"/>
  <c r="O1267" i="1"/>
  <c r="O1303" i="1"/>
  <c r="O1249" i="1"/>
  <c r="O1273" i="1"/>
  <c r="O1300" i="1"/>
  <c r="O1245" i="1"/>
  <c r="O1205" i="1"/>
  <c r="O1318" i="1"/>
  <c r="O1279" i="1"/>
  <c r="O1332" i="1"/>
  <c r="O1230" i="1"/>
  <c r="O1154" i="1"/>
  <c r="O1328" i="1"/>
  <c r="O1305" i="1"/>
  <c r="O1231" i="1"/>
  <c r="O1326" i="1"/>
  <c r="O1319" i="1"/>
  <c r="O1247" i="1"/>
  <c r="O1265" i="1"/>
  <c r="O1252" i="1"/>
  <c r="O644" i="1"/>
  <c r="O1340" i="1"/>
  <c r="O1102" i="1"/>
  <c r="O1353" i="1"/>
  <c r="O1330" i="1"/>
  <c r="O1314" i="1"/>
  <c r="O1333" i="1"/>
  <c r="O1310" i="1"/>
  <c r="O752" i="1"/>
  <c r="O1360" i="1"/>
  <c r="O642" i="1"/>
  <c r="O1403" i="1"/>
  <c r="O1060" i="1"/>
  <c r="O1316" i="1"/>
  <c r="O1383" i="1"/>
  <c r="O1404" i="1"/>
  <c r="O1094" i="1"/>
  <c r="O1336" i="1"/>
  <c r="O1335" i="1"/>
  <c r="O1251" i="1"/>
  <c r="O1367" i="1"/>
  <c r="O1381" i="1"/>
  <c r="O1354" i="1"/>
  <c r="O1086" i="1"/>
  <c r="O1322" i="1"/>
  <c r="O1375" i="1"/>
  <c r="O762" i="1"/>
  <c r="O1271" i="1"/>
  <c r="O1200" i="1"/>
  <c r="O1287" i="1"/>
  <c r="O1355" i="1"/>
  <c r="O1259" i="1"/>
  <c r="O1227" i="1"/>
  <c r="O1257" i="1"/>
  <c r="O1342" i="1"/>
  <c r="O424" i="1"/>
  <c r="O1351" i="1"/>
  <c r="O1283" i="1"/>
  <c r="O1325" i="1"/>
  <c r="O1278" i="1"/>
  <c r="O1393" i="1"/>
  <c r="O1025" i="1"/>
  <c r="O1366" i="1"/>
  <c r="O1284" i="1"/>
  <c r="O1209" i="1"/>
  <c r="O1365" i="1"/>
  <c r="O1343" i="1"/>
  <c r="O1263" i="1"/>
  <c r="O1348" i="1"/>
  <c r="O1395" i="1"/>
  <c r="O1370" i="1"/>
  <c r="O1394" i="1"/>
  <c r="O1399" i="1"/>
  <c r="O1270" i="1"/>
  <c r="O1377" i="1"/>
  <c r="O1379" i="1"/>
  <c r="O1369" i="1"/>
  <c r="O1398" i="1"/>
  <c r="O1244" i="1"/>
  <c r="O1397" i="1"/>
  <c r="O1349" i="1"/>
  <c r="O1362" i="1"/>
  <c r="O1386" i="1"/>
  <c r="O1356" i="1"/>
  <c r="O1378" i="1"/>
  <c r="O1376" i="1"/>
  <c r="O857" i="1"/>
  <c r="O976" i="1"/>
  <c r="O1262" i="1"/>
  <c r="O1401" i="1"/>
  <c r="O1312" i="1"/>
  <c r="O1438" i="1"/>
  <c r="O1445" i="1"/>
  <c r="O1105" i="1"/>
  <c r="O1347" i="1"/>
  <c r="O1363" i="1"/>
  <c r="O1156" i="1"/>
  <c r="O1456" i="1"/>
  <c r="O1446" i="1"/>
  <c r="O1441" i="1"/>
  <c r="O1417" i="1"/>
  <c r="O1430" i="1"/>
  <c r="O1428" i="1"/>
  <c r="O1484" i="1"/>
  <c r="O1443" i="1"/>
  <c r="O1485" i="1"/>
  <c r="O1468" i="1"/>
  <c r="O1410" i="1"/>
  <c r="O1469" i="1"/>
  <c r="O1432" i="1"/>
  <c r="O1549" i="1"/>
  <c r="O1371" i="1"/>
  <c r="O1462" i="1"/>
  <c r="O1216" i="1"/>
  <c r="O1384" i="1"/>
  <c r="O1514" i="1"/>
  <c r="O1111" i="1"/>
  <c r="O1296" i="1"/>
  <c r="O1536" i="1"/>
  <c r="O1444" i="1"/>
  <c r="O1419" i="1"/>
  <c r="O1551" i="1"/>
  <c r="O1546" i="1"/>
  <c r="O1480" i="1"/>
  <c r="O1390" i="1"/>
  <c r="O1476" i="1"/>
  <c r="O1501" i="1"/>
  <c r="O1387" i="1"/>
  <c r="O845" i="1"/>
  <c r="O1035" i="1"/>
  <c r="O681" i="1"/>
  <c r="O996" i="1"/>
  <c r="O1506" i="1"/>
  <c r="O1255" i="1"/>
  <c r="O1313" i="1"/>
  <c r="O1447" i="1"/>
  <c r="O1440" i="1"/>
  <c r="O978" i="1"/>
  <c r="O799" i="1"/>
  <c r="O1415" i="1"/>
  <c r="O1556" i="1"/>
  <c r="O1481" i="1"/>
  <c r="O1559" i="1"/>
  <c r="O1339" i="1"/>
  <c r="O1448" i="1"/>
  <c r="O1420" i="1"/>
  <c r="O1358" i="1"/>
  <c r="O892" i="1"/>
  <c r="O1473" i="1"/>
  <c r="O1413" i="1"/>
  <c r="O1560" i="1"/>
  <c r="O1338" i="1"/>
  <c r="O492" i="1"/>
  <c r="O1544" i="1"/>
  <c r="O1380" i="1"/>
  <c r="O1474" i="1"/>
  <c r="O1475" i="1"/>
  <c r="O1470" i="1"/>
  <c r="O1217" i="1"/>
  <c r="O1450" i="1"/>
  <c r="O1486" i="1"/>
  <c r="O1489" i="1"/>
  <c r="O1374" i="1"/>
  <c r="O1555" i="1"/>
  <c r="O1497" i="1"/>
  <c r="O1537" i="1"/>
  <c r="O1498" i="1"/>
  <c r="O1528" i="1"/>
  <c r="O1442" i="1"/>
  <c r="O1274" i="1"/>
  <c r="O1515" i="1"/>
  <c r="O1561" i="1"/>
  <c r="O1451" i="1"/>
  <c r="O1364" i="1"/>
  <c r="O1426" i="1"/>
  <c r="O1463" i="1"/>
  <c r="O1504" i="1"/>
  <c r="O1538" i="1"/>
  <c r="O1539" i="1"/>
  <c r="O1250" i="1"/>
  <c r="O1478" i="1"/>
  <c r="O719" i="1"/>
  <c r="O1409" i="1"/>
  <c r="O1540" i="1"/>
  <c r="O1361" i="1"/>
  <c r="O1547" i="1"/>
  <c r="O1530" i="1"/>
  <c r="O1408" i="1"/>
  <c r="O1302" i="1"/>
  <c r="O1327" i="1"/>
  <c r="O1291" i="1"/>
  <c r="O1527" i="1"/>
  <c r="O1493" i="1"/>
  <c r="O1562" i="1"/>
  <c r="O1505" i="1"/>
  <c r="O1402" i="1"/>
  <c r="O1471" i="1"/>
  <c r="O1563" i="1"/>
  <c r="O1511" i="1"/>
  <c r="O1466" i="1"/>
  <c r="O1542" i="1"/>
  <c r="O1040" i="1"/>
  <c r="O1543" i="1"/>
  <c r="O1290" i="1"/>
  <c r="O1214" i="1"/>
  <c r="O1382" i="1"/>
  <c r="O1368" i="1"/>
  <c r="O1533" i="1"/>
  <c r="O1490" i="1"/>
  <c r="O1520" i="1"/>
  <c r="O1518" i="1"/>
  <c r="O1472" i="1"/>
  <c r="O1414" i="1"/>
  <c r="O1453" i="1"/>
  <c r="O1435" i="1"/>
  <c r="O1344" i="1"/>
  <c r="O1461" i="1"/>
  <c r="O1502" i="1"/>
  <c r="O1521" i="1"/>
  <c r="O1524" i="1"/>
  <c r="O1449" i="1"/>
  <c r="O1517" i="1"/>
  <c r="O1531" i="1"/>
  <c r="O1437" i="1"/>
  <c r="O1286" i="1"/>
  <c r="O1464" i="1"/>
  <c r="O1392" i="1"/>
  <c r="O1465" i="1"/>
  <c r="O1223" i="1"/>
  <c r="O1467" i="1"/>
  <c r="O1454" i="1"/>
  <c r="O1573" i="1"/>
  <c r="O1581" i="1"/>
  <c r="O1535" i="1"/>
  <c r="O1548" i="1"/>
  <c r="O1529" i="1"/>
  <c r="O1421" i="1"/>
  <c r="O529" i="1"/>
  <c r="O1388" i="1"/>
  <c r="O1503" i="1"/>
  <c r="O1494" i="1"/>
  <c r="O1457" i="1"/>
  <c r="O1602" i="1"/>
  <c r="O1579" i="1"/>
  <c r="O1612" i="1"/>
  <c r="O1575" i="1"/>
  <c r="O1582" i="1"/>
  <c r="O1246" i="1"/>
  <c r="O1629" i="1"/>
  <c r="O1433" i="1"/>
  <c r="O1233" i="1"/>
  <c r="O1593" i="1"/>
  <c r="O1519" i="1"/>
  <c r="O1264" i="1"/>
  <c r="O1644" i="1"/>
  <c r="O1611" i="1"/>
  <c r="O1649" i="1"/>
  <c r="O1020" i="1"/>
  <c r="O1496" i="1"/>
  <c r="O1407" i="1"/>
  <c r="O1686" i="1"/>
  <c r="O1552" i="1"/>
  <c r="O1682" i="1"/>
  <c r="O1680" i="1"/>
  <c r="O1697" i="1"/>
  <c r="O1534" i="1"/>
  <c r="O1652" i="1"/>
  <c r="O1477" i="1"/>
  <c r="O1357" i="1"/>
  <c r="O1654" i="1"/>
  <c r="O1681" i="1"/>
  <c r="O1707" i="1"/>
  <c r="O1676" i="1"/>
  <c r="O1522" i="1"/>
  <c r="O1597" i="1"/>
  <c r="O586" i="1"/>
  <c r="O1617" i="1"/>
  <c r="O1624" i="1"/>
  <c r="O1687" i="1"/>
  <c r="O1525" i="1"/>
  <c r="O1321" i="1"/>
  <c r="O1439" i="1"/>
  <c r="O1545" i="1"/>
  <c r="O1288" i="1"/>
  <c r="O1656" i="1"/>
  <c r="O1616" i="1"/>
  <c r="O1623" i="1"/>
  <c r="O469" i="1"/>
  <c r="O766" i="1"/>
  <c r="O1553" i="1"/>
  <c r="O1708" i="1"/>
  <c r="O1459" i="1"/>
  <c r="O1412" i="1"/>
  <c r="O1701" i="1"/>
  <c r="O1195" i="1"/>
  <c r="O279" i="1"/>
  <c r="O809" i="1"/>
  <c r="O1702" i="1"/>
  <c r="O488" i="1"/>
  <c r="O822" i="1"/>
  <c r="O182" i="1"/>
  <c r="O1074" i="1"/>
  <c r="O1569" i="1"/>
  <c r="O1260" i="1"/>
  <c r="O1669" i="1"/>
  <c r="O672" i="1"/>
  <c r="O1709" i="1"/>
  <c r="O1647" i="1"/>
  <c r="O1662" i="1"/>
  <c r="O1607" i="1"/>
  <c r="O1574" i="1"/>
  <c r="O1672" i="1"/>
  <c r="O1625" i="1"/>
  <c r="O1637" i="1"/>
  <c r="O1591" i="1"/>
  <c r="O1657" i="1"/>
  <c r="O1667" i="1"/>
  <c r="O1628" i="1"/>
  <c r="O1632" i="1"/>
  <c r="O883" i="1"/>
  <c r="O1636" i="1"/>
  <c r="O1512" i="1"/>
  <c r="O1576" i="1"/>
  <c r="O1620" i="1"/>
  <c r="O1509" i="1"/>
  <c r="O1640" i="1"/>
  <c r="O1604" i="1"/>
  <c r="O1666" i="1"/>
  <c r="O1663" i="1"/>
  <c r="O1710" i="1"/>
  <c r="O1614" i="1"/>
  <c r="O1704" i="1"/>
  <c r="O1690" i="1"/>
  <c r="O1610" i="1"/>
  <c r="O1658" i="1"/>
  <c r="O1655" i="1"/>
  <c r="O1670" i="1"/>
  <c r="O1594" i="1"/>
  <c r="O1631" i="1"/>
  <c r="O1661" i="1"/>
  <c r="O1711" i="1"/>
  <c r="O1712" i="1"/>
  <c r="O1646" i="1"/>
  <c r="O1673" i="1"/>
  <c r="O1671" i="1"/>
  <c r="O1429" i="1"/>
  <c r="O1694" i="1"/>
  <c r="O1635" i="1"/>
  <c r="O1510" i="1"/>
  <c r="O1564" i="1"/>
  <c r="O1695" i="1"/>
  <c r="O1565" i="1"/>
  <c r="O1713" i="1"/>
  <c r="O1566" i="1"/>
  <c r="O1639" i="1"/>
  <c r="O902" i="1"/>
  <c r="O1660" i="1"/>
  <c r="O1688" i="1"/>
  <c r="O1730" i="1"/>
  <c r="O1693" i="1"/>
  <c r="O1294" i="1"/>
  <c r="O1400" i="1"/>
  <c r="O1599" i="1"/>
  <c r="O1586" i="1"/>
  <c r="O1341" i="1"/>
  <c r="O1588" i="1"/>
  <c r="O1337" i="1"/>
  <c r="O1734" i="1"/>
  <c r="O1739" i="1"/>
  <c r="O1721" i="1"/>
  <c r="O1210" i="1"/>
  <c r="O1744" i="1"/>
  <c r="O1479" i="1"/>
  <c r="O1752" i="1"/>
  <c r="O1781" i="1"/>
  <c r="O1630" i="1"/>
  <c r="O1758" i="1"/>
  <c r="O1813" i="1"/>
  <c r="O1821" i="1"/>
  <c r="O1431" i="1"/>
  <c r="O1815" i="1"/>
  <c r="O1902" i="1"/>
  <c r="O1736" i="1"/>
  <c r="O1877" i="1"/>
  <c r="O1908" i="1"/>
  <c r="O1909" i="1"/>
  <c r="O1799" i="1"/>
  <c r="O1770" i="1"/>
  <c r="O1735" i="1"/>
  <c r="O1753" i="1"/>
  <c r="O1600" i="1"/>
  <c r="O1873" i="1"/>
  <c r="O1903" i="1"/>
  <c r="O1862" i="1"/>
  <c r="O1725" i="1"/>
  <c r="O1063" i="1"/>
  <c r="O1812" i="1"/>
  <c r="O1899" i="1"/>
  <c r="O1845" i="1"/>
  <c r="O1776" i="1"/>
  <c r="O1633" i="1"/>
  <c r="O1746" i="1"/>
  <c r="O1583" i="1"/>
  <c r="O1650" i="1"/>
  <c r="O1762" i="1"/>
  <c r="O1206" i="1"/>
  <c r="O928" i="1"/>
  <c r="O1483" i="1"/>
  <c r="O1641" i="1"/>
  <c r="O1843" i="1"/>
  <c r="O1726" i="1"/>
  <c r="O1747" i="1"/>
  <c r="O1879" i="1"/>
  <c r="O1884" i="1"/>
  <c r="O1872" i="1"/>
  <c r="O1838" i="1"/>
  <c r="O1857" i="1"/>
  <c r="O1698" i="1"/>
  <c r="O1306" i="1"/>
  <c r="O1907" i="1"/>
  <c r="O1087" i="1"/>
  <c r="O1748" i="1"/>
  <c r="O1895" i="1"/>
  <c r="O1699" i="1"/>
  <c r="O1783" i="1"/>
  <c r="O1601" i="1"/>
  <c r="O1889" i="1"/>
  <c r="O1608" i="1"/>
  <c r="O1894" i="1"/>
  <c r="O1405" i="1"/>
  <c r="O1795" i="1"/>
  <c r="O1831" i="1"/>
  <c r="O1885" i="1"/>
  <c r="O1870" i="1"/>
  <c r="O1700" i="1"/>
  <c r="O1880" i="1"/>
  <c r="O1416" i="1"/>
  <c r="O1816" i="1"/>
  <c r="O1757" i="1"/>
  <c r="O1724" i="1"/>
  <c r="O1254" i="1"/>
  <c r="O1771" i="1"/>
  <c r="O1158" i="1"/>
  <c r="O1802" i="1"/>
  <c r="O1897" i="1"/>
  <c r="O1818" i="1"/>
  <c r="O1890" i="1"/>
  <c r="O1577" i="1"/>
  <c r="O1523" i="1"/>
  <c r="O662" i="1"/>
  <c r="O1790" i="1"/>
  <c r="O1910" i="1"/>
  <c r="O1720" i="1"/>
  <c r="O1092" i="1"/>
  <c r="O1807" i="1"/>
  <c r="O1754" i="1"/>
  <c r="O1778" i="1"/>
  <c r="O1809" i="1"/>
  <c r="O1911" i="1"/>
  <c r="O1912" i="1"/>
  <c r="O1850" i="1"/>
  <c r="O1833" i="1"/>
  <c r="O1345" i="1"/>
  <c r="O1806" i="1"/>
  <c r="O1769" i="1"/>
  <c r="O1499" i="1"/>
  <c r="O1863" i="1"/>
  <c r="O1864" i="1"/>
  <c r="O1804" i="1"/>
  <c r="O1801" i="1"/>
  <c r="O1727" i="1"/>
  <c r="O1728" i="1"/>
  <c r="O1827" i="1"/>
  <c r="O1829" i="1"/>
  <c r="O1774" i="1"/>
  <c r="O1760" i="1"/>
  <c r="O1906" i="1"/>
  <c r="O1866" i="1"/>
  <c r="O1820" i="1"/>
  <c r="O1674" i="1"/>
  <c r="O1853" i="1"/>
  <c r="O1723" i="1"/>
  <c r="O1755" i="1"/>
  <c r="O1696" i="1"/>
  <c r="O1733" i="1"/>
  <c r="O1886" i="1"/>
  <c r="O1900" i="1"/>
  <c r="O1846" i="1"/>
  <c r="O1913" i="1"/>
  <c r="O1834" i="1"/>
  <c r="O1914" i="1"/>
  <c r="O1811" i="1"/>
  <c r="O1858" i="1"/>
  <c r="O1796" i="1"/>
  <c r="O1915" i="1"/>
  <c r="O1789" i="1"/>
  <c r="O1916" i="1"/>
  <c r="O1605" i="1"/>
  <c r="O1854" i="1"/>
  <c r="O1868" i="1"/>
  <c r="O1887" i="1"/>
  <c r="O1772" i="1"/>
  <c r="O1677" i="1"/>
  <c r="O1826" i="1"/>
  <c r="O1878" i="1"/>
  <c r="O1891" i="1"/>
  <c r="O1852" i="1"/>
  <c r="O1668" i="1"/>
  <c r="O1837" i="1"/>
  <c r="O1766" i="1"/>
  <c r="O1683" i="1"/>
  <c r="O1839" i="1"/>
  <c r="O1888" i="1"/>
  <c r="O1917" i="1"/>
  <c r="O1896" i="1"/>
  <c r="O1780" i="1"/>
  <c r="O1865" i="1"/>
  <c r="O1784" i="1"/>
  <c r="O1516" i="1"/>
  <c r="O1798" i="1"/>
  <c r="O1875" i="1"/>
  <c r="O1892" i="1"/>
  <c r="O1750" i="1"/>
  <c r="O1918" i="1"/>
  <c r="O1901" i="1"/>
  <c r="O1592" i="1"/>
  <c r="O1871" i="1"/>
  <c r="O1550" i="1"/>
  <c r="O1881" i="1"/>
  <c r="O1791" i="1"/>
  <c r="O1808" i="1"/>
  <c r="O1867" i="1"/>
  <c r="O1882" i="1"/>
  <c r="O1836" i="1"/>
  <c r="O1554" i="1"/>
  <c r="O1615" i="1"/>
  <c r="O1793" i="1"/>
  <c r="O1775" i="1"/>
  <c r="O1928" i="1"/>
  <c r="O1970" i="1"/>
  <c r="O773" i="1"/>
  <c r="O1745" i="1"/>
  <c r="O1740" i="1"/>
  <c r="O1960" i="1"/>
  <c r="O1967" i="1"/>
  <c r="O1840" i="1"/>
  <c r="O1642" i="1"/>
  <c r="O1844" i="1"/>
  <c r="O1978" i="1"/>
  <c r="O1949" i="1"/>
  <c r="O1782" i="1"/>
  <c r="O1926" i="1"/>
  <c r="O1952" i="1"/>
  <c r="O1947" i="1"/>
  <c r="O1931" i="1"/>
  <c r="O2000" i="1"/>
  <c r="O2017" i="1"/>
  <c r="O2006" i="1"/>
  <c r="O2012" i="1"/>
  <c r="O1805" i="1"/>
  <c r="O1786" i="1"/>
  <c r="O2025" i="1"/>
  <c r="O1893" i="1"/>
  <c r="O1956" i="1"/>
  <c r="O2034" i="1"/>
  <c r="O2007" i="1"/>
  <c r="O1491" i="1"/>
  <c r="O2087" i="1"/>
  <c r="O1994" i="1"/>
  <c r="O2042" i="1"/>
  <c r="O1372" i="1"/>
  <c r="O2086" i="1"/>
  <c r="O1996" i="1"/>
  <c r="O2008" i="1"/>
  <c r="O2040" i="1"/>
  <c r="O1779" i="1"/>
  <c r="O1768" i="1"/>
  <c r="O2049" i="1"/>
  <c r="O1731" i="1"/>
  <c r="O1856" i="1"/>
  <c r="O1406" i="1"/>
  <c r="O1794" i="1"/>
  <c r="O1975" i="1"/>
  <c r="O2029" i="1"/>
  <c r="O1944" i="1"/>
  <c r="O1047" i="1"/>
  <c r="O1659" i="1"/>
  <c r="O2063" i="1"/>
  <c r="O1596" i="1"/>
  <c r="O1942" i="1"/>
  <c r="O1966" i="1"/>
  <c r="O2011" i="1"/>
  <c r="O2095" i="1"/>
  <c r="O1980" i="1"/>
  <c r="O2046" i="1"/>
  <c r="O1919" i="1"/>
  <c r="O1810" i="1"/>
  <c r="O1979" i="1"/>
  <c r="O1705" i="1"/>
  <c r="O2081" i="1"/>
  <c r="O1861" i="1"/>
  <c r="O2021" i="1"/>
  <c r="O1578" i="1"/>
  <c r="O1585" i="1"/>
  <c r="O2015" i="1"/>
  <c r="O2064" i="1"/>
  <c r="O2070" i="1"/>
  <c r="O1436" i="1"/>
  <c r="O1921" i="1"/>
  <c r="O1201" i="1"/>
  <c r="O2096" i="1"/>
  <c r="O2036" i="1"/>
  <c r="O2059" i="1"/>
  <c r="O1622" i="1"/>
  <c r="O2097" i="1"/>
  <c r="O2085" i="1"/>
  <c r="O1934" i="1"/>
  <c r="O1751" i="1"/>
  <c r="O1924" i="1"/>
  <c r="O2018" i="1"/>
  <c r="O2033" i="1"/>
  <c r="O1920" i="1"/>
  <c r="O2027" i="1"/>
  <c r="O1737" i="1"/>
  <c r="O2100" i="1"/>
  <c r="O1932" i="1"/>
  <c r="O1904" i="1"/>
  <c r="O1665" i="1"/>
  <c r="O2016" i="1"/>
  <c r="O1927" i="1"/>
  <c r="O1797" i="1"/>
  <c r="O1645" i="1"/>
  <c r="O2080" i="1"/>
  <c r="O2041" i="1"/>
  <c r="O2024" i="1"/>
  <c r="O2082" i="1"/>
  <c r="O1984" i="1"/>
  <c r="O2061" i="1"/>
  <c r="O2071" i="1"/>
  <c r="O2043" i="1"/>
  <c r="O2056" i="1"/>
  <c r="O2101" i="1"/>
  <c r="O1933" i="1"/>
  <c r="O1814" i="1"/>
  <c r="O2102" i="1"/>
  <c r="O2088" i="1"/>
  <c r="O2084" i="1"/>
  <c r="O2023" i="1"/>
  <c r="O2054" i="1"/>
  <c r="O2078" i="1"/>
  <c r="O1958" i="1"/>
  <c r="O2098" i="1"/>
  <c r="O2103" i="1"/>
  <c r="O1675" i="1"/>
  <c r="O1648" i="1"/>
  <c r="O2089" i="1"/>
  <c r="O1971" i="1"/>
  <c r="O2093" i="1"/>
  <c r="O1965" i="1"/>
  <c r="O2013" i="1"/>
  <c r="O2072" i="1"/>
  <c r="O2104" i="1"/>
  <c r="O1962" i="1"/>
  <c r="O1830" i="1"/>
  <c r="O1972" i="1"/>
  <c r="O2105" i="1"/>
  <c r="O2125" i="1"/>
  <c r="O2066" i="1"/>
  <c r="O2136" i="1"/>
  <c r="O920" i="1"/>
  <c r="O2039" i="1"/>
  <c r="O2149" i="1"/>
  <c r="O2022" i="1"/>
  <c r="O2147" i="1"/>
  <c r="O2001" i="1"/>
  <c r="O2137" i="1"/>
  <c r="O2090" i="1"/>
  <c r="O2179" i="1"/>
  <c r="O1957" i="1"/>
  <c r="O1929" i="1"/>
  <c r="O2153" i="1"/>
  <c r="O2173" i="1"/>
  <c r="O2181" i="1"/>
  <c r="O2205" i="1"/>
  <c r="O2169" i="1"/>
  <c r="O1842" i="1"/>
  <c r="O2092" i="1"/>
  <c r="O2057" i="1"/>
  <c r="O2146" i="1"/>
  <c r="O2225" i="1"/>
  <c r="O1993" i="1"/>
  <c r="O2058" i="1"/>
  <c r="O1664" i="1"/>
  <c r="O2222" i="1"/>
  <c r="O2226" i="1"/>
  <c r="O2166" i="1"/>
  <c r="O1508" i="1"/>
  <c r="O2213" i="1"/>
  <c r="O1981" i="1"/>
  <c r="O1004" i="1"/>
  <c r="O2094" i="1"/>
  <c r="O1940" i="1"/>
  <c r="O2151" i="1"/>
  <c r="O2121" i="1"/>
  <c r="O2206" i="1"/>
  <c r="O2106" i="1"/>
  <c r="O2209" i="1"/>
  <c r="O2032" i="1"/>
  <c r="O2199" i="1"/>
  <c r="O2227" i="1"/>
  <c r="O2067" i="1"/>
  <c r="O2202" i="1"/>
  <c r="O2133" i="1"/>
  <c r="O2167" i="1"/>
  <c r="O2161" i="1"/>
  <c r="O2172" i="1"/>
  <c r="O2261" i="1"/>
  <c r="O2203" i="1"/>
  <c r="O1277" i="1"/>
  <c r="O2266" i="1"/>
  <c r="O2235" i="1"/>
  <c r="O2281" i="1"/>
  <c r="O2111" i="1"/>
  <c r="O2270" i="1"/>
  <c r="O2184" i="1"/>
  <c r="O2014" i="1"/>
  <c r="O2275" i="1"/>
  <c r="O1788" i="1"/>
  <c r="O2118" i="1"/>
  <c r="O1580" i="1"/>
  <c r="O2319" i="1"/>
  <c r="O1352" i="1"/>
  <c r="O2365" i="1"/>
  <c r="O2189" i="1"/>
  <c r="O2223" i="1"/>
  <c r="O2322" i="1"/>
  <c r="O2336" i="1"/>
  <c r="O1869" i="1"/>
  <c r="O2323" i="1"/>
  <c r="O2194" i="1"/>
  <c r="O2338" i="1"/>
  <c r="O2345" i="1"/>
  <c r="O1825" i="1"/>
  <c r="O2162" i="1"/>
  <c r="O2285" i="1"/>
  <c r="O2343" i="1"/>
  <c r="O2262" i="1"/>
  <c r="O2238" i="1"/>
  <c r="O2313" i="1"/>
  <c r="O2292" i="1"/>
  <c r="O2334" i="1"/>
  <c r="O2144" i="1"/>
  <c r="O2239" i="1"/>
  <c r="O2251" i="1"/>
  <c r="O2330" i="1"/>
  <c r="O2355" i="1"/>
  <c r="O1860" i="1"/>
  <c r="O2366" i="1"/>
  <c r="O2157" i="1"/>
  <c r="O2254" i="1"/>
  <c r="O2119" i="1"/>
  <c r="O2197" i="1"/>
  <c r="O1159" i="1"/>
  <c r="O2154" i="1"/>
  <c r="O2159" i="1"/>
  <c r="O2367" i="1"/>
  <c r="O2035" i="1"/>
  <c r="O2342" i="1"/>
  <c r="O2344" i="1"/>
  <c r="O620" i="1"/>
  <c r="O840" i="1"/>
  <c r="O435" i="1"/>
  <c r="O864" i="1"/>
  <c r="O552" i="1"/>
  <c r="O2069" i="1"/>
  <c r="O2356" i="1"/>
  <c r="O2348" i="1"/>
  <c r="O2236" i="1"/>
  <c r="O2329" i="1"/>
  <c r="O2357" i="1"/>
  <c r="O2308" i="1"/>
  <c r="O2282" i="1"/>
  <c r="O1939" i="1"/>
  <c r="O1945" i="1"/>
  <c r="O1998" i="1"/>
  <c r="O2228" i="1"/>
  <c r="O2255" i="1"/>
  <c r="O2232" i="1"/>
  <c r="O2168" i="1"/>
  <c r="O2248" i="1"/>
  <c r="O2368" i="1"/>
  <c r="O1946" i="1"/>
  <c r="O2369" i="1"/>
  <c r="O2190" i="1"/>
  <c r="O2217" i="1"/>
  <c r="O2030" i="1"/>
  <c r="O2370" i="1"/>
  <c r="O2352" i="1"/>
  <c r="O2196" i="1"/>
  <c r="O2349" i="1"/>
  <c r="O2371" i="1"/>
  <c r="O2037" i="1"/>
  <c r="O2175" i="1"/>
  <c r="O2298" i="1"/>
  <c r="O2201" i="1"/>
  <c r="O2243" i="1"/>
  <c r="O2074" i="1"/>
  <c r="O2317" i="1"/>
  <c r="O2325" i="1"/>
  <c r="O2268" i="1"/>
  <c r="O1954" i="1"/>
  <c r="O2289" i="1"/>
  <c r="O2294" i="1"/>
  <c r="O2076" i="1"/>
  <c r="O2193" i="1"/>
  <c r="O2304" i="1"/>
  <c r="O2372" i="1"/>
  <c r="O2373" i="1"/>
  <c r="O2191" i="1"/>
  <c r="O2341" i="1"/>
  <c r="O2326" i="1"/>
  <c r="O2350" i="1"/>
  <c r="O2287" i="1"/>
  <c r="O2273" i="1"/>
  <c r="O1590" i="1"/>
  <c r="O2279" i="1"/>
  <c r="O2031" i="1"/>
  <c r="O2263" i="1"/>
  <c r="O2361" i="1"/>
  <c r="O2327" i="1"/>
  <c r="O2142" i="1"/>
  <c r="O2269" i="1"/>
  <c r="O2200" i="1"/>
  <c r="O1953" i="1"/>
  <c r="O2288" i="1"/>
  <c r="O2170" i="1"/>
  <c r="O2116" i="1"/>
  <c r="O2249" i="1"/>
  <c r="O2374" i="1"/>
  <c r="O2362" i="1"/>
  <c r="O2303" i="1"/>
  <c r="O1851" i="1"/>
  <c r="O2316" i="1"/>
  <c r="O2221" i="1"/>
  <c r="O2257" i="1"/>
  <c r="O2378" i="1"/>
  <c r="O2404" i="1"/>
  <c r="O2328" i="1"/>
  <c r="O2380" i="1"/>
  <c r="O2229" i="1"/>
  <c r="O2129" i="1"/>
  <c r="O2299" i="1"/>
  <c r="O2186" i="1"/>
  <c r="O2401" i="1"/>
  <c r="O2240" i="1"/>
  <c r="O2337" i="1"/>
  <c r="O2211" i="1"/>
  <c r="O2230" i="1"/>
  <c r="O2392" i="1"/>
  <c r="O2437" i="1"/>
  <c r="O1587" i="1"/>
  <c r="O2390" i="1"/>
  <c r="O2309" i="1"/>
  <c r="O2301" i="1"/>
  <c r="O2122" i="1"/>
  <c r="O2358" i="1"/>
  <c r="O2450" i="1"/>
  <c r="O2458" i="1"/>
  <c r="O2324" i="1"/>
  <c r="O2455" i="1"/>
  <c r="O2410" i="1"/>
  <c r="O2359" i="1"/>
  <c r="O2391" i="1"/>
  <c r="O2155" i="1"/>
  <c r="O2440" i="1"/>
  <c r="O2009" i="1"/>
  <c r="O2456" i="1"/>
  <c r="O2150" i="1"/>
  <c r="O2467" i="1"/>
  <c r="O2422" i="1"/>
  <c r="O2331" i="1"/>
  <c r="O2207" i="1"/>
  <c r="O2405" i="1"/>
  <c r="O2482" i="1"/>
  <c r="O2109" i="1"/>
  <c r="O2394" i="1"/>
  <c r="O2490" i="1"/>
  <c r="O2360" i="1"/>
  <c r="O2438" i="1"/>
  <c r="O2406" i="1"/>
  <c r="O2258" i="1"/>
  <c r="O2138" i="1"/>
  <c r="O2188" i="1"/>
  <c r="O659" i="1"/>
  <c r="O901" i="1"/>
  <c r="O2473" i="1"/>
  <c r="O2383" i="1"/>
  <c r="O2216" i="1"/>
  <c r="O2411" i="1"/>
  <c r="O2478" i="1"/>
  <c r="O2318" i="1"/>
  <c r="O2476" i="1"/>
  <c r="O2419" i="1"/>
  <c r="O2446" i="1"/>
  <c r="O2522" i="1"/>
  <c r="O2454" i="1"/>
  <c r="O1989" i="1"/>
  <c r="O2198" i="1"/>
  <c r="O2506" i="1"/>
  <c r="O2503" i="1"/>
  <c r="O2508" i="1"/>
  <c r="O2509" i="1"/>
  <c r="O2231" i="1"/>
  <c r="O2385" i="1"/>
  <c r="O2519" i="1"/>
  <c r="O2214" i="1"/>
  <c r="O1835" i="1"/>
  <c r="O2218" i="1"/>
  <c r="O2484" i="1"/>
  <c r="O2290" i="1"/>
  <c r="O2272" i="1"/>
  <c r="O1638" i="1"/>
  <c r="O2487" i="1"/>
  <c r="O2540" i="1"/>
  <c r="O2515" i="1"/>
  <c r="O2468" i="1"/>
  <c r="O2599" i="1"/>
  <c r="O2485" i="1"/>
  <c r="O2073" i="1"/>
  <c r="O2597" i="1"/>
  <c r="O2396" i="1"/>
  <c r="O2413" i="1"/>
  <c r="O1955" i="1"/>
  <c r="O2581" i="1"/>
  <c r="O2267" i="1"/>
  <c r="O2584" i="1"/>
  <c r="O2587" i="1"/>
  <c r="O2449" i="1"/>
  <c r="O1987" i="1"/>
  <c r="O2195" i="1"/>
  <c r="O2462" i="1"/>
  <c r="O2495" i="1"/>
  <c r="O2528" i="1"/>
  <c r="O2479" i="1"/>
  <c r="O2293" i="1"/>
  <c r="O2565" i="1"/>
  <c r="O2518" i="1"/>
  <c r="O2510" i="1"/>
  <c r="O2480" i="1"/>
  <c r="O2514" i="1"/>
  <c r="O2452" i="1"/>
  <c r="O2429" i="1"/>
  <c r="O2605" i="1"/>
  <c r="O2477" i="1"/>
  <c r="O2614" i="1"/>
  <c r="O2516" i="1"/>
  <c r="O2655" i="1"/>
  <c r="O2573" i="1"/>
  <c r="O2566" i="1"/>
  <c r="O2623" i="1"/>
  <c r="O2679" i="1"/>
  <c r="O2674" i="1"/>
  <c r="O2600" i="1"/>
  <c r="O2601" i="1"/>
  <c r="O2526" i="1"/>
  <c r="O2672" i="1"/>
  <c r="O2403" i="1"/>
  <c r="O2661" i="1"/>
  <c r="O2557" i="1"/>
  <c r="O2533" i="1"/>
  <c r="O2588" i="1"/>
  <c r="O2582" i="1"/>
  <c r="O2504" i="1"/>
  <c r="O2634" i="1"/>
  <c r="O2638" i="1"/>
  <c r="O2664" i="1"/>
  <c r="O2624" i="1"/>
  <c r="O2662" i="1"/>
  <c r="O2527" i="1"/>
  <c r="O2060" i="1"/>
  <c r="O2491" i="1"/>
  <c r="O2453" i="1"/>
  <c r="O1761" i="1"/>
  <c r="O2561" i="1"/>
  <c r="O2591" i="1"/>
  <c r="O2665" i="1"/>
  <c r="O1458" i="1"/>
  <c r="O1253" i="1"/>
  <c r="O2443" i="1"/>
  <c r="O2537" i="1"/>
  <c r="O2680" i="1"/>
  <c r="O2681" i="1"/>
  <c r="O2300" i="1"/>
  <c r="O2497" i="1"/>
  <c r="O2641" i="1"/>
  <c r="O2538" i="1"/>
  <c r="O2618" i="1"/>
  <c r="O2647" i="1"/>
  <c r="O2648" i="1"/>
  <c r="O2549" i="1"/>
  <c r="O2050" i="1"/>
  <c r="O2286" i="1"/>
  <c r="O2276" i="1"/>
  <c r="O2271" i="1"/>
  <c r="O2682" i="1"/>
  <c r="O2393" i="1"/>
  <c r="O2589" i="1"/>
  <c r="O2310" i="1"/>
  <c r="O2583" i="1"/>
  <c r="O2550" i="1"/>
  <c r="O2488" i="1"/>
  <c r="O2571" i="1"/>
  <c r="O2387" i="1"/>
  <c r="O2523" i="1"/>
  <c r="O2295" i="1"/>
  <c r="O2474" i="1"/>
  <c r="O2639" i="1"/>
  <c r="O2652" i="1"/>
  <c r="O2539" i="1"/>
  <c r="O2572" i="1"/>
  <c r="O2653" i="1"/>
  <c r="O2683" i="1"/>
  <c r="O2684" i="1"/>
  <c r="O2568" i="1"/>
  <c r="O2347" i="1"/>
  <c r="O2685" i="1"/>
  <c r="O2663" i="1"/>
  <c r="O2592" i="1"/>
  <c r="O2619" i="1"/>
  <c r="O2233" i="1"/>
  <c r="O2656" i="1"/>
  <c r="O2622" i="1"/>
  <c r="O2686" i="1"/>
  <c r="O2675" i="1"/>
  <c r="O2649" i="1"/>
  <c r="O2574" i="1"/>
  <c r="O2297" i="1"/>
  <c r="O2629" i="1"/>
  <c r="O2570" i="1"/>
  <c r="O2694" i="1"/>
  <c r="O2741" i="1"/>
  <c r="O2055" i="1"/>
  <c r="O2742" i="1"/>
  <c r="O2727" i="1"/>
  <c r="O2423" i="1"/>
  <c r="O2529" i="1"/>
  <c r="O2314" i="1"/>
  <c r="O2706" i="1"/>
  <c r="O2747" i="1"/>
  <c r="O2732" i="1"/>
  <c r="O2723" i="1"/>
  <c r="O2719" i="1"/>
  <c r="O2768" i="1"/>
  <c r="O2753" i="1"/>
  <c r="O2710" i="1"/>
  <c r="O2642" i="1"/>
  <c r="O2611" i="1"/>
  <c r="O2687" i="1"/>
  <c r="O2569" i="1"/>
  <c r="O2630" i="1"/>
  <c r="O2695" i="1"/>
  <c r="O2604" i="1"/>
  <c r="O2671" i="1"/>
  <c r="O2797" i="1"/>
  <c r="O2800" i="1"/>
  <c r="O2798" i="1"/>
  <c r="O2733" i="1"/>
  <c r="O2702" i="1"/>
  <c r="O2711" i="1"/>
  <c r="O2781" i="1"/>
  <c r="O2832" i="1"/>
  <c r="O2847" i="1"/>
  <c r="O2848" i="1"/>
  <c r="O2784" i="1"/>
  <c r="O2849" i="1"/>
  <c r="O2839" i="1"/>
  <c r="O2850" i="1"/>
  <c r="O2826" i="1"/>
  <c r="O2631" i="1"/>
  <c r="O2311" i="1"/>
  <c r="O2640" i="1"/>
  <c r="O2763" i="1"/>
  <c r="O2469" i="1"/>
  <c r="O2689" i="1"/>
  <c r="O2833" i="1"/>
  <c r="O2851" i="1"/>
  <c r="O2145" i="1"/>
  <c r="O2786" i="1"/>
  <c r="O2657" i="1"/>
  <c r="O2425" i="1"/>
  <c r="O2773" i="1"/>
  <c r="O2809" i="1"/>
  <c r="O2828" i="1"/>
  <c r="O2787" i="1"/>
  <c r="O2492" i="1"/>
  <c r="O2754" i="1"/>
  <c r="O2775" i="1"/>
  <c r="O2734" i="1"/>
  <c r="O2895" i="1"/>
  <c r="O2603" i="1"/>
  <c r="O2643" i="1"/>
  <c r="O2594" i="1"/>
  <c r="O2771" i="1"/>
  <c r="O2595" i="1"/>
  <c r="O2914" i="1"/>
  <c r="O2869" i="1"/>
  <c r="O2804" i="1"/>
  <c r="O2915" i="1"/>
  <c r="O2669" i="1"/>
  <c r="O2785" i="1"/>
  <c r="O2902" i="1"/>
  <c r="O2712" i="1"/>
  <c r="O2916" i="1"/>
  <c r="O2445" i="1"/>
  <c r="O2620" i="1"/>
  <c r="O2883" i="1"/>
  <c r="O2930" i="1"/>
  <c r="O2921" i="1"/>
  <c r="O2963" i="1"/>
  <c r="O2977" i="1"/>
  <c r="O2602" i="1"/>
  <c r="O2878" i="1"/>
  <c r="O2873" i="1"/>
  <c r="O2978" i="1"/>
  <c r="O2970" i="1"/>
  <c r="O2744" i="1"/>
  <c r="O2825" i="1"/>
  <c r="O3020" i="1"/>
  <c r="O2997" i="1"/>
  <c r="O2123" i="1"/>
  <c r="O2384" i="1"/>
  <c r="O2984" i="1"/>
  <c r="O2934" i="1"/>
  <c r="O2840" i="1"/>
  <c r="O2743" i="1"/>
  <c r="O2858" i="1"/>
  <c r="O2855" i="1"/>
  <c r="O3017" i="1"/>
  <c r="O2415" i="1"/>
  <c r="O2244" i="1"/>
  <c r="O3077" i="1"/>
  <c r="O3062" i="1"/>
  <c r="O2998" i="1"/>
  <c r="O3151" i="1"/>
  <c r="O2940" i="1"/>
  <c r="O2353" i="1"/>
  <c r="O3126" i="1"/>
  <c r="O3085" i="1"/>
  <c r="O2158" i="1"/>
  <c r="O3204" i="1"/>
  <c r="O3219" i="1"/>
  <c r="O3232" i="1"/>
  <c r="O3113" i="1"/>
  <c r="O3387" i="1"/>
  <c r="O3391" i="1"/>
  <c r="O3489" i="1"/>
  <c r="O3552" i="1"/>
  <c r="O276" i="1"/>
  <c r="O3490" i="1"/>
  <c r="O3553" i="1"/>
  <c r="O754" i="1"/>
  <c r="O366" i="1"/>
  <c r="O3231" i="1"/>
  <c r="O3706" i="1"/>
</calcChain>
</file>

<file path=xl/sharedStrings.xml><?xml version="1.0" encoding="utf-8"?>
<sst xmlns="http://schemas.openxmlformats.org/spreadsheetml/2006/main" count="33051" uniqueCount="8417">
  <si>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</si>
  <si>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</si>
  <si>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</si>
  <si>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</si>
  <si>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</si>
  <si>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</si>
  <si>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</si>
  <si>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</si>
  <si>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</si>
  <si>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</si>
  <si>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</si>
  <si>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</si>
  <si>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</si>
  <si>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</si>
  <si>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</si>
  <si>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</si>
  <si>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</si>
  <si>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</si>
  <si>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</si>
  <si>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</si>
  <si>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</si>
  <si>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</si>
  <si>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</si>
  <si>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</si>
  <si>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</si>
  <si>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</si>
  <si>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</si>
  <si>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</si>
  <si>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</si>
  <si>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</si>
  <si>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</si>
  <si>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</si>
  <si>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</si>
  <si>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</si>
  <si>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</si>
  <si>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</si>
  <si>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</si>
  <si>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</si>
  <si>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</si>
  <si>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</si>
  <si>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</si>
  <si>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</si>
  <si>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</si>
  <si>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</si>
  <si>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</si>
  <si>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</si>
  <si>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</si>
  <si>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</si>
  <si>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</si>
  <si>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</si>
  <si>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</si>
  <si>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</si>
  <si>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</si>
  <si>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</si>
  <si>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</si>
  <si>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</si>
  <si>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</si>
  <si>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</si>
  <si>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</si>
  <si>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</si>
  <si>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</si>
  <si>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</si>
  <si>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</si>
  <si>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</si>
  <si>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</si>
  <si>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</si>
  <si>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</si>
  <si>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</si>
  <si>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</si>
  <si>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</si>
  <si>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</si>
  <si>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</si>
  <si>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</si>
  <si>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</si>
  <si>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</si>
  <si>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</si>
  <si>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</si>
  <si>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</si>
  <si>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</si>
  <si>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</si>
  <si>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</si>
  <si>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</si>
  <si>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</si>
  <si>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</si>
  <si>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</si>
  <si>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</si>
  <si>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</si>
  <si>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</si>
  <si>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</si>
  <si>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</si>
  <si>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</si>
  <si>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</si>
  <si>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</si>
  <si>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</si>
  <si>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</si>
  <si>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</si>
  <si>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</si>
  <si>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</si>
  <si>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</si>
  <si>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</si>
  <si>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</si>
  <si>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</si>
  <si>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</si>
  <si>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</si>
  <si>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</si>
  <si>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</si>
  <si>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</si>
  <si>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</si>
  <si>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</si>
  <si>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</si>
  <si>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</si>
  <si>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</si>
  <si>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</si>
  <si>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</si>
  <si>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</si>
  <si>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</si>
  <si>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</si>
  <si>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</si>
  <si>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</si>
  <si>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</si>
  <si>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</si>
  <si>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</si>
  <si>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</si>
  <si>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</si>
  <si>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</si>
  <si>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</si>
  <si>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</si>
  <si>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</si>
  <si>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</si>
  <si>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</si>
  <si>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</si>
  <si>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</si>
  <si>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</si>
  <si>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</si>
  <si>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</si>
  <si>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</si>
  <si>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</si>
  <si>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</si>
  <si>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</si>
  <si>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</si>
  <si>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</si>
  <si>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</si>
  <si>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</si>
  <si>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</si>
  <si>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</si>
  <si>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</si>
  <si>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</si>
  <si>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</si>
  <si>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</si>
  <si>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</si>
  <si>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</si>
  <si>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</si>
  <si>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</si>
  <si>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</si>
  <si>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</si>
  <si>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</si>
  <si>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</si>
  <si>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</si>
  <si>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</si>
  <si>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</si>
  <si>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</si>
  <si>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</si>
  <si>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</si>
  <si>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</si>
  <si>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</si>
  <si>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</si>
  <si>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</si>
  <si>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</si>
  <si>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</si>
  <si>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</si>
  <si>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</si>
  <si>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</si>
  <si>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</si>
  <si>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</si>
  <si>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</si>
  <si>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</si>
  <si>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</si>
  <si>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</si>
  <si>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</si>
  <si>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</si>
  <si>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</si>
  <si>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</si>
  <si>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</si>
  <si>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</si>
  <si>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</si>
  <si>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</si>
  <si>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</si>
  <si>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</si>
  <si>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</si>
  <si>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</si>
  <si>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</si>
  <si>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</si>
  <si>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</si>
  <si>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</si>
  <si>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</si>
  <si>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</si>
  <si>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</si>
  <si>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</si>
  <si>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</si>
  <si>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</si>
  <si>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</si>
  <si>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</si>
  <si>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</si>
  <si>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</si>
  <si>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</si>
  <si>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</si>
  <si>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</si>
  <si>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</si>
  <si>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</si>
  <si>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</si>
  <si>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</si>
  <si>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</si>
  <si>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</si>
  <si>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</si>
  <si>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</si>
  <si>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</si>
  <si>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</si>
  <si>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</si>
  <si>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</si>
  <si>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</si>
  <si>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</si>
  <si>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</si>
  <si>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</si>
  <si>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</si>
  <si>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</si>
  <si>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</si>
  <si>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</si>
  <si>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</si>
  <si>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</si>
  <si>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</si>
  <si>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</si>
  <si>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</si>
  <si>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</si>
  <si>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</si>
  <si>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</si>
  <si>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</si>
  <si>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</si>
  <si>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</si>
  <si>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</si>
  <si>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</si>
  <si>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</si>
  <si>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</si>
  <si>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</si>
  <si>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</si>
  <si>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</si>
  <si>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</si>
  <si>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</si>
  <si>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</si>
  <si>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</si>
  <si>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</si>
  <si>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</si>
  <si>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</si>
  <si>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</si>
  <si>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</si>
  <si>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</si>
  <si>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</si>
  <si>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</si>
  <si>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</si>
  <si>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</si>
  <si>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</si>
  <si>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</si>
  <si>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</si>
  <si>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</si>
  <si>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</si>
  <si>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</si>
  <si>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</si>
  <si>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</si>
  <si>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</si>
  <si>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</si>
  <si>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</si>
  <si>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</si>
  <si>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</si>
  <si>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</si>
  <si>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</si>
  <si>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</si>
  <si>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</si>
  <si>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</si>
  <si>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</si>
  <si>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</si>
  <si>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</si>
  <si>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</si>
  <si>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</si>
  <si>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</si>
  <si>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</si>
  <si>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</si>
  <si>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</si>
  <si>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</si>
  <si>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</si>
  <si>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</si>
  <si>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</si>
  <si>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</si>
  <si>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</si>
  <si>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</si>
  <si>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</si>
  <si>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</si>
  <si>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</si>
  <si>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</si>
  <si>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</si>
  <si>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</si>
  <si>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</si>
  <si>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</si>
  <si>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</si>
  <si>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</si>
  <si>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</si>
  <si>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</si>
  <si>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</si>
  <si>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</si>
  <si>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</si>
  <si>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</si>
  <si>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</si>
  <si>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</si>
  <si>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</si>
  <si>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</si>
  <si>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</si>
  <si>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</si>
  <si>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</si>
  <si>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</si>
  <si>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</si>
  <si>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</si>
  <si>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</si>
  <si>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</si>
  <si>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</si>
  <si>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</si>
  <si>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</si>
  <si>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</si>
  <si>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</si>
  <si>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</si>
  <si>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</si>
  <si>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</si>
  <si>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</si>
  <si>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</si>
  <si>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</si>
  <si>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</si>
  <si>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</si>
  <si>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</si>
  <si>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</si>
  <si>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</si>
  <si>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</si>
  <si>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</si>
  <si>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</si>
  <si>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</si>
  <si>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</si>
  <si>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</si>
  <si>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</si>
  <si>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</si>
  <si>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</si>
  <si>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</si>
  <si>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</si>
  <si>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</si>
  <si>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</si>
  <si>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</si>
  <si>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</si>
  <si>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</si>
  <si>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</si>
  <si>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</si>
  <si>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</si>
  <si>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</si>
  <si>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</si>
  <si>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</si>
  <si>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</si>
  <si>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</si>
  <si>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</si>
  <si>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</si>
  <si>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</si>
  <si>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</si>
  <si>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</si>
  <si>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</si>
  <si>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</si>
  <si>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</si>
  <si>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</si>
  <si>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</si>
  <si>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</si>
  <si>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</si>
  <si>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</si>
  <si>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</si>
  <si>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</si>
  <si>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</si>
  <si>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</si>
  <si>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</si>
  <si>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</si>
  <si>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</si>
  <si>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</si>
  <si>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</si>
  <si>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</si>
  <si>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</si>
  <si>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</si>
  <si>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</si>
  <si>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</si>
  <si>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</si>
  <si>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</si>
  <si>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</si>
  <si>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</si>
  <si>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</si>
  <si>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</si>
  <si>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</si>
  <si>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</si>
  <si>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</si>
  <si>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</si>
  <si>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</si>
  <si>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</si>
  <si>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</si>
  <si>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</si>
  <si>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</si>
  <si>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</si>
  <si>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</si>
  <si>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</si>
  <si>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</si>
  <si>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</si>
  <si>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</si>
  <si>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</si>
  <si>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</si>
  <si>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</si>
  <si>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</si>
  <si>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</si>
  <si>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</si>
  <si>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</si>
  <si>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</si>
  <si>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</si>
  <si>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</si>
  <si>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</si>
  <si>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</si>
  <si>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</si>
  <si>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</si>
  <si>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</si>
  <si>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</si>
  <si>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</si>
  <si>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</si>
  <si>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</si>
  <si>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</si>
  <si>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</si>
  <si>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</si>
  <si>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</si>
  <si>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</si>
  <si>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</si>
  <si>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</si>
  <si>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</si>
  <si>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</si>
  <si>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</si>
  <si>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</si>
  <si>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</si>
  <si>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</si>
  <si>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</si>
  <si>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</si>
  <si>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</si>
  <si>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</si>
  <si>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</si>
  <si>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</si>
  <si>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</si>
  <si>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</si>
  <si>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</si>
  <si>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</si>
  <si>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</si>
  <si>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</si>
  <si>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</si>
  <si>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</si>
  <si>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</si>
  <si>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</si>
  <si>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</si>
  <si>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</si>
  <si>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</si>
  <si>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</si>
  <si>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</si>
  <si>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</si>
  <si>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</si>
  <si>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</si>
  <si>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</si>
  <si>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</si>
  <si>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</si>
  <si>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</si>
  <si>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</si>
  <si>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</si>
  <si>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</si>
  <si>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</si>
  <si>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</si>
  <si>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</si>
  <si>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</si>
  <si>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</si>
  <si>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</si>
  <si>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</si>
  <si>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</si>
  <si>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</si>
  <si>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</si>
  <si>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</si>
  <si>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</si>
  <si>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</si>
  <si>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</si>
  <si>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</si>
  <si>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</si>
  <si>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</si>
  <si>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</si>
  <si>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</si>
  <si>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</si>
  <si>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</si>
  <si>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</si>
  <si>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</si>
  <si>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</si>
  <si>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</si>
  <si>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</si>
  <si>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</si>
  <si>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</si>
  <si>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</si>
  <si>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</si>
  <si>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</si>
  <si>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</si>
  <si>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</si>
  <si>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</si>
  <si>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</si>
  <si>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</si>
  <si>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</si>
  <si>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</si>
  <si>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</si>
  <si>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</si>
  <si>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</si>
  <si>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</si>
  <si>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</si>
  <si>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</si>
  <si>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</si>
  <si>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</si>
  <si>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</si>
  <si>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</si>
  <si>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</si>
  <si>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</si>
  <si>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</si>
  <si>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</si>
  <si>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</si>
  <si>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</si>
  <si>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</si>
  <si>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</si>
  <si>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</si>
  <si>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</si>
  <si>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</si>
  <si>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</si>
  <si>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</si>
  <si>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</si>
  <si>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</si>
  <si>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</si>
  <si>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</si>
  <si>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</si>
  <si>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</si>
  <si>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</si>
  <si>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</si>
  <si>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</si>
  <si>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</si>
  <si>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</si>
  <si>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</si>
  <si>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</si>
  <si>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</si>
  <si>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</si>
  <si>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</si>
  <si>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</si>
  <si>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</si>
  <si>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</si>
  <si>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</si>
  <si>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</si>
  <si>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</si>
  <si>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</si>
  <si>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</si>
  <si>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</si>
  <si>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</si>
  <si>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</si>
  <si>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</si>
  <si>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</si>
  <si>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</si>
  <si>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</si>
  <si>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</si>
  <si>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</si>
  <si>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</si>
  <si>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</si>
  <si>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</si>
  <si>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</si>
  <si>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</si>
  <si>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</si>
  <si>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</si>
  <si>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</si>
  <si>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</si>
  <si>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</si>
  <si>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</si>
  <si>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</si>
  <si>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</si>
  <si>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</si>
  <si>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</si>
  <si>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</si>
  <si>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</si>
  <si>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</si>
  <si>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</si>
  <si>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</si>
  <si>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</si>
  <si>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</si>
  <si>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</si>
  <si>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</si>
  <si>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</si>
  <si>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</si>
  <si>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</si>
  <si>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</si>
  <si>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</si>
  <si>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</si>
  <si>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</si>
  <si>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</si>
  <si>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</si>
  <si>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</si>
  <si>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</si>
  <si>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</si>
  <si>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</si>
  <si>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</si>
  <si>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</si>
  <si>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</si>
  <si>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</si>
  <si>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</si>
  <si>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</si>
  <si>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</si>
  <si>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</si>
  <si>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</si>
  <si>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</si>
  <si>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</si>
  <si>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</si>
  <si>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</si>
  <si>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</si>
  <si>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</si>
  <si>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</si>
  <si>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</si>
  <si>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</si>
  <si>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</si>
  <si>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</si>
  <si>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</si>
  <si>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</si>
  <si>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</si>
  <si>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</si>
  <si>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</si>
  <si>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</si>
  <si>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</si>
  <si>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</si>
  <si>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</si>
  <si>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</si>
  <si>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</si>
  <si>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</si>
  <si>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</si>
  <si>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</si>
  <si>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</si>
  <si>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</si>
  <si>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</si>
  <si>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</si>
  <si>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</si>
  <si>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</si>
  <si>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</si>
  <si>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</si>
  <si>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</si>
  <si>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</si>
  <si>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</si>
  <si>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</si>
  <si>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</si>
  <si>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</si>
  <si>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</si>
  <si>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</si>
  <si>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</si>
  <si>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</si>
  <si>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</si>
  <si>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</si>
  <si>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</si>
  <si>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</si>
  <si>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</si>
  <si>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</si>
  <si>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</si>
  <si>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</si>
  <si>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</si>
  <si>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</si>
  <si>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</si>
  <si>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</si>
  <si>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</si>
  <si>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</si>
  <si>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</si>
  <si>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</si>
  <si>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</si>
  <si>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</si>
  <si>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</si>
  <si>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</si>
  <si>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</si>
  <si>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</si>
  <si>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</si>
  <si>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</si>
  <si>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</si>
  <si>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</si>
  <si>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</si>
  <si>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</si>
  <si>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</si>
  <si>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</si>
  <si>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</si>
  <si>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</si>
  <si>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</si>
  <si>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</si>
  <si>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</si>
  <si>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</si>
  <si>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</si>
  <si>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</si>
  <si>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</si>
  <si>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</si>
  <si>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</si>
  <si>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</si>
  <si>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</si>
  <si>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</si>
  <si>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</si>
  <si>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</si>
  <si>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</si>
  <si>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</si>
  <si>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</si>
  <si>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</si>
  <si>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</si>
  <si>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</si>
  <si>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</si>
  <si>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</si>
  <si>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</si>
  <si>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</si>
  <si>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</si>
  <si>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</si>
  <si>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</si>
  <si>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</si>
  <si>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</si>
  <si>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</si>
  <si>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</si>
  <si>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</si>
  <si>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</si>
  <si>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</si>
  <si>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</si>
  <si>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</si>
  <si>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</si>
  <si>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</si>
  <si>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</si>
  <si>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</si>
  <si>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</si>
  <si>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</si>
  <si>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</si>
  <si>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</si>
  <si>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</si>
  <si>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</si>
  <si>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</si>
  <si>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</si>
  <si>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</si>
  <si>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</si>
  <si>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</si>
  <si>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</si>
  <si>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</si>
  <si>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</si>
  <si>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</si>
  <si>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</si>
  <si>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</si>
  <si>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</si>
  <si>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</si>
  <si>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</si>
  <si>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</si>
  <si>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</si>
  <si>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</si>
  <si>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</si>
  <si>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</si>
  <si>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</si>
  <si>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</si>
  <si>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</si>
  <si>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</si>
  <si>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</si>
  <si>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</si>
  <si>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</si>
  <si>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</si>
  <si>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</si>
  <si>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</si>
  <si>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</si>
  <si>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</si>
  <si>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</si>
  <si>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</si>
  <si>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</si>
  <si>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</si>
  <si>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</si>
  <si>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</si>
  <si>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</si>
  <si>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</si>
  <si>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</si>
  <si>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</si>
  <si>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</si>
  <si>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</si>
  <si>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</si>
  <si>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</si>
  <si>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</si>
  <si>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</si>
  <si>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</si>
  <si>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</si>
  <si>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</si>
  <si>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</si>
  <si>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</si>
  <si>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</si>
  <si>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</si>
  <si>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</si>
  <si>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</si>
  <si>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</si>
  <si>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</si>
  <si>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</si>
  <si>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</si>
  <si>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</si>
  <si>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</si>
  <si>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</si>
  <si>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</si>
  <si>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</si>
  <si>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</si>
  <si>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</si>
  <si>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</si>
  <si>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</si>
  <si>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</si>
  <si>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</si>
  <si>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</si>
  <si>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</si>
  <si>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</si>
  <si>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</si>
  <si>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</si>
  <si>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</si>
  <si>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</si>
  <si>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</si>
  <si>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</si>
  <si>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</si>
  <si>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</si>
  <si>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</si>
  <si>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</si>
  <si>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</si>
  <si>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</si>
  <si>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</si>
  <si>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</si>
  <si>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</si>
  <si>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</si>
  <si>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</si>
  <si>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</si>
  <si>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</si>
  <si>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</si>
  <si>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</si>
  <si>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</si>
  <si>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</si>
  <si>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</si>
  <si>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</si>
  <si>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</si>
  <si>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</si>
  <si>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</si>
  <si>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</si>
  <si>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</si>
  <si>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</si>
  <si>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</si>
  <si>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</si>
  <si>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</si>
  <si>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</si>
  <si>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</si>
  <si>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</si>
  <si>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</si>
  <si>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</si>
  <si>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</si>
  <si>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</si>
  <si>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</si>
  <si>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</si>
  <si>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</si>
  <si>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</si>
  <si>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</si>
  <si>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</si>
  <si>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</si>
  <si>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</si>
  <si>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</si>
  <si>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</si>
  <si>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</si>
  <si>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</si>
  <si>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</si>
  <si>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</si>
  <si>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</si>
  <si>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</si>
  <si>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</si>
  <si>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</si>
  <si>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</si>
  <si>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</si>
  <si>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</si>
  <si>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</si>
  <si>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</si>
  <si>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</si>
  <si>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</si>
  <si>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</si>
  <si>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</si>
  <si>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</si>
  <si>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</si>
  <si>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</si>
  <si>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</si>
  <si>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</si>
  <si>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</si>
  <si>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</si>
  <si>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</si>
  <si>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</si>
  <si>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</si>
  <si>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</si>
  <si>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</si>
  <si>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</si>
  <si>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</si>
  <si>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</si>
  <si>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</si>
  <si>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</si>
  <si>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</si>
  <si>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</si>
  <si>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</si>
  <si>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</si>
  <si>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</si>
  <si>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</si>
  <si>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</si>
  <si>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</si>
  <si>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</si>
  <si>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</si>
  <si>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</si>
  <si>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</si>
  <si>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</si>
  <si>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</si>
  <si>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</si>
  <si>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</si>
  <si>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</si>
  <si>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</si>
  <si>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</si>
  <si>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</si>
  <si>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</si>
  <si>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</si>
  <si>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</si>
  <si>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</si>
  <si>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</si>
  <si>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</si>
  <si>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</si>
  <si>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</si>
  <si>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</si>
  <si>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</si>
  <si>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</si>
  <si>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</si>
  <si>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</si>
  <si>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</si>
  <si>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</si>
  <si>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</si>
  <si>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</si>
  <si>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</si>
  <si>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</si>
  <si>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</si>
  <si>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</si>
  <si>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</si>
  <si>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</si>
  <si>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</si>
  <si>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</si>
  <si>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</si>
  <si>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</si>
  <si>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</si>
  <si>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</si>
  <si>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</si>
  <si>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</si>
  <si>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</si>
  <si>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</si>
  <si>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</si>
  <si>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</si>
  <si>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</si>
  <si>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</si>
  <si>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</si>
  <si>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</si>
  <si>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</si>
  <si>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</si>
  <si>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</si>
  <si>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</si>
  <si>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</si>
  <si>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</si>
  <si>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</si>
  <si>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</si>
  <si>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</si>
  <si>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</si>
  <si>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</si>
  <si>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</si>
  <si>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</si>
  <si>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</si>
  <si>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</si>
  <si>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</si>
  <si>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</si>
  <si>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</si>
  <si>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</si>
  <si>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</si>
  <si>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</si>
  <si>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</si>
  <si>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</si>
  <si>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</si>
  <si>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</si>
  <si>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</si>
  <si>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</si>
  <si>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</si>
  <si>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</si>
  <si>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</si>
  <si>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</si>
  <si>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</si>
  <si>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</si>
  <si>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</si>
  <si>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</si>
  <si>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</si>
  <si>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</si>
  <si>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</si>
  <si>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</si>
  <si>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</si>
  <si>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</si>
  <si>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</si>
  <si>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</si>
  <si>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</si>
  <si>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</si>
  <si>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</si>
  <si>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</si>
  <si>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</si>
  <si>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</si>
  <si>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</si>
  <si>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</si>
  <si>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</si>
  <si>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</si>
  <si>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</si>
  <si>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</si>
  <si>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</si>
  <si>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</si>
  <si>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</si>
  <si>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</si>
  <si>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</si>
  <si>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</si>
  <si>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</si>
  <si>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</si>
  <si>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</si>
  <si>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</si>
  <si>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</si>
  <si>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</si>
  <si>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</si>
  <si>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</si>
  <si>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</si>
  <si>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</si>
  <si>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</si>
  <si>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</si>
  <si>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</si>
  <si>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</si>
  <si>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</si>
  <si>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</si>
  <si>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</si>
  <si>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</si>
  <si>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</si>
  <si>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</si>
  <si>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</si>
  <si>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</si>
  <si>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</si>
  <si>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</si>
  <si>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</si>
  <si>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</si>
  <si>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</si>
  <si>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</si>
  <si>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</si>
  <si>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</si>
  <si>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</si>
  <si>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</si>
  <si>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</si>
  <si>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</si>
  <si>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</si>
  <si>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</si>
  <si>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</si>
  <si>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</si>
  <si>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</si>
  <si>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</si>
  <si>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</si>
  <si>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</si>
  <si>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</si>
  <si>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</si>
  <si>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</si>
  <si>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</si>
  <si>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</si>
  <si>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</si>
  <si>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</si>
  <si>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</si>
  <si>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</si>
  <si>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</si>
  <si>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</si>
  <si>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</si>
  <si>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</si>
  <si>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</si>
  <si>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</si>
  <si>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</si>
  <si>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</si>
  <si>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</si>
  <si>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</si>
  <si>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</si>
  <si>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</si>
  <si>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</si>
  <si>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</si>
  <si>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</si>
  <si>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</si>
  <si>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</si>
  <si>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</si>
  <si>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</si>
  <si>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</si>
  <si>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</si>
  <si>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</si>
  <si>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</si>
  <si>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</si>
  <si>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</si>
  <si>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</si>
  <si>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</si>
  <si>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</si>
  <si>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</si>
  <si>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</si>
  <si>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</si>
  <si>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</si>
  <si>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</si>
  <si>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</si>
  <si>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</si>
  <si>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</si>
  <si>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</si>
  <si>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</si>
  <si>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</si>
  <si>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</si>
  <si>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</si>
  <si>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</si>
  <si>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</si>
  <si>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</si>
  <si>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</si>
  <si>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</si>
  <si>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</si>
  <si>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</si>
  <si>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</si>
  <si>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</si>
  <si>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</si>
  <si>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</si>
  <si>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</si>
  <si>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</si>
  <si>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</si>
  <si>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</si>
  <si>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</si>
  <si>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</si>
  <si>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</si>
  <si>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</si>
  <si>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</si>
  <si>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</si>
  <si>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</si>
  <si>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</si>
  <si>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</si>
  <si>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</si>
  <si>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</si>
  <si>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</si>
  <si>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</si>
  <si>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</si>
  <si>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</si>
  <si>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</si>
  <si>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</si>
  <si>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</si>
  <si>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</si>
  <si>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</si>
  <si>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</si>
  <si>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</si>
  <si>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</si>
  <si>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</si>
  <si>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</si>
  <si>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</si>
  <si>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</si>
  <si>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</si>
  <si>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</si>
  <si>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</si>
  <si>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</si>
  <si>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</si>
  <si>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</si>
  <si>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</si>
  <si>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</si>
  <si>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</si>
  <si>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</si>
  <si>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</si>
  <si>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</si>
  <si>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</si>
  <si>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</si>
  <si>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</si>
  <si>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</si>
  <si>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</si>
  <si>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</si>
  <si>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</si>
  <si>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</si>
  <si>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</si>
  <si>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</si>
  <si>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</si>
  <si>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</si>
  <si>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</si>
  <si>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</si>
  <si>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</si>
  <si>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</si>
  <si>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</si>
  <si>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</si>
  <si>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</si>
  <si>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</si>
  <si>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</si>
  <si>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</si>
  <si>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</si>
  <si>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</si>
  <si>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</si>
  <si>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</si>
  <si>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</si>
  <si>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</si>
  <si>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</si>
  <si>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</si>
  <si>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</si>
  <si>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</si>
  <si>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</si>
  <si>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</si>
  <si>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</si>
  <si>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</si>
  <si>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</si>
  <si>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</si>
  <si>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</si>
  <si>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</si>
  <si>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</si>
  <si>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</si>
  <si>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</si>
  <si>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</si>
  <si>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</si>
  <si>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</si>
  <si>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</si>
  <si>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</si>
  <si>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</si>
  <si>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</si>
  <si>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</si>
  <si>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</si>
  <si>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</si>
  <si>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</si>
  <si>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</si>
  <si>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</si>
  <si>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</si>
  <si>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</si>
  <si>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</si>
  <si>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</si>
  <si>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</si>
  <si>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</si>
  <si>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</si>
  <si>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</si>
  <si>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</si>
  <si>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</si>
  <si>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</si>
  <si>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</si>
  <si>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</si>
  <si>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</si>
  <si>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</si>
  <si>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</si>
  <si>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</si>
  <si>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</si>
  <si>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</si>
  <si>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</si>
  <si>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</si>
  <si>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</si>
  <si>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</si>
  <si>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</si>
  <si>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</si>
  <si>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</si>
  <si>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</si>
  <si>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</si>
  <si>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</si>
  <si>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</si>
  <si>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</si>
  <si>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</si>
  <si>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</si>
  <si>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</si>
  <si>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</si>
  <si>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</si>
  <si>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</si>
  <si>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</si>
  <si>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</si>
  <si>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</si>
  <si>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</si>
  <si>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</si>
  <si>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</si>
  <si>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</si>
  <si>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</si>
  <si>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</si>
  <si>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</si>
  <si>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</si>
  <si>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</si>
  <si>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</si>
  <si>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</si>
  <si>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</si>
  <si>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</si>
  <si>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</si>
  <si>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</si>
  <si>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</si>
  <si>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</si>
  <si>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</si>
  <si>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</si>
  <si>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</si>
  <si>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</si>
  <si>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</si>
  <si>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</si>
  <si>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</si>
  <si>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</si>
  <si>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</si>
  <si>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</si>
  <si>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</si>
  <si>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</si>
  <si>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</si>
  <si>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</si>
  <si>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</si>
  <si>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</si>
  <si>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</si>
  <si>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</si>
  <si>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</si>
  <si>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</si>
  <si>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</si>
  <si>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</si>
  <si>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</si>
  <si>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</si>
  <si>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</si>
  <si>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</si>
  <si>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</si>
  <si>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</si>
  <si>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</si>
  <si>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</si>
  <si>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</si>
  <si>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</si>
  <si>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</si>
  <si>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</si>
  <si>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</si>
  <si>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</si>
  <si>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</si>
  <si>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</si>
  <si>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</si>
  <si>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</si>
  <si>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</si>
  <si>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</si>
  <si>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</si>
  <si>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</si>
  <si>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</si>
  <si>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</si>
  <si>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</si>
  <si>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</si>
  <si>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</si>
  <si>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</si>
  <si>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</si>
  <si>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</si>
  <si>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</si>
  <si>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</si>
  <si>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</si>
  <si>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</si>
  <si>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</si>
  <si>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</si>
  <si>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</si>
  <si>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</si>
  <si>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</si>
  <si>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</si>
  <si>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</si>
  <si>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</si>
  <si>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</si>
  <si>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</si>
  <si>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</si>
  <si>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</si>
  <si>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</si>
  <si>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</si>
  <si>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</si>
  <si>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</si>
  <si>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</si>
  <si>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</si>
  <si>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</si>
  <si>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</si>
  <si>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</si>
  <si>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</si>
  <si>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</si>
  <si>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</si>
  <si>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</si>
  <si>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</si>
  <si>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</si>
  <si>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</si>
  <si>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</si>
  <si>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</si>
  <si>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</si>
  <si>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</si>
  <si>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</si>
  <si>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</si>
  <si>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</si>
  <si>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</si>
  <si>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</si>
  <si>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</si>
  <si>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</si>
  <si>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</si>
  <si>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</si>
  <si>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</si>
  <si>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</si>
  <si>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</si>
  <si>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</si>
  <si>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</si>
  <si>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</si>
  <si>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</si>
  <si>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</si>
  <si>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</si>
  <si>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</si>
  <si>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</si>
  <si>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</si>
  <si>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</si>
  <si>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</si>
  <si>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</si>
  <si>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</si>
  <si>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</si>
  <si>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</si>
  <si>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</si>
  <si>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</si>
  <si>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</si>
  <si>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</si>
  <si>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</si>
  <si>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</si>
  <si>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</si>
  <si>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</si>
  <si>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</si>
  <si>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</si>
  <si>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</si>
  <si>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</si>
  <si>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</si>
  <si>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</si>
  <si>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</si>
  <si>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</si>
  <si>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</si>
  <si>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</si>
  <si>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</si>
  <si>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</si>
  <si>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</si>
  <si>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</si>
  <si>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</si>
  <si>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</si>
  <si>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</si>
  <si>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</si>
  <si>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</si>
  <si>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</si>
  <si>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</si>
  <si>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</si>
  <si>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</si>
  <si>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</si>
  <si>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</si>
  <si>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</si>
  <si>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</si>
  <si>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</si>
  <si>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</si>
  <si>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</si>
  <si>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</si>
  <si>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</si>
  <si>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</si>
  <si>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</si>
  <si>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</si>
  <si>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</si>
  <si>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</si>
  <si>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</si>
  <si>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</si>
  <si>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</si>
  <si>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</si>
  <si>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</si>
  <si>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</si>
  <si>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</si>
  <si>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</si>
  <si>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</si>
  <si>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</si>
  <si>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</si>
  <si>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</si>
  <si>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</si>
  <si>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</si>
  <si>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</si>
  <si>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</si>
  <si>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</si>
  <si>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</si>
  <si>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</si>
  <si>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</si>
  <si>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</si>
  <si>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</si>
  <si>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</si>
  <si>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</si>
  <si>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</si>
  <si>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</si>
  <si>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</si>
  <si>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</si>
  <si>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</si>
  <si>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</si>
  <si>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</si>
  <si>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</si>
  <si>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</si>
  <si>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</si>
  <si>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</si>
  <si>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</si>
  <si>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</si>
  <si>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</si>
  <si>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</si>
  <si>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</si>
  <si>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</si>
  <si>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</si>
  <si>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</si>
  <si>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</si>
  <si>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</si>
  <si>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</si>
  <si>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</si>
  <si>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</si>
  <si>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</si>
  <si>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</si>
  <si>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</si>
  <si>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</si>
  <si>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</si>
  <si>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</si>
  <si>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</si>
  <si>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</si>
  <si>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</si>
  <si>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</si>
  <si>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</si>
  <si>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</si>
  <si>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</si>
  <si>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</si>
  <si>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</si>
  <si>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</si>
  <si>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</si>
  <si>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</si>
  <si>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</si>
  <si>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</si>
  <si>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</si>
  <si>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</si>
  <si>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</si>
  <si>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</si>
  <si>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</si>
  <si>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</si>
  <si>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</si>
  <si>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</si>
  <si>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</si>
  <si>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</si>
  <si>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</si>
  <si>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</si>
  <si>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</si>
  <si>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</si>
  <si>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</si>
  <si>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</si>
  <si>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</si>
  <si>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</si>
  <si>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</si>
  <si>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</si>
  <si>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</si>
  <si>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</si>
  <si>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</si>
  <si>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</si>
  <si>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</si>
  <si>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</si>
  <si>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</si>
  <si>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</si>
  <si>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</si>
  <si>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</si>
  <si>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</si>
  <si>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</si>
  <si>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</si>
  <si>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</si>
  <si>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</si>
  <si>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</si>
  <si>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</si>
  <si>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</si>
  <si>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</si>
  <si>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</si>
  <si>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</si>
  <si>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</si>
  <si>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</si>
  <si>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</si>
  <si>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</si>
  <si>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</si>
  <si>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</si>
  <si>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</si>
  <si>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</si>
  <si>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</si>
  <si>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</si>
  <si>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</si>
  <si>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</si>
  <si>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</si>
  <si>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</si>
  <si>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</si>
  <si>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</si>
  <si>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</si>
  <si>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</si>
  <si>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</si>
  <si>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</si>
  <si>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</si>
  <si>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</si>
  <si>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</si>
  <si>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</si>
  <si>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</si>
  <si>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</si>
  <si>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</si>
  <si>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</si>
  <si>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</si>
  <si>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</si>
  <si>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</si>
  <si>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</si>
  <si>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</si>
  <si>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</si>
  <si>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</si>
  <si>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</si>
  <si>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</si>
  <si>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</si>
  <si>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</si>
  <si>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</si>
  <si>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</si>
  <si>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</si>
  <si>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</si>
  <si>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</si>
  <si>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</si>
  <si>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</si>
  <si>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</si>
  <si>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</si>
  <si>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</si>
  <si>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</si>
  <si>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</si>
  <si>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</si>
  <si>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</si>
  <si>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</si>
  <si>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</si>
  <si>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</si>
  <si>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</si>
  <si>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</si>
  <si>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</si>
  <si>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</si>
  <si>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</si>
  <si>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</si>
  <si>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</si>
  <si>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</si>
  <si>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</si>
  <si>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</si>
  <si>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</si>
  <si>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</si>
  <si>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</si>
  <si>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</si>
  <si>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</si>
  <si>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</si>
  <si>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</si>
  <si>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</si>
  <si>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</si>
  <si>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</si>
  <si>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</si>
  <si>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</si>
  <si>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</si>
  <si>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</si>
  <si>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</si>
  <si>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</si>
  <si>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</si>
  <si>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</si>
  <si>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</si>
  <si>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</si>
  <si>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</si>
  <si>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</si>
  <si>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</si>
  <si>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</si>
  <si>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</si>
  <si>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</si>
  <si>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</si>
  <si>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</si>
  <si>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</si>
  <si>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</si>
  <si>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</si>
  <si>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</si>
  <si>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</si>
  <si>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</si>
  <si>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</si>
  <si>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</si>
  <si>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</si>
  <si>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</si>
  <si>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</si>
  <si>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</si>
  <si>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</si>
  <si>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</si>
  <si>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</si>
  <si>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</si>
  <si>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</si>
  <si>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</si>
  <si>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</si>
  <si>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</si>
  <si>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</si>
  <si>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</si>
  <si>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</si>
  <si>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</si>
  <si>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</si>
  <si>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</si>
  <si>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</si>
  <si>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</si>
  <si>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</si>
  <si>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</si>
  <si>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</si>
  <si>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</si>
  <si>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</si>
  <si>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</si>
  <si>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</si>
  <si>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</si>
  <si>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</si>
  <si>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</si>
  <si>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</si>
  <si>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</si>
  <si>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</si>
  <si>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</si>
  <si>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</si>
  <si>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</si>
  <si>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</si>
  <si>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</si>
  <si>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</si>
  <si>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</si>
  <si>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</si>
  <si>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</si>
  <si>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</si>
  <si>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</si>
  <si>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</si>
  <si>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</si>
  <si>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</si>
  <si>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</si>
  <si>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</si>
  <si>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</si>
  <si>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</si>
  <si>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</si>
  <si>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</si>
  <si>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</si>
  <si>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</si>
  <si>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</si>
  <si>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</si>
  <si>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</si>
  <si>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</si>
  <si>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</si>
  <si>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</si>
  <si>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</si>
  <si>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</si>
  <si>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</si>
  <si>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</si>
  <si>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</si>
  <si>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</si>
  <si>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</si>
  <si>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</si>
  <si>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</si>
  <si>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</si>
  <si>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</si>
  <si>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</si>
  <si>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</si>
  <si>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</si>
  <si>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</si>
  <si>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</si>
  <si>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</si>
  <si>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</si>
  <si>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</si>
  <si>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</si>
  <si>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</si>
  <si>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</si>
  <si>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</si>
  <si>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</si>
  <si>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</si>
  <si>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</si>
  <si>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</si>
  <si>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</si>
  <si>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</si>
  <si>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</si>
  <si>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</si>
  <si>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</si>
  <si>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</si>
  <si>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</si>
  <si>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</si>
  <si>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</si>
  <si>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</si>
  <si>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</si>
  <si>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</si>
  <si>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</si>
  <si>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</si>
  <si>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</si>
  <si>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</si>
  <si>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</si>
  <si>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</si>
  <si>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</si>
  <si>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</si>
  <si>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</si>
  <si>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</si>
  <si>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</si>
  <si>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</si>
  <si>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</si>
  <si>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</si>
  <si>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</si>
  <si>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</si>
  <si>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</si>
  <si>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</si>
  <si>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</si>
  <si>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</si>
  <si>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</si>
  <si>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</si>
  <si>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</si>
  <si>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</si>
  <si>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</si>
  <si>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</si>
  <si>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</si>
  <si>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</si>
  <si>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</si>
  <si>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</si>
  <si>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</si>
  <si>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</si>
  <si>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</si>
  <si>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</si>
  <si>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</si>
  <si>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</si>
  <si>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</si>
  <si>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</si>
  <si>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</si>
  <si>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</si>
  <si>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</si>
  <si>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</si>
  <si>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</si>
  <si>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</si>
  <si>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</si>
  <si>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</si>
  <si>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</si>
  <si>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</si>
  <si>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</si>
  <si>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</si>
  <si>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</si>
  <si>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</si>
  <si>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</si>
  <si>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</si>
  <si>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</si>
  <si>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</si>
  <si>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</si>
  <si>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</si>
  <si>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</si>
  <si>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</si>
  <si>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</si>
  <si>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</si>
  <si>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</si>
  <si>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</si>
  <si>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</si>
  <si>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</si>
  <si>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</si>
  <si>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</si>
  <si>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</si>
  <si>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</si>
  <si>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</si>
  <si>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</si>
  <si>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</si>
  <si>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</si>
  <si>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</si>
  <si>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</si>
  <si>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</si>
  <si>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</si>
  <si>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</si>
  <si>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</si>
  <si>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</si>
  <si>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</si>
  <si>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</si>
  <si>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</si>
  <si>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</si>
  <si>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</si>
  <si>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</si>
  <si>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</si>
  <si>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</si>
  <si>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</si>
  <si>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</si>
  <si>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</si>
  <si>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</si>
  <si>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</si>
  <si>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</si>
  <si>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</si>
  <si>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</si>
  <si>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</si>
  <si>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</si>
  <si>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</si>
  <si>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</si>
  <si>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</si>
  <si>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</si>
  <si>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</si>
  <si>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</si>
  <si>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</si>
  <si>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</si>
  <si>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</si>
  <si>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</si>
  <si>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</si>
  <si>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</si>
  <si>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</si>
  <si>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</si>
  <si>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</si>
  <si>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</si>
  <si>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</si>
  <si>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</si>
  <si>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</si>
  <si>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</si>
  <si>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</si>
  <si>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</si>
  <si>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</si>
  <si>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</si>
  <si>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</si>
  <si>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</si>
  <si>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</si>
  <si>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</si>
  <si>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</si>
  <si>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</si>
  <si>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</si>
  <si>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</si>
  <si>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</si>
  <si>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</si>
  <si>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</si>
  <si>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</si>
  <si>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</si>
  <si>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</si>
  <si>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</si>
  <si>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</si>
  <si>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</si>
  <si>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</si>
  <si>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</si>
  <si>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</si>
  <si>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</si>
  <si>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</si>
  <si>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</si>
  <si>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</si>
  <si>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</si>
  <si>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</si>
  <si>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</si>
  <si>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</si>
  <si>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</si>
  <si>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</si>
  <si>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</si>
  <si>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</si>
  <si>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</si>
  <si>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</si>
  <si>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</si>
  <si>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</si>
  <si>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</si>
  <si>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</si>
  <si>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</si>
  <si>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</si>
  <si>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</si>
  <si>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</si>
  <si>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</si>
  <si>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</si>
  <si>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</si>
  <si>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</si>
  <si>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</si>
  <si>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</si>
  <si>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</si>
  <si>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</si>
  <si>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</si>
  <si>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</si>
  <si>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</si>
  <si>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</si>
  <si>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</si>
  <si>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</si>
  <si>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</si>
  <si>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</si>
  <si>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</si>
  <si>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</si>
  <si>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</si>
  <si>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</si>
  <si>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</si>
  <si>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</si>
  <si>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</si>
  <si>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</si>
  <si>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</si>
  <si>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</si>
  <si>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</si>
  <si>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</si>
  <si>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</si>
  <si>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</si>
  <si>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</si>
  <si>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</si>
  <si>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</si>
  <si>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</si>
  <si>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</si>
  <si>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</si>
  <si>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</si>
  <si>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</si>
  <si>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</si>
  <si>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</si>
  <si>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</si>
  <si>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</si>
  <si>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</si>
  <si>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</si>
  <si>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</si>
  <si>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</si>
  <si>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</si>
  <si>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</si>
  <si>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</si>
  <si>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</si>
  <si>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</si>
  <si>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</si>
  <si>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</si>
  <si>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</si>
  <si>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</si>
  <si>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</si>
  <si>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</si>
  <si>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</si>
  <si>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</si>
  <si>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</si>
  <si>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</si>
  <si>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</si>
  <si>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</si>
  <si>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</si>
  <si>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</si>
  <si>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</si>
  <si>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</si>
  <si>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</si>
  <si>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</si>
  <si>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</si>
  <si>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</si>
  <si>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</si>
  <si>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</si>
  <si>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</si>
  <si>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</si>
  <si>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</si>
  <si>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</si>
  <si>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</si>
  <si>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</si>
  <si>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</si>
  <si>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</si>
  <si>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</si>
  <si>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</si>
  <si>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</si>
  <si>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</si>
  <si>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</si>
  <si>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</si>
  <si>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</si>
  <si>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</si>
  <si>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</si>
  <si>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</si>
  <si>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</si>
  <si>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</si>
  <si>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</si>
  <si>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</si>
  <si>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</si>
  <si>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</si>
  <si>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</si>
  <si>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</si>
  <si>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</si>
  <si>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</si>
  <si>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</si>
  <si>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</si>
  <si>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</si>
  <si>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</si>
  <si>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</si>
  <si>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</si>
  <si>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</si>
  <si>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</si>
  <si>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</si>
  <si>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</si>
  <si>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</si>
  <si>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</si>
  <si>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</si>
  <si>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</si>
  <si>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</si>
  <si>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</si>
  <si>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</si>
  <si>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</si>
  <si>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</si>
  <si>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</si>
  <si>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</si>
  <si>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</si>
  <si>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</si>
  <si>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</si>
  <si>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</si>
  <si>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</si>
  <si>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</si>
  <si>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</si>
  <si>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</si>
  <si>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</si>
  <si>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</si>
  <si>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</si>
  <si>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</si>
  <si>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</si>
  <si>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</si>
  <si>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</si>
  <si>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</si>
  <si>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</si>
  <si>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</si>
  <si>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</si>
  <si>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</si>
  <si>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</si>
  <si>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</si>
  <si>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</si>
  <si>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</si>
  <si>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</si>
  <si>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</si>
  <si>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</si>
  <si>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</si>
  <si>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</si>
  <si>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</si>
  <si>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</si>
  <si>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</si>
  <si>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</si>
  <si>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</si>
  <si>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</si>
  <si>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</si>
  <si>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</si>
  <si>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</si>
  <si>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</si>
  <si>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</si>
  <si>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</si>
  <si>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</si>
  <si>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</si>
  <si>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</si>
  <si>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</si>
  <si>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</si>
  <si>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</si>
  <si>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</si>
  <si>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</si>
  <si>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</si>
  <si>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</si>
  <si>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</si>
  <si>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</si>
  <si>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</si>
  <si>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</si>
  <si>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</si>
  <si>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</si>
  <si>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</si>
  <si>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</si>
  <si>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</si>
  <si>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</si>
  <si>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</si>
  <si>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</si>
  <si>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</si>
  <si>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</si>
  <si>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</si>
  <si>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</si>
  <si>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</si>
  <si>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</si>
  <si>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</si>
  <si>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</si>
  <si>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</si>
  <si>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</si>
  <si>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</si>
  <si>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</si>
  <si>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</si>
  <si>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</si>
  <si>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</si>
  <si>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</si>
  <si>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</si>
  <si>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</si>
  <si>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</si>
  <si>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</si>
  <si>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</si>
  <si>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</si>
  <si>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</si>
  <si>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</si>
  <si>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</si>
  <si>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</si>
  <si>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</si>
  <si>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</si>
  <si>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</si>
  <si>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</si>
  <si>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</si>
  <si>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</si>
  <si>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</si>
  <si>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</si>
  <si>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</si>
  <si>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</si>
  <si>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</si>
  <si>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</si>
  <si>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</si>
  <si>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</si>
  <si>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</si>
  <si>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</si>
  <si>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</si>
  <si>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</si>
  <si>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</si>
  <si>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</si>
  <si>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</si>
  <si>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</si>
  <si>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</si>
  <si>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</si>
  <si>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</si>
  <si>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</si>
  <si>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</si>
  <si>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</si>
  <si>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</si>
  <si>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</si>
  <si>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</si>
  <si>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</si>
  <si>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</si>
  <si>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</si>
  <si>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</si>
  <si>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</si>
  <si>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</si>
  <si>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</si>
  <si>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</si>
  <si>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</si>
  <si>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</si>
  <si>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</si>
  <si>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</si>
  <si>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</si>
  <si>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</si>
  <si>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</si>
  <si>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</si>
  <si>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</si>
  <si>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</si>
  <si>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</si>
  <si>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</si>
  <si>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</si>
  <si>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</si>
  <si>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</si>
  <si>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</si>
  <si>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</si>
  <si>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</si>
  <si>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</si>
  <si>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</si>
  <si>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</si>
  <si>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</si>
  <si>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</si>
  <si>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</si>
  <si>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</si>
  <si>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</si>
  <si>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</si>
  <si>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</si>
  <si>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</si>
  <si>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</si>
  <si>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</si>
  <si>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</si>
  <si>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</si>
  <si>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</si>
  <si>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</si>
  <si>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</si>
  <si>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</si>
  <si>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</si>
  <si>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</si>
  <si>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</si>
  <si>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</si>
  <si>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</si>
  <si>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</si>
  <si>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</si>
  <si>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</si>
  <si>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</si>
  <si>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</si>
  <si>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</si>
  <si>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</si>
  <si>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</si>
  <si>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</si>
  <si>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</si>
  <si>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</si>
  <si>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</si>
  <si>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</si>
  <si>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</si>
  <si>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</si>
  <si>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</si>
  <si>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</si>
  <si>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</si>
  <si>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</si>
  <si>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</si>
  <si>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</si>
  <si>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</si>
  <si>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</si>
  <si>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</si>
  <si>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</si>
  <si>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</si>
  <si>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</si>
  <si>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</si>
  <si>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</si>
  <si>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</si>
  <si>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</si>
  <si>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</si>
  <si>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</si>
  <si>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</si>
  <si>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</si>
  <si>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</si>
  <si>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</si>
  <si>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</si>
  <si>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</si>
  <si>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</si>
  <si>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</si>
  <si>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</si>
  <si>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</si>
  <si>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</si>
  <si>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</si>
  <si>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</si>
  <si>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</si>
  <si>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</si>
  <si>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</si>
  <si>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</si>
  <si>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</si>
  <si>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</si>
  <si>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</si>
  <si>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</si>
  <si>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</si>
  <si>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</si>
  <si>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</si>
  <si>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</si>
  <si>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</si>
  <si>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</si>
  <si>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</si>
  <si>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</si>
  <si>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</si>
  <si>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</si>
  <si>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</si>
  <si>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</si>
  <si>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</si>
  <si>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</si>
  <si>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</si>
  <si>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</si>
  <si>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</si>
  <si>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</si>
  <si>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</si>
  <si>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</si>
  <si>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</si>
  <si>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</si>
  <si>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</si>
  <si>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</si>
  <si>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</si>
  <si>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</si>
  <si>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</si>
  <si>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</si>
  <si>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</si>
  <si>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</si>
  <si>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</si>
  <si>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</si>
  <si>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</si>
  <si>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</si>
  <si>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</si>
  <si>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</si>
  <si>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</si>
  <si>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</si>
  <si>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</si>
  <si>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</si>
  <si>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</si>
  <si>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</si>
  <si>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</si>
  <si>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</si>
  <si>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</si>
  <si>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</si>
  <si>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</si>
  <si>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</si>
  <si>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</si>
  <si>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</si>
  <si>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</si>
  <si>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</si>
  <si>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</si>
  <si>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</si>
  <si>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</si>
  <si>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</si>
  <si>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</si>
  <si>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</si>
  <si>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</si>
  <si>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</si>
  <si>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</si>
  <si>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</si>
  <si>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</si>
  <si>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</si>
  <si>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</si>
  <si>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</si>
  <si>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</si>
  <si>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</si>
  <si>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</si>
  <si>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</si>
  <si>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</si>
  <si>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</si>
  <si>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</si>
  <si>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</si>
  <si>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</si>
  <si>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</si>
  <si>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</si>
  <si>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</si>
  <si>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</si>
  <si>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</si>
  <si>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</si>
  <si>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</si>
  <si>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</si>
  <si>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</si>
  <si>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</si>
  <si>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</si>
  <si>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</si>
  <si>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</si>
  <si>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</si>
  <si>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</si>
  <si>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</si>
  <si>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</si>
  <si>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</si>
  <si>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</si>
  <si>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</si>
  <si>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</si>
  <si>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</si>
  <si>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</si>
  <si>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</si>
  <si>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</si>
  <si>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</si>
  <si>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</si>
  <si>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</si>
  <si>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</si>
  <si>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</si>
  <si>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</si>
  <si>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</si>
  <si>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</si>
  <si>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</si>
  <si>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</si>
  <si>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</si>
  <si>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</si>
  <si>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</si>
  <si>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</si>
  <si>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</si>
  <si>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</si>
  <si>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</si>
  <si>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</si>
  <si>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</si>
  <si>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</si>
  <si>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</si>
  <si>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</si>
  <si>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</si>
  <si>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</si>
  <si>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</si>
  <si>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</si>
  <si>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</si>
  <si>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</si>
  <si>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</si>
  <si>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</si>
  <si>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</si>
  <si>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</si>
  <si>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</si>
  <si>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</si>
  <si>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</si>
  <si>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</si>
  <si>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</si>
  <si>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</si>
  <si>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</si>
  <si>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</si>
  <si>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</si>
  <si>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</si>
  <si>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</si>
  <si>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</si>
  <si>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</si>
  <si>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</si>
  <si>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</si>
  <si>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</si>
  <si>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</si>
  <si>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</si>
  <si>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</si>
  <si>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</si>
  <si>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</si>
  <si>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</si>
  <si>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</si>
  <si>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</si>
  <si>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</si>
  <si>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</si>
  <si>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</si>
  <si>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</si>
  <si>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</si>
  <si>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</si>
  <si>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</si>
  <si>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</si>
  <si>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</si>
  <si>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</si>
  <si>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</si>
  <si>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</si>
  <si>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</si>
  <si>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</si>
  <si>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</si>
  <si>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</si>
  <si>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</si>
  <si>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</si>
  <si>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</si>
  <si>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</si>
  <si>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</si>
  <si>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</si>
  <si>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</si>
  <si>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</si>
  <si>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</si>
  <si>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</si>
  <si>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</si>
  <si>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</si>
  <si>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</si>
  <si>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</si>
  <si>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</si>
  <si>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</si>
  <si>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</si>
  <si>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</si>
  <si>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</si>
  <si>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</si>
  <si>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</si>
  <si>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</si>
  <si>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</si>
  <si>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</si>
  <si>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</si>
  <si>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</si>
  <si>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</si>
  <si>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</si>
  <si>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</si>
  <si>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</si>
  <si>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</si>
  <si>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</si>
  <si>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</si>
  <si>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</si>
  <si>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</si>
  <si>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</si>
  <si>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</si>
  <si>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</si>
  <si>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</si>
  <si>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</si>
  <si>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</si>
  <si>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</si>
  <si>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</si>
  <si>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</si>
  <si>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</si>
  <si>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</si>
  <si>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</si>
  <si>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</si>
  <si>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</si>
  <si>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</si>
  <si>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</si>
  <si>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</si>
  <si>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</si>
  <si>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</si>
  <si>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</si>
  <si>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</si>
  <si>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</si>
  <si>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</si>
  <si>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</si>
  <si>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</si>
  <si>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</si>
  <si>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</si>
  <si>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</si>
  <si>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</si>
  <si>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</si>
  <si>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</si>
  <si>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</si>
  <si>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</si>
  <si>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</si>
  <si>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</si>
  <si>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</si>
  <si>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</si>
  <si>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</si>
  <si>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</si>
  <si>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</si>
  <si>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</si>
  <si>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</si>
  <si>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</si>
  <si>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</si>
  <si>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</si>
  <si>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</si>
  <si>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</si>
  <si>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</si>
  <si>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</si>
  <si>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</si>
  <si>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</si>
  <si>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</si>
  <si>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</si>
  <si>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</si>
  <si>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</si>
  <si>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</si>
  <si>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</si>
  <si>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</si>
  <si>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</si>
  <si>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</si>
  <si>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</si>
  <si>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</si>
  <si>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</si>
  <si>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</si>
  <si>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</si>
  <si>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</si>
  <si>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</si>
  <si>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</si>
  <si>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</si>
  <si>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</si>
  <si>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</si>
  <si>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</si>
  <si>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</si>
  <si>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</si>
  <si>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</si>
  <si>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</si>
  <si>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</si>
  <si>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</si>
  <si>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</si>
  <si>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</si>
  <si>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</si>
  <si>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</si>
  <si>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</si>
  <si>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</si>
  <si>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</si>
  <si>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</si>
  <si>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</si>
  <si>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</si>
  <si>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</si>
  <si>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</si>
  <si>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</si>
  <si>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</si>
  <si>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</si>
  <si>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</si>
  <si>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</si>
  <si>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</si>
  <si>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</si>
  <si>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</si>
  <si>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</si>
  <si>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</si>
  <si>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</si>
  <si>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</si>
  <si>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</si>
  <si>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</si>
  <si>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</si>
  <si>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</si>
  <si>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</si>
  <si>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</si>
  <si>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</si>
  <si>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</si>
  <si>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</si>
  <si>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</si>
  <si>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</si>
  <si>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</si>
  <si>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</si>
  <si>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</si>
  <si>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</si>
  <si>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</si>
  <si>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</si>
  <si>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</si>
  <si>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</si>
  <si>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</si>
  <si>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</si>
  <si>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</si>
  <si>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</si>
  <si>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</si>
  <si>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</si>
  <si>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</si>
  <si>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</si>
  <si>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</si>
  <si>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</si>
  <si>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</si>
  <si>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</si>
  <si>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</si>
  <si>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</si>
  <si>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</si>
  <si>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</si>
  <si>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</si>
  <si>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</si>
  <si>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</si>
  <si>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</si>
  <si>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</si>
  <si>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</si>
  <si>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</si>
  <si>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</si>
  <si>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</si>
  <si>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</si>
  <si>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</si>
  <si>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</si>
  <si>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</si>
  <si>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</si>
  <si>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</si>
  <si>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</si>
  <si>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</si>
  <si>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</si>
  <si>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</si>
  <si>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</si>
  <si>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</si>
  <si>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</si>
  <si>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</si>
  <si>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</si>
  <si>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</si>
  <si>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</si>
  <si>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</si>
  <si>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</si>
  <si>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</si>
  <si>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</si>
  <si>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</si>
  <si>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</si>
  <si>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</si>
  <si>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</si>
  <si>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</si>
  <si>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</si>
  <si>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</si>
  <si>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</si>
  <si>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</si>
  <si>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</si>
  <si>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</si>
  <si>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</si>
  <si>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</si>
  <si>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</si>
  <si>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</si>
  <si>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</si>
  <si>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</si>
  <si>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</si>
  <si>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</si>
  <si>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</si>
  <si>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</si>
  <si>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</si>
  <si>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</si>
  <si>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</si>
  <si>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</si>
  <si>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</si>
  <si>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</si>
  <si>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</si>
  <si>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</si>
  <si>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</si>
  <si>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</si>
  <si>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</si>
  <si>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</si>
  <si>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</si>
  <si>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</si>
  <si>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</si>
  <si>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</si>
  <si>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</si>
  <si>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</si>
  <si>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</si>
  <si>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</si>
  <si>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</si>
  <si>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</si>
  <si>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</si>
  <si>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</si>
  <si>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</si>
  <si>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</si>
  <si>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</si>
  <si>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</si>
  <si>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</si>
  <si>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</si>
  <si>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</si>
  <si>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</si>
  <si>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</si>
  <si>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</si>
  <si>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</si>
  <si>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</si>
  <si>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</si>
  <si>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</si>
  <si>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</si>
  <si>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</si>
  <si>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</si>
  <si>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</si>
  <si>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</si>
  <si>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</si>
  <si>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</si>
  <si>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</si>
  <si>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</si>
  <si>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</si>
  <si>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</si>
  <si>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</si>
  <si>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</si>
  <si>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</si>
  <si>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</si>
  <si>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</si>
  <si>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</si>
  <si>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</si>
  <si>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</si>
  <si>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</si>
  <si>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</si>
  <si>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</si>
  <si>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</si>
  <si>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</si>
  <si>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</si>
  <si>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</si>
  <si>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</si>
  <si>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</si>
  <si>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</si>
  <si>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</si>
  <si>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</si>
  <si>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</si>
  <si>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</si>
  <si>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</si>
  <si>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</si>
  <si>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</si>
  <si>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</si>
  <si>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</si>
  <si>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</si>
  <si>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</si>
  <si>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</si>
  <si>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</si>
  <si>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</si>
  <si>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</si>
  <si>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</si>
  <si>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</si>
  <si>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</si>
  <si>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</si>
  <si>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</si>
  <si>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</si>
  <si>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</si>
  <si>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</si>
  <si>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</si>
  <si>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</si>
  <si>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</si>
  <si>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</si>
  <si>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</si>
  <si>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</si>
  <si>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</si>
  <si>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</si>
  <si>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</si>
  <si>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</si>
  <si>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</si>
  <si>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</si>
  <si>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</si>
  <si>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</si>
  <si>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</si>
  <si>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</si>
  <si>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</si>
  <si>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</si>
  <si>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</si>
  <si>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</si>
  <si>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</si>
  <si>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</si>
  <si>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</si>
  <si>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</si>
  <si>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</si>
  <si>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</si>
  <si>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</si>
  <si>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</si>
  <si>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</si>
  <si>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</si>
  <si>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</si>
  <si>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</si>
  <si>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</si>
  <si>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</si>
  <si>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</si>
  <si>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</si>
  <si>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</si>
  <si>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</si>
  <si>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</si>
  <si>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</si>
  <si>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</si>
  <si>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</si>
  <si>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</si>
  <si>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</si>
  <si>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</si>
  <si>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</si>
  <si>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</si>
  <si>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</si>
  <si>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</si>
  <si>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</si>
  <si>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</si>
  <si>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</si>
  <si>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</si>
  <si>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</si>
  <si>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</si>
  <si>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</si>
  <si>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</si>
  <si>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</si>
  <si>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</si>
  <si>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</si>
  <si>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</si>
  <si>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</si>
  <si>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</si>
  <si>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</si>
  <si>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</si>
  <si>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</si>
  <si>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</si>
  <si>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</si>
  <si>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</si>
  <si>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</si>
  <si>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</si>
  <si>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</si>
  <si>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</si>
  <si>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</si>
  <si>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</si>
  <si>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</si>
  <si>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</si>
  <si>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</si>
  <si>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</si>
  <si>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</si>
  <si>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</si>
  <si>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</si>
  <si>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</si>
  <si>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</si>
  <si>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</si>
  <si>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</si>
  <si>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</si>
  <si>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</si>
  <si>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</si>
  <si>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</si>
  <si>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</si>
  <si>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</si>
  <si>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</si>
  <si>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</si>
  <si>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</si>
  <si>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</si>
  <si>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</si>
  <si>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</si>
  <si>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</si>
  <si>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</si>
  <si>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</si>
  <si>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</si>
  <si>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</si>
  <si>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</si>
  <si>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</si>
  <si>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</si>
  <si>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</si>
  <si>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</si>
  <si>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</si>
  <si>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</si>
  <si>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</si>
  <si>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</si>
  <si>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</si>
  <si>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</si>
  <si>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</si>
  <si>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</si>
  <si>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</si>
  <si>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</si>
  <si>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</si>
  <si>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</si>
  <si>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</si>
  <si>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</si>
  <si>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</si>
  <si>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</si>
  <si>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</si>
  <si>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</si>
  <si>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</si>
  <si>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</si>
  <si>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</si>
  <si>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</si>
  <si>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</si>
  <si>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</si>
  <si>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</si>
  <si>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</si>
  <si>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</si>
  <si>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</si>
  <si>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</si>
  <si>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</si>
  <si>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</si>
  <si>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</si>
  <si>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</si>
  <si>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</si>
  <si>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</si>
  <si>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</si>
  <si>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</si>
  <si>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</si>
  <si>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</si>
  <si>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</si>
  <si>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</si>
  <si>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</si>
  <si>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</si>
  <si>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</si>
  <si>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</si>
  <si>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</si>
  <si>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</si>
  <si>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</si>
  <si>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</si>
  <si>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</si>
  <si>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</si>
  <si>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</si>
  <si>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</si>
  <si>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</si>
  <si>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</si>
  <si>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</si>
  <si>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</si>
  <si>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</si>
  <si>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</si>
  <si>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</si>
  <si>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</si>
  <si>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</si>
  <si>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</si>
  <si>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</si>
  <si>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</si>
  <si>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</si>
  <si>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</si>
  <si>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</si>
  <si>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</si>
  <si>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</si>
  <si>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</si>
  <si>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</si>
  <si>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</si>
  <si>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</si>
  <si>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</si>
  <si>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</si>
  <si>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</si>
  <si>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</si>
  <si>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</si>
  <si>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</si>
  <si>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</si>
  <si>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</si>
  <si>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</si>
  <si>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</si>
  <si>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</si>
  <si>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</si>
  <si>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</si>
  <si>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</si>
  <si>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</si>
  <si>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</si>
  <si>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</si>
  <si>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</si>
  <si>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</si>
  <si>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</si>
  <si>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</si>
  <si>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</si>
  <si>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</si>
  <si>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</si>
  <si>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</si>
  <si>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</si>
  <si>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</si>
  <si>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</si>
  <si>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</si>
  <si>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</si>
  <si>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</si>
  <si>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</si>
  <si>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</si>
  <si>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</si>
  <si>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</si>
  <si>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</si>
  <si>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</si>
  <si>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</si>
  <si>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</si>
  <si>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</si>
  <si>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</si>
  <si>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</si>
  <si>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</si>
  <si>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</si>
  <si>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</si>
  <si>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</si>
  <si>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</si>
  <si>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</si>
  <si>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</si>
  <si>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</si>
  <si>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</si>
  <si>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</si>
  <si>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</si>
  <si>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</si>
  <si>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</si>
  <si>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</si>
  <si>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</si>
  <si>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</si>
  <si>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</si>
  <si>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</si>
  <si>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</si>
  <si>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</si>
  <si>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</si>
  <si>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</si>
  <si>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</si>
  <si>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</si>
  <si>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</si>
  <si>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</si>
  <si>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</si>
  <si>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</si>
  <si>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</si>
  <si>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</si>
  <si>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</si>
  <si>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</si>
  <si>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</si>
  <si>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</si>
  <si>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</si>
  <si>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</si>
  <si>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</si>
  <si>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</si>
  <si>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</si>
  <si>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</si>
  <si>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</si>
  <si>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</si>
  <si>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</si>
  <si>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</si>
  <si>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</si>
  <si>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</si>
  <si>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</si>
  <si>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</si>
  <si>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</si>
  <si>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</si>
  <si>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</si>
  <si>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</si>
  <si>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</si>
  <si>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</si>
  <si>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</si>
  <si>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</si>
  <si>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</si>
  <si>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</si>
  <si>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</si>
  <si>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</si>
  <si>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</si>
  <si>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</si>
  <si>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</si>
  <si>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</si>
  <si>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</si>
  <si>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</si>
  <si>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</si>
  <si>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</si>
  <si>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</si>
  <si>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</si>
  <si>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</si>
  <si>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</si>
  <si>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</si>
  <si>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</si>
  <si>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</si>
  <si>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</si>
  <si>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</si>
  <si>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</si>
  <si>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</si>
  <si>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</si>
  <si>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</si>
  <si>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</si>
  <si>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</si>
  <si>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</si>
  <si>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</si>
  <si>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</si>
  <si>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</si>
  <si>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</si>
  <si>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</si>
  <si>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</si>
  <si>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</si>
  <si>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</si>
  <si>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</si>
  <si>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</si>
  <si>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</si>
  <si>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</si>
  <si>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</si>
  <si>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</si>
  <si>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</si>
  <si>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</si>
  <si>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</si>
  <si>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</si>
  <si>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</si>
  <si>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</si>
  <si>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</si>
  <si>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</si>
  <si>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</si>
  <si>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</si>
  <si>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</si>
  <si>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</si>
  <si>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</si>
  <si>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</si>
  <si>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</si>
  <si>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</si>
  <si>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</si>
  <si>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</si>
  <si>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</si>
  <si>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</si>
  <si>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</si>
  <si>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</si>
  <si>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</si>
  <si>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</si>
  <si>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</si>
  <si>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</si>
  <si>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</si>
  <si>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</si>
  <si>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</si>
  <si>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</si>
  <si>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</si>
  <si>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</si>
  <si>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</si>
  <si>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</si>
  <si>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</si>
  <si>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</si>
  <si>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</si>
  <si>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</si>
  <si>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</si>
  <si>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</si>
  <si>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</si>
  <si>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</si>
  <si>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</si>
  <si>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</si>
  <si>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</si>
  <si>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</si>
  <si>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</si>
  <si>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</si>
  <si>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</si>
  <si>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</si>
  <si>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</si>
  <si>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</si>
  <si>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</si>
  <si>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</si>
  <si>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</si>
  <si>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</si>
  <si>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</si>
  <si>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</si>
  <si>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</si>
  <si>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</si>
  <si>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</si>
  <si>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</si>
  <si>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</si>
  <si>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</si>
  <si>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</si>
  <si>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</si>
  <si>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</si>
  <si>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</si>
  <si>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</si>
  <si>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</si>
  <si>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</si>
  <si>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</si>
  <si>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</si>
  <si>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</si>
  <si>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</si>
  <si>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</si>
  <si>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</si>
  <si>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</si>
  <si>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</si>
  <si>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</si>
  <si>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</si>
  <si>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</si>
  <si>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</si>
  <si>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</si>
  <si>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</si>
  <si>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</si>
  <si>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</si>
  <si>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</si>
  <si>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</si>
  <si>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</si>
  <si>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</si>
  <si>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</si>
  <si>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</si>
  <si>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</si>
  <si>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</si>
  <si>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</si>
  <si>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</si>
  <si>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</si>
  <si>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</si>
  <si>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</si>
  <si>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</si>
  <si>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</si>
  <si>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</si>
  <si>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</si>
  <si>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</si>
  <si>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</si>
  <si>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</si>
  <si>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</si>
  <si>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</si>
  <si>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</si>
  <si>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</si>
  <si>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</si>
  <si>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</si>
  <si>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</si>
  <si>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</si>
  <si>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</si>
  <si>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</si>
  <si>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</si>
  <si>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</si>
  <si>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</si>
  <si>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</si>
  <si>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</si>
  <si>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</si>
  <si>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</si>
  <si>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</si>
  <si>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</si>
  <si>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</si>
  <si>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</si>
  <si>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</si>
  <si>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</si>
  <si>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</si>
  <si>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</si>
  <si>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</si>
  <si>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</si>
  <si>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</si>
  <si>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</si>
  <si>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</si>
  <si>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</si>
  <si>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</si>
  <si>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</si>
  <si>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</si>
  <si>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</si>
  <si>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</si>
  <si>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</si>
  <si>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</si>
  <si>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</si>
  <si>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</si>
  <si>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</si>
  <si>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</si>
  <si>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</si>
  <si>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</si>
  <si>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</si>
  <si>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</si>
  <si>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</si>
  <si>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</si>
  <si>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</si>
  <si>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</si>
  <si>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</si>
  <si>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</si>
  <si>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</si>
  <si>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</si>
  <si>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</si>
  <si>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</si>
  <si>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</si>
  <si>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</si>
  <si>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</si>
  <si>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</si>
  <si>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</si>
  <si>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</si>
  <si>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</si>
  <si>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</si>
  <si>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</si>
  <si>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</si>
  <si>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</si>
  <si>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</si>
  <si>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</si>
  <si>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</si>
  <si>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</si>
  <si>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</si>
  <si>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</si>
  <si>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</si>
  <si>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</si>
  <si>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</si>
  <si>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</si>
  <si>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</si>
  <si>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</si>
  <si>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</si>
  <si>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</si>
  <si>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</si>
  <si>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</si>
  <si>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</si>
  <si>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</si>
  <si>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</si>
  <si>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</si>
  <si>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</si>
  <si>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</si>
  <si>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</si>
  <si>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</si>
  <si>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</si>
  <si>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</si>
  <si>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</si>
  <si>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</si>
  <si>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</si>
  <si>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</si>
  <si>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</si>
  <si>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</si>
  <si>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</si>
  <si>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</si>
  <si>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</si>
  <si>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</si>
  <si>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</si>
  <si>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</si>
  <si>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</si>
  <si>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</si>
  <si>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</si>
  <si>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</si>
  <si>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</si>
  <si>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</si>
  <si>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</si>
  <si>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</si>
  <si>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</si>
  <si>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</si>
  <si>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</si>
  <si>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</si>
  <si>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</si>
  <si>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</si>
  <si>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</si>
  <si>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</si>
  <si>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</si>
  <si>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</si>
  <si>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</si>
  <si>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</si>
  <si>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</si>
  <si>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</si>
  <si>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</si>
  <si>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</si>
  <si>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</si>
  <si>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</si>
  <si>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</si>
  <si>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</si>
  <si>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</si>
  <si>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</si>
  <si>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</si>
  <si>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</si>
  <si>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</si>
  <si>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</si>
  <si>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</si>
  <si>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</si>
  <si>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</si>
  <si>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</si>
  <si>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</si>
  <si>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</si>
  <si>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</si>
  <si>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</si>
  <si>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</si>
  <si>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</si>
  <si>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</si>
  <si>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</si>
  <si>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</si>
  <si>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</si>
  <si>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</si>
  <si>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</si>
  <si>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</si>
  <si>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</si>
  <si>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</si>
  <si>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</si>
  <si>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</si>
  <si>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</si>
  <si>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</si>
  <si>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</si>
  <si>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</si>
  <si>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</si>
  <si>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</si>
  <si>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</si>
  <si>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</si>
  <si>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</si>
  <si>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</si>
  <si>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</si>
  <si>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</si>
  <si>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</si>
  <si>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</si>
  <si>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</si>
  <si>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</si>
  <si>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</si>
  <si>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</si>
  <si>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</si>
  <si>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</si>
  <si>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</si>
  <si>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</si>
  <si>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</si>
  <si>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</si>
  <si>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</si>
  <si>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</si>
  <si>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</si>
  <si>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</si>
  <si>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</si>
  <si>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</si>
  <si>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</si>
  <si>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</si>
  <si>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</si>
  <si>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</si>
  <si>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</si>
  <si>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</si>
  <si>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</si>
  <si>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</si>
  <si>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</si>
  <si>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</si>
  <si>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</si>
  <si>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</si>
  <si>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</si>
  <si>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</si>
  <si>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</si>
  <si>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</si>
  <si>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</si>
  <si>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</si>
  <si>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</si>
  <si>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</si>
  <si>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</si>
  <si>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</si>
  <si>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</si>
  <si>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</si>
  <si>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</si>
  <si>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</si>
  <si>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</si>
  <si>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</si>
  <si>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</si>
  <si>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</si>
  <si>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</si>
  <si>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</si>
  <si>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</si>
  <si>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</si>
  <si>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</si>
  <si>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</si>
  <si>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</si>
  <si>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</si>
  <si>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</si>
  <si>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</si>
  <si>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</si>
  <si>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</si>
  <si>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</si>
  <si>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</si>
  <si>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</si>
  <si>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</si>
  <si>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</si>
  <si>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</si>
  <si>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</si>
  <si>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</si>
  <si>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</si>
  <si>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</si>
  <si>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</si>
  <si>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</si>
  <si>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</si>
  <si>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</si>
  <si>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</si>
  <si>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</si>
  <si>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</si>
  <si>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</si>
  <si>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</si>
  <si>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</si>
  <si>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</si>
  <si>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</si>
  <si>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</si>
  <si>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</si>
  <si>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</si>
  <si>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</si>
  <si>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</si>
  <si>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</si>
  <si>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</si>
  <si>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</si>
  <si>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</si>
  <si>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</si>
  <si>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</si>
  <si>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</si>
  <si>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</si>
  <si>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</si>
  <si>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</si>
  <si>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</si>
  <si>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</si>
  <si>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</si>
  <si>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</si>
  <si>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</si>
  <si>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</si>
  <si>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</si>
  <si>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</si>
  <si>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</si>
  <si>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</si>
  <si>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</si>
  <si>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</si>
  <si>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</si>
  <si>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</si>
  <si>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</si>
  <si>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</si>
  <si>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</si>
  <si>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</si>
  <si>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</si>
  <si>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</si>
  <si>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</si>
  <si>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</si>
  <si>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</si>
  <si>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</si>
  <si>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</si>
  <si>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</si>
  <si>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</si>
  <si>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</si>
  <si>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</si>
  <si>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</si>
  <si>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</si>
  <si>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</si>
  <si>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</si>
  <si>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</si>
  <si>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</si>
  <si>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</si>
  <si>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</si>
  <si>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</si>
  <si>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</si>
  <si>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</si>
  <si>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</si>
  <si>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</si>
  <si>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</si>
  <si>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</si>
  <si>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</si>
  <si>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</si>
  <si>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</si>
  <si>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</si>
  <si>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</si>
  <si>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</si>
  <si>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</si>
  <si>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</si>
  <si>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</si>
  <si>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</si>
  <si>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</si>
  <si>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</si>
  <si>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</si>
  <si>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</si>
  <si>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</si>
  <si>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</si>
  <si>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</si>
  <si>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</si>
  <si>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</si>
  <si>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</si>
  <si>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</si>
  <si>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</si>
  <si>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</si>
  <si>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</si>
  <si>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</si>
  <si>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</si>
  <si>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</si>
  <si>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</si>
  <si>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</si>
  <si>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</si>
  <si>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</si>
  <si>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</si>
  <si>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</si>
  <si>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</si>
  <si>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</si>
  <si>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</si>
  <si>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</si>
  <si>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</si>
  <si>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</si>
  <si>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</si>
  <si>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</si>
  <si>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</si>
  <si>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</si>
  <si>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</si>
  <si>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</si>
  <si>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</si>
  <si>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</si>
  <si>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</si>
  <si>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</si>
  <si>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</si>
  <si>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</si>
  <si>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</si>
  <si>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</si>
  <si>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</si>
  <si>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</si>
  <si>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</si>
  <si>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</si>
  <si>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</si>
  <si>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</si>
  <si>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</si>
  <si>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</si>
  <si>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</si>
  <si>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</si>
  <si>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</si>
  <si>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</si>
  <si>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</si>
  <si>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</si>
  <si>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</si>
  <si>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</si>
  <si>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</si>
  <si>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</si>
  <si>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</si>
  <si>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</si>
  <si>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</si>
  <si>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</si>
  <si>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</si>
  <si>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</si>
  <si>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</si>
  <si>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</si>
  <si>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</si>
  <si>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</si>
  <si>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</si>
  <si>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</si>
  <si>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</si>
  <si>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</si>
  <si>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</si>
  <si>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</si>
  <si>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</si>
  <si>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</si>
  <si>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</si>
  <si>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</si>
  <si>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</si>
  <si>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</si>
  <si>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</si>
  <si>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</si>
  <si>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</si>
  <si>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</si>
  <si>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</si>
  <si>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</si>
  <si>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</si>
  <si>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</si>
  <si>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</si>
  <si>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</si>
  <si>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</si>
  <si>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</si>
  <si>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</si>
  <si>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</si>
  <si>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</si>
  <si>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</si>
  <si>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</si>
  <si>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</si>
  <si>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</si>
  <si>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</si>
  <si>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</si>
  <si>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</si>
  <si>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</si>
  <si>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</si>
  <si>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</si>
  <si>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</si>
  <si>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</si>
  <si>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</si>
  <si>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</si>
  <si>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</si>
  <si>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</si>
  <si>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</si>
  <si>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</si>
  <si>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</si>
  <si>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</si>
  <si>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</si>
  <si>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</si>
  <si>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</si>
  <si>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</si>
  <si>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</si>
  <si>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</si>
  <si>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</si>
  <si>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</si>
  <si>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</si>
  <si>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</si>
  <si>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</si>
  <si>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</si>
  <si>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</si>
  <si>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</si>
  <si>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</si>
  <si>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</si>
  <si>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</si>
  <si>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</si>
  <si>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</si>
  <si>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</si>
  <si>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</si>
  <si>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</si>
  <si>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</si>
  <si>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</si>
  <si>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</si>
  <si>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</si>
  <si>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</si>
  <si>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</si>
  <si>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</si>
  <si>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</si>
  <si>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</si>
  <si>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</si>
  <si>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</si>
  <si>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</si>
  <si>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</si>
  <si>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</si>
  <si>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</si>
  <si>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</si>
  <si>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</si>
  <si>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</si>
  <si>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</si>
  <si>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</si>
  <si>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</si>
  <si>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</si>
  <si>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</si>
  <si>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</si>
  <si>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</si>
  <si>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</si>
  <si>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</si>
  <si>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</si>
  <si>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</si>
  <si>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</si>
  <si>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</si>
  <si>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</si>
  <si>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</si>
  <si>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</si>
  <si>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</si>
  <si>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</si>
  <si>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</si>
  <si>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</si>
  <si>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</si>
  <si>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</si>
  <si>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</si>
  <si>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</si>
  <si>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</si>
  <si>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</si>
  <si>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</si>
  <si>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</si>
  <si>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</si>
  <si>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</si>
  <si>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</si>
  <si>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</si>
  <si>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</si>
  <si>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</si>
  <si>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</si>
  <si>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</si>
  <si>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</si>
  <si>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</si>
  <si>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</si>
  <si>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</si>
  <si>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</si>
  <si>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</si>
  <si>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</si>
  <si>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</si>
  <si>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</si>
  <si>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</si>
  <si>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</si>
  <si>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</si>
  <si>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</si>
  <si>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</si>
  <si>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</si>
  <si>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</si>
  <si>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</si>
  <si>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</si>
  <si>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</si>
  <si>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</si>
  <si>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</si>
  <si>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</si>
  <si>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</si>
  <si>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</si>
  <si>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</si>
  <si>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</si>
  <si>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</si>
  <si>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</si>
  <si>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</si>
  <si>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</si>
  <si>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</si>
  <si>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</si>
  <si>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</si>
  <si>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</si>
  <si>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</si>
  <si>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</si>
  <si>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</si>
  <si>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</si>
  <si>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</si>
  <si>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</si>
  <si>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</si>
  <si>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</si>
  <si>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</si>
  <si>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</si>
  <si>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</si>
  <si>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</si>
  <si>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</si>
  <si>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</si>
  <si>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</si>
  <si>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</si>
  <si>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</si>
  <si>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</si>
  <si>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</si>
  <si>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</si>
  <si>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</si>
  <si>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</si>
  <si>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</si>
  <si>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</si>
  <si>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</si>
  <si>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</si>
  <si>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</si>
  <si>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</si>
  <si>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</si>
  <si>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</si>
  <si>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</si>
  <si>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</si>
  <si>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</si>
  <si>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</si>
  <si>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</si>
  <si>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</si>
  <si>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</si>
  <si>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</si>
  <si>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</si>
  <si>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</si>
  <si>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</si>
  <si>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</si>
  <si>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</si>
  <si>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</si>
  <si>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</si>
  <si>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</si>
  <si>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</si>
  <si>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</si>
  <si>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</si>
  <si>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</si>
  <si>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</si>
  <si>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</si>
  <si>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</si>
  <si>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</si>
  <si>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</si>
  <si>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</si>
  <si>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</si>
  <si>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</si>
  <si>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</si>
  <si>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</si>
  <si>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</si>
  <si>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</si>
  <si>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</si>
  <si>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</si>
  <si>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</si>
  <si>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</si>
  <si>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</si>
  <si>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</si>
  <si>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</si>
  <si>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</si>
  <si>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</si>
  <si>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</si>
  <si>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</si>
  <si>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</si>
  <si>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</si>
  <si>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</si>
  <si>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</si>
  <si>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</si>
  <si>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</si>
  <si>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</si>
  <si>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</si>
  <si>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</si>
  <si>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</si>
  <si>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</si>
  <si>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</si>
  <si>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</si>
  <si>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</si>
  <si>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</si>
  <si>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</si>
  <si>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</si>
  <si>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</si>
  <si>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</si>
  <si>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</si>
  <si>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</si>
  <si>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</si>
  <si>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</si>
  <si>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</si>
  <si>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</si>
  <si>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</si>
  <si>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</si>
  <si>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</si>
  <si>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</si>
  <si>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</si>
  <si>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</si>
  <si>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</si>
  <si>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</si>
  <si>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</si>
  <si>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</si>
  <si>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</si>
  <si>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</si>
  <si>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</si>
  <si>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</si>
  <si>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</si>
  <si>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</si>
  <si>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</si>
  <si>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</si>
  <si>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</si>
  <si>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</si>
  <si>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</si>
  <si>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</si>
  <si>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</si>
  <si>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</si>
  <si>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</si>
  <si>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</si>
  <si>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</si>
  <si>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</si>
  <si>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</si>
  <si>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</si>
  <si>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</si>
  <si>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</si>
  <si>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</si>
  <si>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</si>
  <si>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</si>
  <si>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</si>
  <si>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</si>
  <si>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</si>
  <si>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</si>
  <si>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</si>
  <si>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</si>
  <si>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</si>
  <si>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</si>
  <si>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</si>
  <si>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</si>
  <si>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</si>
  <si>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</si>
  <si>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</si>
  <si>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</si>
  <si>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</si>
  <si>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</si>
  <si>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</si>
  <si>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</si>
  <si>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</si>
  <si>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</si>
  <si>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</si>
  <si>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</si>
  <si>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</si>
  <si>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</si>
  <si>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</si>
  <si>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</si>
  <si>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</si>
  <si>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</si>
  <si>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</si>
  <si>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</si>
  <si>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</si>
  <si>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</si>
  <si>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</si>
  <si>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</si>
  <si>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</si>
  <si>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</si>
  <si>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</si>
  <si>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</si>
  <si>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</si>
  <si>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</si>
  <si>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</si>
  <si>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</si>
  <si>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</si>
  <si>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</si>
  <si>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</si>
  <si>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</si>
  <si>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</si>
  <si>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</si>
  <si>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</si>
  <si>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</si>
  <si>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</si>
  <si>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</si>
  <si>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</si>
  <si>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</si>
  <si>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</si>
  <si>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</si>
  <si>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</si>
  <si>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</si>
  <si>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</si>
  <si>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</si>
  <si>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</si>
  <si>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</si>
  <si>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</si>
  <si>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</si>
  <si>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</si>
  <si>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</si>
  <si>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</si>
  <si>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</si>
  <si>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</si>
  <si>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</si>
  <si>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</si>
  <si>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</si>
  <si>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</si>
  <si>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</si>
  <si>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</si>
  <si>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</si>
  <si>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</si>
  <si>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</si>
  <si>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</si>
  <si>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</si>
  <si>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</si>
  <si>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</si>
  <si>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</si>
  <si>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</si>
  <si>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</si>
  <si>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</si>
  <si>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</si>
  <si>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</si>
  <si>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</si>
  <si>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</si>
  <si>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</si>
  <si>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</si>
  <si>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</si>
  <si>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</si>
  <si>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</si>
  <si>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</si>
  <si>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</si>
  <si>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</si>
  <si>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</si>
  <si>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</si>
  <si>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</si>
  <si>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</si>
  <si>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</si>
  <si>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</si>
  <si>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</si>
  <si>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</si>
  <si>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</si>
  <si>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</si>
  <si>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</si>
  <si>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</si>
  <si>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</si>
  <si>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</si>
  <si>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</si>
  <si>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</si>
  <si>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</si>
  <si>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</si>
  <si>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</si>
  <si>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</si>
  <si>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</si>
  <si>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</si>
  <si>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</si>
  <si>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</si>
  <si>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</si>
  <si>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</si>
  <si>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</si>
  <si>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</si>
  <si>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</si>
  <si>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</si>
  <si>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</si>
  <si>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</si>
  <si>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</si>
  <si>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</si>
  <si>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</si>
  <si>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</si>
  <si>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</si>
  <si>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</si>
  <si>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</si>
  <si>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</si>
  <si>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</si>
  <si>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</si>
  <si>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</si>
  <si>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</si>
  <si>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</si>
  <si>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</si>
  <si>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</si>
  <si>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</si>
  <si>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</si>
  <si>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</si>
  <si>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</si>
  <si>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</si>
  <si>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</si>
  <si>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</si>
  <si>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</si>
  <si>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</si>
  <si>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</si>
  <si>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</si>
  <si>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</si>
  <si>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</si>
  <si>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</si>
  <si>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</si>
  <si>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</si>
  <si>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</si>
  <si>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</si>
  <si>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</si>
  <si>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</si>
  <si>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</si>
  <si>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</si>
  <si>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</si>
  <si>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</si>
  <si>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</si>
  <si>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</si>
  <si>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</si>
  <si>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</si>
  <si>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</si>
  <si>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</si>
  <si>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</si>
  <si>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</si>
  <si>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</si>
  <si>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</si>
  <si>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</si>
  <si>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</si>
  <si>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</si>
  <si>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</si>
  <si>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</si>
  <si>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</si>
  <si>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</si>
  <si>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</si>
  <si>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</si>
  <si>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</si>
  <si>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</si>
  <si>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</si>
  <si>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</si>
  <si>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</si>
  <si>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</si>
  <si>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</si>
  <si>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</si>
  <si>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</si>
  <si>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</si>
  <si>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</si>
  <si>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</si>
  <si>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</si>
  <si>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</si>
  <si>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</si>
  <si>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</si>
  <si>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</si>
  <si>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</si>
  <si>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</si>
  <si>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</si>
  <si>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</si>
  <si>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</si>
  <si>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</si>
  <si>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</si>
  <si>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</si>
  <si>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</si>
  <si>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</si>
  <si>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</si>
  <si>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</si>
  <si>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</si>
  <si>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</si>
  <si>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</si>
  <si>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</si>
  <si>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</si>
  <si>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</si>
  <si>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</si>
  <si>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</si>
  <si>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</si>
  <si>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</si>
  <si>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</si>
  <si>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</si>
  <si>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</si>
  <si>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</si>
  <si>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</si>
  <si>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</si>
  <si>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</si>
  <si>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</si>
  <si>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</si>
  <si>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</si>
  <si>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</si>
  <si>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</si>
  <si>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</si>
  <si>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</si>
  <si>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</si>
  <si>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</si>
  <si>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</si>
  <si>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</si>
  <si>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</si>
  <si>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</si>
  <si>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</si>
  <si>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</si>
  <si>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</si>
  <si>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</si>
  <si>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</si>
  <si>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</si>
  <si>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</si>
  <si>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</si>
  <si>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</si>
  <si>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</si>
  <si>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</si>
  <si>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</si>
  <si>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</si>
  <si>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</si>
  <si>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</si>
  <si>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</si>
  <si>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</si>
  <si>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</si>
  <si>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</si>
  <si>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</si>
  <si>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</si>
  <si>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</si>
  <si>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</si>
  <si>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</si>
  <si>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</si>
  <si>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</si>
  <si>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</si>
  <si>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</si>
  <si>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</si>
  <si>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</si>
  <si>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</si>
  <si>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</si>
  <si>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</si>
  <si>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</si>
  <si>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</si>
  <si>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</si>
  <si>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</si>
  <si>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</si>
  <si>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</si>
  <si>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</si>
  <si>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</si>
  <si>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</si>
  <si>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</si>
  <si>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</si>
  <si>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</si>
  <si>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</si>
  <si>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</si>
  <si>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</si>
  <si>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</si>
  <si>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</si>
  <si>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</si>
  <si>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</si>
  <si>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</si>
  <si>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</si>
  <si>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</si>
  <si>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</si>
  <si>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</si>
  <si>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</si>
  <si>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</si>
  <si>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</si>
  <si>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</si>
  <si>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</si>
  <si>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</si>
  <si>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</si>
  <si>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</si>
  <si>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</si>
  <si>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</si>
  <si>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</si>
  <si>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</si>
  <si>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</si>
  <si>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</si>
  <si>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</si>
  <si>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</si>
  <si>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</si>
  <si>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</si>
  <si>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</si>
  <si>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</si>
  <si>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</si>
  <si>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</si>
  <si>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</si>
  <si>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</si>
  <si>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</si>
  <si>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</si>
  <si>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</si>
  <si>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</si>
  <si>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</si>
  <si>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</si>
  <si>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</si>
  <si>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</si>
  <si>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</si>
  <si>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</si>
  <si>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</si>
  <si>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</si>
  <si>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</si>
  <si>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</si>
  <si>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</si>
  <si>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</si>
  <si>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</si>
  <si>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</si>
  <si>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</si>
  <si>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</si>
  <si>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</si>
  <si>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</si>
  <si>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</si>
  <si>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</si>
  <si>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</si>
  <si>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</si>
  <si>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</si>
  <si>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</si>
  <si>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</si>
  <si>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</si>
  <si>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</si>
  <si>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</si>
  <si>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</si>
  <si>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</si>
  <si>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</si>
  <si>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</si>
  <si>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</si>
  <si>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</si>
  <si>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</si>
  <si>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</si>
  <si>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</si>
  <si>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</si>
  <si>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</si>
  <si>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</si>
  <si>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</si>
  <si>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</si>
  <si>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</si>
  <si>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</si>
  <si>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</si>
  <si>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</si>
  <si>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</si>
  <si>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</si>
  <si>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</si>
  <si>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</si>
  <si>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</si>
  <si>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</si>
  <si>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</si>
  <si>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</si>
  <si>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</si>
  <si>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</si>
  <si>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</si>
  <si>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</si>
  <si>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</si>
  <si>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</si>
  <si>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</si>
  <si>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</si>
  <si>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</si>
  <si>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</si>
  <si>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</si>
  <si>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</si>
  <si>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</si>
  <si>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</si>
  <si>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</si>
  <si>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</si>
  <si>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</si>
  <si>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</si>
  <si>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</si>
  <si>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</si>
  <si>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</si>
  <si>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</si>
  <si>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</si>
  <si>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</si>
  <si>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</si>
  <si>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</si>
  <si>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</si>
  <si>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</si>
  <si>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</si>
  <si>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</si>
  <si>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</si>
  <si>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</si>
  <si>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</si>
  <si>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</si>
  <si>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</si>
  <si>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</si>
  <si>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</si>
  <si>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</si>
  <si>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</si>
  <si>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</si>
  <si>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</si>
  <si>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</si>
  <si>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</si>
  <si>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</si>
  <si>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</si>
  <si>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</si>
  <si>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</si>
  <si>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</si>
  <si>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</si>
  <si>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</si>
  <si>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</si>
  <si>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</si>
  <si>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</si>
  <si>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</si>
  <si>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</si>
  <si>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</si>
  <si>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</si>
  <si>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</si>
  <si>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</si>
  <si>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</si>
  <si>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</si>
  <si>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</si>
  <si>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</si>
  <si>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</si>
  <si>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</si>
  <si>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</si>
  <si>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</si>
  <si>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</si>
  <si>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</si>
  <si>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</si>
  <si>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</si>
  <si>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</si>
  <si>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</si>
  <si>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</si>
  <si>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</si>
  <si>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</si>
  <si>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</si>
  <si>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</si>
  <si>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</si>
  <si>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</si>
  <si>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</si>
  <si>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</si>
  <si>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</si>
  <si>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</si>
  <si>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</si>
  <si>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</si>
  <si>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</si>
  <si>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</si>
  <si>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</si>
  <si>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</si>
  <si>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</si>
  <si>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</si>
  <si>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</si>
  <si>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</si>
  <si>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</si>
  <si>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</si>
  <si>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</si>
  <si>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</si>
  <si>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</si>
  <si>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</si>
  <si>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</si>
  <si>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</si>
  <si>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</si>
  <si>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</si>
  <si>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</si>
  <si>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</si>
  <si>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</si>
  <si>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</si>
  <si>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</si>
  <si>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</si>
  <si>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</si>
  <si>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</si>
  <si>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</si>
  <si>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</si>
  <si>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</si>
  <si>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</si>
  <si>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</si>
  <si>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</si>
  <si>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</si>
  <si>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</si>
  <si>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</si>
  <si>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</si>
  <si>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</si>
  <si>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</si>
  <si>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</si>
  <si>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</si>
  <si>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</si>
  <si>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</si>
  <si>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</si>
  <si>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</si>
  <si>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</si>
  <si>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</si>
  <si>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</si>
  <si>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</si>
  <si>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</si>
  <si>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</si>
  <si>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</si>
  <si>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</si>
  <si>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</si>
  <si>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</si>
  <si>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</si>
  <si>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</si>
  <si>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</si>
  <si>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</si>
  <si>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</si>
  <si>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</si>
  <si>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</si>
  <si>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</si>
  <si>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</si>
  <si>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</si>
  <si>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</si>
  <si>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</si>
  <si>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</si>
  <si>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</si>
  <si>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</si>
  <si>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</si>
  <si>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</si>
  <si>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</si>
  <si>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</si>
  <si>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</si>
  <si>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</si>
  <si>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</si>
  <si>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</si>
  <si>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</si>
  <si>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</si>
  <si>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</si>
  <si>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</si>
  <si>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</si>
  <si>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</si>
  <si>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</si>
  <si>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</si>
  <si>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</si>
  <si>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</si>
  <si>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</si>
  <si>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</si>
  <si>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</si>
  <si>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</si>
  <si>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</si>
  <si>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</si>
  <si>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</si>
  <si>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</si>
  <si>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</si>
  <si>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</si>
  <si>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</si>
  <si>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</si>
  <si>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</si>
  <si>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</si>
  <si>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</si>
  <si>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</si>
  <si>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</si>
  <si>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</si>
  <si>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</si>
  <si>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</si>
  <si>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</si>
  <si>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</si>
  <si>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</si>
  <si>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</si>
  <si>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</si>
  <si>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</si>
  <si>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</si>
  <si>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</si>
  <si>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</si>
  <si>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</si>
  <si>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</si>
  <si>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</si>
  <si>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</si>
  <si>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</si>
  <si>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</si>
  <si>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</si>
  <si>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</si>
  <si>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</si>
  <si>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</si>
  <si>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</si>
  <si>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</si>
  <si>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</si>
  <si>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</si>
  <si>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</si>
  <si>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</si>
  <si>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</si>
  <si>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</si>
  <si>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</si>
  <si>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</si>
  <si>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</si>
  <si>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</si>
  <si>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</si>
  <si>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</si>
  <si>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</si>
  <si>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</si>
  <si>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</si>
  <si>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</si>
  <si>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</si>
  <si>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</si>
  <si>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</si>
  <si>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</si>
  <si>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</si>
  <si>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</si>
  <si>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</si>
  <si>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</si>
  <si>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</si>
  <si>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</si>
  <si>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</si>
  <si>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</si>
  <si>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</si>
  <si>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</si>
  <si>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</si>
  <si>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</si>
  <si>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</si>
  <si>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</si>
  <si>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</si>
  <si>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</si>
  <si>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</si>
  <si>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</si>
  <si>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</si>
  <si>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</si>
  <si>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</si>
  <si>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</si>
  <si>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</si>
  <si>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</si>
  <si>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</si>
  <si>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</si>
  <si>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</si>
  <si>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</si>
  <si>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</si>
  <si>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</si>
  <si>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</si>
  <si>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</si>
  <si>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</si>
  <si>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</si>
  <si>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</si>
  <si>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</si>
  <si>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</si>
  <si>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</si>
  <si>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</si>
  <si>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</si>
  <si>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</si>
  <si>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</si>
  <si>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</si>
  <si>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</si>
  <si>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</si>
  <si>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</si>
  <si>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</si>
  <si>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</si>
  <si>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</si>
  <si>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</si>
  <si>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</si>
  <si>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</si>
  <si>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</si>
  <si>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</si>
  <si>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</si>
  <si>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</si>
  <si>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</si>
  <si>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</si>
  <si>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</si>
  <si>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</si>
  <si>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</si>
  <si>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</si>
  <si>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</si>
  <si>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</si>
  <si>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</si>
  <si>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</si>
  <si>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</si>
  <si>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</si>
  <si>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</si>
  <si>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</si>
  <si>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</si>
  <si>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</si>
  <si>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</si>
  <si>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</si>
  <si>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</si>
  <si>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</si>
  <si>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</si>
  <si>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</si>
  <si>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</si>
  <si>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</si>
  <si>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</si>
  <si>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</si>
  <si>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</si>
  <si>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</si>
  <si>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</si>
  <si>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</si>
  <si>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</si>
  <si>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</si>
  <si>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</si>
  <si>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</si>
  <si>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</si>
  <si>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</si>
  <si>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</si>
  <si>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</si>
  <si>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</si>
  <si>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</si>
  <si>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</si>
  <si>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</si>
  <si>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</si>
  <si>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</si>
  <si>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</si>
  <si>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</si>
  <si>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</si>
  <si>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</si>
  <si>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</si>
  <si>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</si>
  <si>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</si>
  <si>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</si>
  <si>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</si>
  <si>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</si>
  <si>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</si>
  <si>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</si>
  <si>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</si>
  <si>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</si>
  <si>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</si>
  <si>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</si>
  <si>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</si>
  <si>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</si>
  <si>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</si>
  <si>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</si>
  <si>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</si>
  <si>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</si>
  <si>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</si>
  <si>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</si>
  <si>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</si>
  <si>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</si>
  <si>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</si>
  <si>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</si>
  <si>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</si>
  <si>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</si>
  <si>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</si>
  <si>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</si>
  <si>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</si>
  <si>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</si>
  <si>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</si>
  <si>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</si>
  <si>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</si>
  <si>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</si>
  <si>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</si>
  <si>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</si>
  <si>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</si>
  <si>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</si>
  <si>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</si>
  <si>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</si>
  <si>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</si>
  <si>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</si>
  <si>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</si>
  <si>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</si>
  <si>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</si>
  <si>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</si>
  <si>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</si>
  <si>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</si>
  <si>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</si>
  <si>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</si>
  <si>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</si>
  <si>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</si>
  <si>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</si>
  <si>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</si>
  <si>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</si>
  <si>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</si>
  <si>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</si>
  <si>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</si>
  <si>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</si>
  <si>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</si>
  <si>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</si>
  <si>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</si>
  <si>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</si>
  <si>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</si>
  <si>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</si>
  <si>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</si>
  <si>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</si>
  <si>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</si>
  <si>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</si>
  <si>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</si>
  <si>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</si>
  <si>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</si>
  <si>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</si>
  <si>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</si>
  <si>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</si>
  <si>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</si>
  <si>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</si>
  <si>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</si>
  <si>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</si>
  <si>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</si>
  <si>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</si>
  <si>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</si>
  <si>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</si>
  <si>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</si>
  <si>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</si>
  <si>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</si>
  <si>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</si>
  <si>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</si>
  <si>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</si>
  <si>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</si>
  <si>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</si>
  <si>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</si>
  <si>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</si>
  <si>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</si>
  <si>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</si>
  <si>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</si>
  <si>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</si>
  <si>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</si>
  <si>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</si>
  <si>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</si>
  <si>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</si>
  <si>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</si>
  <si>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</si>
  <si>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</si>
  <si>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</si>
  <si>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</si>
  <si>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</si>
  <si>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</si>
  <si>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</si>
  <si>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</si>
  <si>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</si>
  <si>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</si>
  <si>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</si>
  <si>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</si>
  <si>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</si>
  <si>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</si>
  <si>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</si>
  <si>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</si>
  <si>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</si>
  <si>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</si>
  <si>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</si>
  <si>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</si>
  <si>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</si>
  <si>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</si>
  <si>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</si>
  <si>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</si>
  <si>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</si>
  <si>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</si>
  <si>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</si>
  <si>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</si>
  <si>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</si>
  <si>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</si>
  <si>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</si>
  <si>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</si>
  <si>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</si>
  <si>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</si>
  <si>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</si>
  <si>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</si>
  <si>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</si>
  <si>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</si>
  <si>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</si>
  <si>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</si>
  <si>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</si>
  <si>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</si>
  <si>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</si>
  <si>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</si>
  <si>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</si>
  <si>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</si>
  <si>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</si>
  <si>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</si>
  <si>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</si>
  <si>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</si>
  <si>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</si>
  <si>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</si>
  <si>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</si>
  <si>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</si>
  <si>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</si>
  <si>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</si>
  <si>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</si>
  <si>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</si>
  <si>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</si>
  <si>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</si>
  <si>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</si>
  <si>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</si>
  <si>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</si>
  <si>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</si>
  <si>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</si>
  <si>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</si>
  <si>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</si>
  <si>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</si>
  <si>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</si>
  <si>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</si>
  <si>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</si>
  <si>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</si>
  <si>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</si>
  <si>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</si>
  <si>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</si>
  <si>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</si>
  <si>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</si>
  <si>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</si>
  <si>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</si>
  <si>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</si>
  <si>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</si>
  <si>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</si>
  <si>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</si>
  <si>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</si>
  <si>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</si>
  <si>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</si>
  <si>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</si>
  <si>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</si>
  <si>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</si>
  <si>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</si>
  <si>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</si>
  <si>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</si>
  <si>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</si>
  <si>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</si>
  <si>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</si>
  <si>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</si>
  <si>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</si>
  <si>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</si>
  <si>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</si>
  <si>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</si>
  <si>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</si>
  <si>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</si>
  <si>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</si>
  <si>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</si>
  <si>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</si>
  <si>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</si>
  <si>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</si>
  <si>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</si>
  <si>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</si>
  <si>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</si>
  <si>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</si>
  <si>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</si>
  <si>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</si>
  <si>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</si>
  <si>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</si>
  <si>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</si>
  <si>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</si>
  <si>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</si>
  <si>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</si>
  <si>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</si>
  <si>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</si>
  <si>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</si>
  <si>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</si>
  <si>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</si>
  <si>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</si>
  <si>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</si>
  <si>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</si>
  <si>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</si>
  <si>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</si>
  <si>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</si>
  <si>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</si>
  <si>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</si>
  <si>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</si>
  <si>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</si>
  <si>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</si>
  <si>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</si>
  <si>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</si>
  <si>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</si>
  <si>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</si>
  <si>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</si>
  <si>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</si>
  <si>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</si>
  <si>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</si>
  <si>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</si>
  <si>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</si>
  <si>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</si>
  <si>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</si>
  <si>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</si>
  <si>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</si>
  <si>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</si>
  <si>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</si>
  <si>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</si>
  <si>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</si>
  <si>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</si>
  <si>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</si>
  <si>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</si>
  <si>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</si>
  <si>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</si>
  <si>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</si>
  <si>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</si>
  <si>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</si>
  <si>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</si>
  <si>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</si>
  <si>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</si>
  <si>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</si>
  <si>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</si>
  <si>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</si>
  <si>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</si>
  <si>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</si>
  <si>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</si>
  <si>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</si>
  <si>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</si>
  <si>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</si>
  <si>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</si>
  <si>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</si>
  <si>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</si>
  <si>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</si>
  <si>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</si>
  <si>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</si>
  <si>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</si>
  <si>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</si>
  <si>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</si>
  <si>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</si>
  <si>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</si>
  <si>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</si>
  <si>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</si>
  <si>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</si>
  <si>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</si>
  <si>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</si>
  <si>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</si>
  <si>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</si>
  <si>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</si>
  <si>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</si>
  <si>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</si>
  <si>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</si>
  <si>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</si>
  <si>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</si>
  <si>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</si>
  <si>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</si>
  <si>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</si>
  <si>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</si>
  <si>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</si>
  <si>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</si>
  <si>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</si>
  <si>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</si>
  <si>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</si>
  <si>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</si>
  <si>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</si>
  <si>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</si>
  <si>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</si>
  <si>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</si>
  <si>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</si>
  <si>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</si>
  <si>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</si>
  <si>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</si>
  <si>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</si>
  <si>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</si>
  <si>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</si>
  <si>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</si>
  <si>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</si>
  <si>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</si>
  <si>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</si>
  <si>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</si>
  <si>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</si>
  <si>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</si>
  <si>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</si>
  <si>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</si>
  <si>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</si>
  <si>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</si>
  <si>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</si>
  <si>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</si>
  <si>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</si>
  <si>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</si>
  <si>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</si>
  <si>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</si>
  <si>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</si>
  <si>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</si>
  <si>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</si>
  <si>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</si>
  <si>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</si>
  <si>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</si>
  <si>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</si>
  <si>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</si>
  <si>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</si>
  <si>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</si>
  <si>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</si>
  <si>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</si>
  <si>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</si>
  <si>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</si>
  <si>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</si>
  <si>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</si>
  <si>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</si>
  <si>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</si>
  <si>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</si>
  <si>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</si>
  <si>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</si>
  <si>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</si>
  <si>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</si>
  <si>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</si>
  <si>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</si>
  <si>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</si>
  <si>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</si>
  <si>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</si>
  <si>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</si>
  <si>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</si>
  <si>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</si>
  <si>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</si>
  <si>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</si>
  <si>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</si>
  <si>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</si>
  <si>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</si>
  <si>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</si>
  <si>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</si>
  <si>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</si>
  <si>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</si>
  <si>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</si>
  <si>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</si>
  <si>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</si>
  <si>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</si>
  <si>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</si>
  <si>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</si>
  <si>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</si>
  <si>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</si>
  <si>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</si>
  <si>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</si>
  <si>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</si>
  <si>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</si>
  <si>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</si>
  <si>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</si>
  <si>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</si>
  <si>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</si>
  <si>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</si>
  <si>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</si>
  <si>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</si>
  <si>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</si>
  <si>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</si>
  <si>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</si>
  <si>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</si>
  <si>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</si>
  <si>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</si>
  <si>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</si>
  <si>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</si>
  <si>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</si>
  <si>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</si>
  <si>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</si>
  <si>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</si>
  <si>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</si>
  <si>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</si>
  <si>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</si>
  <si>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</si>
  <si>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</si>
  <si>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</si>
  <si>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</si>
  <si>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</si>
  <si>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</si>
  <si>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</si>
  <si>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</si>
  <si>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</si>
  <si>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</si>
  <si>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</si>
  <si>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</si>
  <si>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</si>
  <si>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</si>
  <si>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</si>
  <si>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</si>
  <si>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</si>
  <si>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</si>
  <si>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</si>
  <si>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</si>
  <si>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</si>
  <si>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</si>
  <si>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</si>
  <si>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</si>
  <si>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</si>
  <si>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</si>
  <si>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</si>
  <si>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</si>
  <si>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</si>
  <si>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</si>
  <si>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</si>
  <si>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</si>
  <si>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</si>
  <si>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</si>
  <si>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</si>
  <si>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</si>
  <si>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</si>
  <si>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</si>
  <si>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</si>
  <si>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</si>
  <si>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</si>
  <si>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</si>
  <si>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</si>
  <si>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</si>
  <si>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</si>
  <si>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</si>
  <si>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</si>
  <si>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</si>
  <si>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</si>
  <si>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</si>
  <si>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</si>
  <si>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</si>
  <si>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</si>
  <si>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</si>
  <si>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</si>
  <si>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</si>
  <si>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</si>
  <si>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</si>
  <si>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</si>
  <si>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</si>
  <si>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</si>
  <si>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</si>
  <si>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</si>
  <si>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</si>
  <si>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</si>
  <si>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</si>
  <si>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</si>
  <si>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</si>
  <si>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</si>
  <si>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</si>
  <si>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</si>
  <si>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</si>
  <si>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</si>
  <si>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</si>
  <si>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</si>
  <si>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</si>
  <si>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</si>
  <si>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</si>
  <si>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</si>
  <si>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</si>
  <si>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</si>
  <si>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</si>
  <si>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</si>
  <si>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</si>
  <si>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</si>
  <si>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</si>
  <si>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</si>
  <si>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</si>
  <si>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</si>
  <si>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</si>
  <si>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</si>
  <si>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</si>
  <si>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</si>
  <si>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</si>
  <si>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</si>
  <si>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</si>
  <si>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</si>
  <si>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</si>
  <si>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</si>
  <si>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</si>
  <si>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</si>
  <si>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</si>
  <si>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</si>
  <si>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</si>
  <si>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</si>
  <si>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</si>
  <si>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</si>
  <si>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</si>
  <si>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</si>
  <si>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</si>
  <si>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</si>
  <si>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</si>
  <si>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</si>
  <si>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</si>
  <si>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</si>
  <si>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</si>
  <si>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</si>
  <si>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</si>
  <si>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</si>
  <si>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</si>
  <si>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</si>
  <si>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</si>
  <si>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</si>
  <si>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</si>
  <si>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</si>
  <si>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</si>
  <si>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</si>
  <si>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</si>
  <si>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</si>
  <si>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</si>
  <si>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</si>
  <si>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</si>
  <si>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</si>
  <si>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</si>
  <si>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</si>
  <si>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</si>
  <si>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</si>
  <si>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</si>
  <si>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</si>
  <si>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</si>
  <si>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</si>
  <si>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</si>
  <si>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</si>
  <si>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</si>
  <si>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</si>
  <si>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</si>
  <si>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</si>
  <si>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</si>
  <si>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</si>
  <si>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</si>
  <si>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</si>
  <si>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</si>
  <si>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</si>
  <si>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</si>
  <si>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</si>
  <si>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</si>
  <si>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</si>
  <si>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</si>
  <si>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</si>
  <si>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</si>
  <si>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</si>
  <si>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</si>
  <si>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</si>
  <si>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</si>
  <si>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</si>
  <si>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</si>
  <si>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</si>
  <si>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</si>
  <si>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</si>
  <si>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</si>
  <si>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</si>
  <si>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</si>
  <si>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</si>
  <si>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</si>
  <si>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</si>
  <si>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</si>
  <si>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</si>
  <si>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</si>
  <si>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</si>
  <si>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</si>
  <si>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</si>
  <si>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</si>
  <si>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</si>
  <si>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</si>
  <si>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</si>
  <si>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</si>
  <si>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</si>
  <si>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</si>
  <si>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</si>
  <si>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</si>
  <si>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</si>
  <si>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</si>
  <si>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</si>
  <si>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</si>
  <si>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</si>
  <si>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</si>
  <si>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</si>
  <si>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</si>
  <si>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</si>
  <si>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</si>
  <si>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</si>
  <si>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</si>
  <si>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</si>
  <si>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</si>
  <si>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</si>
  <si>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</si>
  <si>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</si>
  <si>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</si>
  <si>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</si>
  <si>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</si>
  <si>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</si>
  <si>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</si>
  <si>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</si>
  <si>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</si>
  <si>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</si>
  <si>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</si>
  <si>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</si>
  <si>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</si>
  <si>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</si>
  <si>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</si>
  <si>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</si>
  <si>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</si>
  <si>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</si>
  <si>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</si>
  <si>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</si>
  <si>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</si>
  <si>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</si>
  <si>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</si>
  <si>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</si>
  <si>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</si>
  <si>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</si>
  <si>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</si>
  <si>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</si>
  <si>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</si>
  <si>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</si>
  <si>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</si>
  <si>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</si>
  <si>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</si>
  <si>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</si>
  <si>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</si>
  <si>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</si>
  <si>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</si>
  <si>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</si>
  <si>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</si>
  <si>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</si>
  <si>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</si>
  <si>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</si>
  <si>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</si>
  <si>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</si>
  <si>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</si>
  <si>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</si>
  <si>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</si>
  <si>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</si>
  <si>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</si>
  <si>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</si>
  <si>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</si>
  <si>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</si>
  <si>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</si>
  <si>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</si>
  <si>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</si>
  <si>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</si>
  <si>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</si>
  <si>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</si>
  <si>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</si>
  <si>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</si>
  <si>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</si>
  <si>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</si>
  <si>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</si>
  <si>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</si>
  <si>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</si>
  <si>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</si>
  <si>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</si>
  <si>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</si>
  <si>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</si>
  <si>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</si>
  <si>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</si>
  <si>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</si>
  <si>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</si>
  <si>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</si>
  <si>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</si>
  <si>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</si>
  <si>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</si>
  <si>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</si>
  <si>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</si>
  <si>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</si>
  <si>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</si>
  <si>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</si>
  <si>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</si>
  <si>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</si>
  <si>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</si>
  <si>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</si>
  <si>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</si>
  <si>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</si>
  <si>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</si>
  <si>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</si>
  <si>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</si>
  <si>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</si>
  <si>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</si>
  <si>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</si>
  <si>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</si>
  <si>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</si>
  <si>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</si>
  <si>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</si>
  <si>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</si>
  <si>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</si>
  <si>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</si>
  <si>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</si>
  <si>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</si>
  <si>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</si>
  <si>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</si>
  <si>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</si>
  <si>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</si>
  <si>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</si>
  <si>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</si>
  <si>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</si>
  <si>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</si>
  <si>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</si>
  <si>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</si>
  <si>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</si>
  <si>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</si>
  <si>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</si>
  <si>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</si>
  <si>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</si>
  <si>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</si>
  <si>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</si>
  <si>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</si>
  <si>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</si>
  <si>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</si>
  <si>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</si>
  <si>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</si>
  <si>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</si>
  <si>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</si>
  <si>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</si>
  <si>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</si>
  <si>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</si>
  <si>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</si>
  <si>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</si>
  <si>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</si>
  <si>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</si>
  <si>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</si>
  <si>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</si>
  <si>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</si>
  <si>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</si>
  <si>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</si>
  <si>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</si>
  <si>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</si>
  <si>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</si>
  <si>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</si>
  <si>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</si>
  <si>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</si>
  <si>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</si>
  <si>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</si>
  <si>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</si>
  <si>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</si>
  <si>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</si>
  <si>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</si>
  <si>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</si>
  <si>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</si>
  <si>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</si>
  <si>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</si>
  <si>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</si>
  <si>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</si>
  <si>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</si>
  <si>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</si>
  <si>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</si>
  <si>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</si>
  <si>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</si>
  <si>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</si>
  <si>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</si>
  <si>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</si>
  <si>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</si>
  <si>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</si>
  <si>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</si>
  <si>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</si>
  <si>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</si>
  <si>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</si>
  <si>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</si>
  <si>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</si>
  <si>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</si>
  <si>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</si>
  <si>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</si>
  <si>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</si>
  <si>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</si>
  <si>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</si>
  <si>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</si>
  <si>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</si>
  <si>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</si>
  <si>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</si>
  <si>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</si>
  <si>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</si>
  <si>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</si>
  <si>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</si>
  <si>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</si>
  <si>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</si>
  <si>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</si>
  <si>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</si>
  <si>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</si>
  <si>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</si>
  <si>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</si>
  <si>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</si>
  <si>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</si>
  <si>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</si>
  <si>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</si>
  <si>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</si>
  <si>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</si>
  <si>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</si>
  <si>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</si>
  <si>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</si>
  <si>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</si>
  <si>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</si>
  <si>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</si>
  <si>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</si>
  <si>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</si>
  <si>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</si>
  <si>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</si>
  <si>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</si>
  <si>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</si>
  <si>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</si>
  <si>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</si>
  <si>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</si>
  <si>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</si>
  <si>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</si>
  <si>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</si>
  <si>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</si>
  <si>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</si>
  <si>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</si>
  <si>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</si>
  <si>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</si>
  <si>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</si>
  <si>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</si>
  <si>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</si>
  <si>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</si>
  <si>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</si>
  <si>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</si>
  <si>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</si>
  <si>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</si>
  <si>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</si>
  <si>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</si>
  <si>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</si>
  <si>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</si>
  <si>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</si>
  <si>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</si>
  <si>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</si>
  <si>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</si>
  <si>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</si>
  <si>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</si>
  <si>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</si>
  <si>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</si>
  <si>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</si>
  <si>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</si>
  <si>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</si>
  <si>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</si>
  <si>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</si>
  <si>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</si>
  <si>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</si>
  <si>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</si>
  <si>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</si>
  <si>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</si>
  <si>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</si>
  <si>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</si>
  <si>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</si>
  <si>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</si>
  <si>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</si>
  <si>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</si>
  <si>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</si>
  <si>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</si>
  <si>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</si>
  <si>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</si>
  <si>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</si>
  <si>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</si>
  <si>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</si>
  <si>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</si>
  <si>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</si>
  <si>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</si>
  <si>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</si>
  <si>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</si>
  <si>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</si>
  <si>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</si>
  <si>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</si>
  <si>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</si>
  <si>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</si>
  <si>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</si>
  <si>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</si>
  <si>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</si>
  <si>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</si>
  <si>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</si>
  <si>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</si>
  <si>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</si>
  <si>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</si>
  <si>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</si>
  <si>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</si>
  <si>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</si>
  <si>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</si>
  <si>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</si>
  <si>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</si>
  <si>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</si>
  <si>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</si>
  <si>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</si>
  <si>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</si>
  <si>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</si>
  <si>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</si>
  <si>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</si>
  <si>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</si>
  <si>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</si>
  <si>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</si>
  <si>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</si>
  <si>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</si>
  <si>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</si>
  <si>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</si>
  <si>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</si>
  <si>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</si>
  <si>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</si>
  <si>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</si>
  <si>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</si>
  <si>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</si>
  <si>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</si>
  <si>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</si>
  <si>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</si>
  <si>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</si>
  <si>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</si>
  <si>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</si>
  <si>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</si>
  <si>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</si>
  <si>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</si>
  <si>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</si>
  <si>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</si>
  <si>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</si>
  <si>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</si>
  <si>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</si>
  <si>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</si>
  <si>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</si>
  <si>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</si>
  <si>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</si>
  <si>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</si>
  <si>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</si>
  <si>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</si>
  <si>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</si>
  <si>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</si>
  <si>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</si>
  <si>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</si>
  <si>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</si>
  <si>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</si>
  <si>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</si>
  <si>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</si>
  <si>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</si>
  <si>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</si>
  <si>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</si>
  <si>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</si>
  <si>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</si>
  <si>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</si>
  <si>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</si>
  <si>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</si>
  <si>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</si>
  <si>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</si>
  <si>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</si>
  <si>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</si>
  <si>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</si>
  <si>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</si>
  <si>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</si>
  <si>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</si>
  <si>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</si>
  <si>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</si>
  <si>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</si>
  <si>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</si>
  <si>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</si>
  <si>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</si>
  <si>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</si>
  <si>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</si>
  <si>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</si>
  <si>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</si>
  <si>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</si>
  <si>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</si>
  <si>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</si>
  <si>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</si>
  <si>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</si>
  <si>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</si>
  <si>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</si>
  <si>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</si>
  <si>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</si>
  <si>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</si>
  <si>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</si>
  <si>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</si>
  <si>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</si>
  <si>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</si>
  <si>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</si>
  <si>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</si>
  <si>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</si>
  <si>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</si>
  <si>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</si>
  <si>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</si>
  <si>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</si>
  <si>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</si>
  <si>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</si>
  <si>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</si>
  <si>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</si>
  <si>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</si>
  <si>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</si>
  <si>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</si>
  <si>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</si>
  <si>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</si>
  <si>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</si>
  <si>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</si>
  <si>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</si>
  <si>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</si>
  <si>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</si>
  <si>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</si>
  <si>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</si>
  <si>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</si>
  <si>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</si>
  <si>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</si>
  <si>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</si>
  <si>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</si>
  <si>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</si>
  <si>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</si>
  <si>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</si>
  <si>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</si>
  <si>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</si>
  <si>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</si>
  <si>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</si>
  <si>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</si>
  <si>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</si>
  <si>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</si>
  <si>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</si>
  <si>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</si>
  <si>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</si>
  <si>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</si>
  <si>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</si>
  <si>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</si>
  <si>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</si>
  <si>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</si>
  <si>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</si>
  <si>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</si>
  <si>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</si>
  <si>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</si>
  <si>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</si>
  <si>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</si>
  <si>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</si>
  <si>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</si>
  <si>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</si>
  <si>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</si>
  <si>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</si>
  <si>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</si>
  <si>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</si>
  <si>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</si>
  <si>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</si>
  <si>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</si>
  <si>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</si>
  <si>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</si>
  <si>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</si>
  <si>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</si>
  <si>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</si>
  <si>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</si>
  <si>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</si>
  <si>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</si>
  <si>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</si>
  <si>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</si>
  <si>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</si>
  <si>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</si>
  <si>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</si>
  <si>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</si>
  <si>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</si>
  <si>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</si>
  <si>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</si>
  <si>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</si>
  <si>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</si>
  <si>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</si>
  <si>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</si>
  <si>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</si>
  <si>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</si>
  <si>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</si>
  <si>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</si>
  <si>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</si>
  <si>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</si>
  <si>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</si>
  <si>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</si>
  <si>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</si>
  <si>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</si>
  <si>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</si>
  <si>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</si>
  <si>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</si>
  <si>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</si>
  <si>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</si>
  <si>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</si>
  <si>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</si>
  <si>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</si>
  <si>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</si>
  <si>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</si>
  <si>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</si>
  <si>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</si>
  <si>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</si>
  <si>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</si>
  <si>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</si>
  <si>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</si>
  <si>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</si>
  <si>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</si>
  <si>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</si>
  <si>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</si>
  <si>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</si>
  <si>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</si>
  <si>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</si>
  <si>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</si>
  <si>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</si>
  <si>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</si>
  <si>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</si>
  <si>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</si>
  <si>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</si>
  <si>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</si>
  <si>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</si>
  <si>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</si>
  <si>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</si>
  <si>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</si>
  <si>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</si>
  <si>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</si>
  <si>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</si>
  <si>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</si>
  <si>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</si>
  <si>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</si>
  <si>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</si>
  <si>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</si>
  <si>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</si>
  <si>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</si>
  <si>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</si>
  <si>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</si>
  <si>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</si>
  <si>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</si>
  <si>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</si>
  <si>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</si>
  <si>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</si>
  <si>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</si>
  <si>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</si>
  <si>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</si>
  <si>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</si>
  <si>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</si>
  <si>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</si>
  <si>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</si>
  <si>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</si>
  <si>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</si>
  <si>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</si>
  <si>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</si>
  <si>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</si>
  <si>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</si>
  <si>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</si>
  <si>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</si>
  <si>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</si>
  <si>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</si>
  <si>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</si>
  <si>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</si>
  <si>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</si>
  <si>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</si>
  <si>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</si>
  <si>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</si>
  <si>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</si>
  <si>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</si>
  <si>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</si>
  <si>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</si>
  <si>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</si>
  <si>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</si>
  <si>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</si>
  <si>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</si>
  <si>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</si>
  <si>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</si>
  <si>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</si>
  <si>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</si>
  <si>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</si>
  <si>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</si>
  <si>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</si>
  <si>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</si>
  <si>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</si>
  <si>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</si>
  <si>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</si>
  <si>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</si>
  <si>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</si>
  <si>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</si>
  <si>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</si>
  <si>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</si>
  <si>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</si>
  <si>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</si>
  <si>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</si>
  <si>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</si>
  <si>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</si>
  <si>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</si>
  <si>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</si>
  <si>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</si>
  <si>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</si>
  <si>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</si>
  <si>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</si>
  <si>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</si>
  <si>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</si>
  <si>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</si>
  <si>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</si>
  <si>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</si>
  <si>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</si>
  <si>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</si>
  <si>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</si>
  <si>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</si>
  <si>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</si>
  <si>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</si>
  <si>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</si>
  <si>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</si>
  <si>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</si>
  <si>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</si>
  <si>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</si>
  <si>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</si>
  <si>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</si>
  <si>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</si>
  <si>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</si>
  <si>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</si>
  <si>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</si>
  <si>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</si>
  <si>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</si>
  <si>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</si>
  <si>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</si>
  <si>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</si>
  <si>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</si>
  <si>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</si>
  <si>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</si>
  <si>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</si>
  <si>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</si>
  <si>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</si>
  <si>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</si>
  <si>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</si>
  <si>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</si>
  <si>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</si>
  <si>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</si>
  <si>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</si>
  <si>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</si>
  <si>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</si>
  <si>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</si>
  <si>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</si>
  <si>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</si>
  <si>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</si>
  <si>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</si>
  <si>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</si>
  <si>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</si>
  <si>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</si>
  <si>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</si>
  <si>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</si>
  <si>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</si>
  <si>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</si>
  <si>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</si>
  <si>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</si>
  <si>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</si>
  <si>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</si>
  <si>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</si>
  <si>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</si>
  <si>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</si>
  <si>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</si>
  <si>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</si>
  <si>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</si>
  <si>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</si>
  <si>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</si>
  <si>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</si>
  <si>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</si>
  <si>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</si>
  <si>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</si>
  <si>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</si>
  <si>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</si>
  <si>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</si>
  <si>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</si>
  <si>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</si>
  <si>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</si>
  <si>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</si>
  <si>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</si>
  <si>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</si>
  <si>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</si>
  <si>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</si>
  <si>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</si>
  <si>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</si>
  <si>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</si>
  <si>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</si>
  <si>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</si>
  <si>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</si>
  <si>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</si>
  <si>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</si>
  <si>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</si>
  <si>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</si>
  <si>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</si>
  <si>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</si>
  <si>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</si>
  <si>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</si>
  <si>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</si>
  <si>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</si>
  <si>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</si>
  <si>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</si>
  <si>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</si>
  <si>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</si>
  <si>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</si>
  <si>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</si>
  <si>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</si>
  <si>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</si>
  <si>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</si>
  <si>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</si>
  <si>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</si>
  <si>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</si>
  <si>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</si>
  <si>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</si>
  <si>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</si>
  <si>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</si>
  <si>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</si>
  <si>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</si>
  <si>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</si>
  <si>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</si>
  <si>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</si>
  <si>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</si>
  <si>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</si>
  <si>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</si>
  <si>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</si>
  <si>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</si>
  <si>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</si>
  <si>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</si>
  <si>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</si>
  <si>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</si>
  <si>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</si>
  <si>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</si>
  <si>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</si>
  <si>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</si>
  <si>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</si>
  <si>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</si>
  <si>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</si>
  <si>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</si>
  <si>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</si>
  <si>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</si>
  <si>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</si>
  <si>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</si>
  <si>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</si>
  <si>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</si>
  <si>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</si>
  <si>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</si>
  <si>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</si>
  <si>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</si>
  <si>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</si>
  <si>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</si>
  <si>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</si>
  <si>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</si>
  <si>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</si>
  <si>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</si>
  <si>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</si>
  <si>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</si>
  <si>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</si>
  <si>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</si>
  <si>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</si>
  <si>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</si>
  <si>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</si>
  <si>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</si>
  <si>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</si>
  <si>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</si>
  <si>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</si>
  <si>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</si>
  <si>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</si>
  <si>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</si>
  <si>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</si>
  <si>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</si>
  <si>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</si>
  <si>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</si>
  <si>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</si>
  <si>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</si>
  <si>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</si>
  <si>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</si>
  <si>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</si>
  <si>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</si>
  <si>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</si>
  <si>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</si>
  <si>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</si>
  <si>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</si>
  <si>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</si>
  <si>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</si>
  <si>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</si>
  <si>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</si>
  <si>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</si>
  <si>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</si>
  <si>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</si>
  <si>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</si>
  <si>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</si>
  <si>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</si>
  <si>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</si>
  <si>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</si>
  <si>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</si>
  <si>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</si>
  <si>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</si>
  <si>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</si>
  <si>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</si>
  <si>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</si>
  <si>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</si>
  <si>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</si>
  <si>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</si>
  <si>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</si>
  <si>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</si>
  <si>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</si>
  <si>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</si>
  <si>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</si>
  <si>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</si>
  <si>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</si>
  <si>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</si>
  <si>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</si>
  <si>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</si>
  <si>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</si>
  <si>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</si>
  <si>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</si>
  <si>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</si>
  <si>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</si>
  <si>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</si>
  <si>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</si>
  <si>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</si>
  <si>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</si>
  <si>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</si>
  <si>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</si>
  <si>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</si>
  <si>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</si>
  <si>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</si>
  <si>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</si>
  <si>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</si>
  <si>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</si>
  <si>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</si>
  <si>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</si>
  <si>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</si>
  <si>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</si>
  <si>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</si>
  <si>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</si>
  <si>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</si>
  <si>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</si>
  <si>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</si>
  <si>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</si>
  <si>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</si>
  <si>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</si>
  <si>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</si>
  <si>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</si>
  <si>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</si>
  <si>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</si>
  <si>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</si>
  <si>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</si>
  <si>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</si>
  <si>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</si>
  <si>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</si>
  <si>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</si>
  <si>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</si>
  <si>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</si>
  <si>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</si>
  <si>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</si>
  <si>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</si>
  <si>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</si>
  <si>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</si>
  <si>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</si>
  <si>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</si>
  <si>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</si>
  <si>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</si>
  <si>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</si>
  <si>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</si>
  <si>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</si>
  <si>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</si>
  <si>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</si>
  <si>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</si>
  <si>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</si>
  <si>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</si>
  <si>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</si>
  <si>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</si>
  <si>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</si>
  <si>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</si>
  <si>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</si>
  <si>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</si>
  <si>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</si>
  <si>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</si>
  <si>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</si>
  <si>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</si>
  <si>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</si>
  <si>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</si>
  <si>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</si>
  <si>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</si>
  <si>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</si>
  <si>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</si>
  <si>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</si>
  <si>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</si>
  <si>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</si>
  <si>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</si>
  <si>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</si>
  <si>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</si>
  <si>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</si>
  <si>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</si>
  <si>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</si>
  <si>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</si>
  <si>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</si>
  <si>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</si>
  <si>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</si>
  <si>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</si>
  <si>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</si>
  <si>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</si>
  <si>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</si>
  <si>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</si>
  <si>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</si>
  <si>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</si>
  <si>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</si>
  <si>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</si>
  <si>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</si>
  <si>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</si>
  <si>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</si>
  <si>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</si>
  <si>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</si>
  <si>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</si>
  <si>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</si>
  <si>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</si>
  <si>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</si>
  <si>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</si>
  <si>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</si>
  <si>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</si>
  <si>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</si>
  <si>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</si>
  <si>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</si>
  <si>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</si>
  <si>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</si>
  <si>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</si>
  <si>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</si>
  <si>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</si>
  <si>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</si>
  <si>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</si>
  <si>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</si>
  <si>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</si>
  <si>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</si>
  <si>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</si>
  <si>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</si>
  <si>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</si>
  <si>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</si>
  <si>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</si>
  <si>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</si>
  <si>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</si>
  <si>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</si>
  <si>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</si>
  <si>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</si>
  <si>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</si>
  <si>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</si>
  <si>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</si>
  <si>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</si>
  <si>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</si>
  <si>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</si>
  <si>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</si>
  <si>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</si>
  <si>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</si>
  <si>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</si>
  <si>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</si>
  <si>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</si>
  <si>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</si>
  <si>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</si>
  <si>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</si>
  <si>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</si>
  <si>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</si>
  <si>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</si>
  <si>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</si>
  <si>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</si>
  <si>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</si>
  <si>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</si>
  <si>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</si>
  <si>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</si>
  <si>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</si>
  <si>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</si>
  <si>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</si>
  <si>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</si>
  <si>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</si>
  <si>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</si>
  <si>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</si>
  <si>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</si>
  <si>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</si>
  <si>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</si>
  <si>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</si>
  <si>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</si>
  <si>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</si>
  <si>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</si>
  <si>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</si>
  <si>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</si>
  <si>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</si>
  <si>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</si>
  <si>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</si>
  <si>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</si>
  <si>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</si>
  <si>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</si>
  <si>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</si>
  <si>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</si>
  <si>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</si>
  <si>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</si>
  <si>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</si>
  <si>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</si>
  <si>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</si>
  <si>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</si>
  <si>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</si>
  <si>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</si>
  <si>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</si>
  <si>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</si>
  <si>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</si>
  <si>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</si>
  <si>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</si>
  <si>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</si>
  <si>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</si>
  <si>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</si>
  <si>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</si>
  <si>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</si>
  <si>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</si>
  <si>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</si>
  <si>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</si>
  <si>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</si>
  <si>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</si>
  <si>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</si>
  <si>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</si>
  <si>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</si>
  <si>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</si>
  <si>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</si>
  <si>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</si>
  <si>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</si>
  <si>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</si>
  <si>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</si>
  <si>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</si>
  <si>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</si>
  <si>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</si>
  <si>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</si>
  <si>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</si>
  <si>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</si>
  <si>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</si>
  <si>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</si>
  <si>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</si>
  <si>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</si>
  <si>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</si>
  <si>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</si>
  <si>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</si>
  <si>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</si>
  <si>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</si>
  <si>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</si>
  <si>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</si>
  <si>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</si>
  <si>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</si>
  <si>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</si>
  <si>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</si>
  <si>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</si>
  <si>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</si>
  <si>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</si>
  <si>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</si>
  <si>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</si>
  <si>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</si>
  <si>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</si>
  <si>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</si>
  <si>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</si>
  <si>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</si>
  <si>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</si>
  <si>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</si>
  <si>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</si>
  <si>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</si>
  <si>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</si>
  <si>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</si>
  <si>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</si>
  <si>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</si>
  <si>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</si>
  <si>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</si>
  <si>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</si>
  <si>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</si>
  <si>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</si>
  <si>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</si>
  <si>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</si>
  <si>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</si>
  <si>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</si>
  <si>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</si>
  <si>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</si>
  <si>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</si>
  <si>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</si>
  <si>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</si>
  <si>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</si>
  <si>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</si>
  <si>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</si>
  <si>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</si>
  <si>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</si>
  <si>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</si>
  <si>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</si>
  <si>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</si>
  <si>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</si>
  <si>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</si>
  <si>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</si>
  <si>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</si>
  <si>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</si>
  <si>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</si>
  <si>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</si>
  <si>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</si>
  <si>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</si>
  <si>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</si>
  <si>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</si>
  <si>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</si>
  <si>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</si>
  <si>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</si>
  <si>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</si>
  <si>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</si>
  <si>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</si>
  <si>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</si>
  <si>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</si>
  <si>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</si>
  <si>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</si>
  <si>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</si>
  <si>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</si>
  <si>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</si>
  <si>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</si>
  <si>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</si>
  <si>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</si>
  <si>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</si>
  <si>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</si>
  <si>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</si>
  <si>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</si>
  <si>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</si>
  <si>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</si>
  <si>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</si>
  <si>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</si>
  <si>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</si>
  <si>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</si>
  <si>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</si>
  <si>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</si>
  <si>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</si>
  <si>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</si>
  <si>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</si>
  <si>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</si>
  <si>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</si>
  <si>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</si>
  <si>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</si>
  <si>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</si>
  <si>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</si>
  <si>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</si>
  <si>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</si>
  <si>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</si>
  <si>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</si>
  <si>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</si>
  <si>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</si>
  <si>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</si>
  <si>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</si>
  <si>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</si>
  <si>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</si>
  <si>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</si>
  <si>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</si>
  <si>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</si>
  <si>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</si>
  <si>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</si>
  <si>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</si>
  <si>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</si>
  <si>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</si>
  <si>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</si>
  <si>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</si>
  <si>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</si>
  <si>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</si>
  <si>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</si>
  <si>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</si>
  <si>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</si>
  <si>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</si>
  <si>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</si>
  <si>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</si>
  <si>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</si>
  <si>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</si>
  <si>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</si>
  <si>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</si>
  <si>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</si>
  <si>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</si>
  <si>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</si>
  <si>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</si>
  <si>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</si>
  <si>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</si>
  <si>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</si>
  <si>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</si>
  <si>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</si>
  <si>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</si>
  <si>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</si>
  <si>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</si>
  <si>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</si>
  <si>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</si>
  <si>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</si>
  <si>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</si>
  <si>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</si>
  <si>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</si>
  <si>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</si>
  <si>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</si>
  <si>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</si>
  <si>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</si>
  <si>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</si>
  <si>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</si>
  <si>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</si>
  <si>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</si>
  <si>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</si>
  <si>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</si>
  <si>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</si>
  <si>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</si>
  <si>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</si>
  <si>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</si>
  <si>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</si>
  <si>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</si>
  <si>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</si>
  <si>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</si>
  <si>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</si>
  <si>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</si>
  <si>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</si>
  <si>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</si>
  <si>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</si>
  <si>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</si>
  <si>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</si>
  <si>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</si>
  <si>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</si>
  <si>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</si>
  <si>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</si>
  <si>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</si>
  <si>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</si>
  <si>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</si>
  <si>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</si>
  <si>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</si>
  <si>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</si>
  <si>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</si>
  <si>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</si>
  <si>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</si>
  <si>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</si>
  <si>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</si>
  <si>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</si>
  <si>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</si>
  <si>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</si>
  <si>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</si>
  <si>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</si>
  <si>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</si>
  <si>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</si>
  <si>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</si>
  <si>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</si>
  <si>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</si>
  <si>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</si>
  <si>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</si>
  <si>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</si>
  <si>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</si>
  <si>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</si>
  <si>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</si>
  <si>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</si>
  <si>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</si>
  <si>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</si>
  <si>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</si>
  <si>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</si>
  <si>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</si>
  <si>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</si>
  <si>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</si>
  <si>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</si>
  <si>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</si>
  <si>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</si>
  <si>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</si>
  <si>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</si>
  <si>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</si>
  <si>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</si>
  <si>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</si>
  <si>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</si>
  <si>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</si>
  <si>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</si>
  <si>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</si>
  <si>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</si>
  <si>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</si>
  <si>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</si>
  <si>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</si>
  <si>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</si>
  <si>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</si>
  <si>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</si>
  <si>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</si>
  <si>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</si>
  <si>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</si>
  <si>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</si>
  <si>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</si>
  <si>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</si>
  <si>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</si>
  <si>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</si>
  <si>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</si>
  <si>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</si>
  <si>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</si>
  <si>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</si>
  <si>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</si>
  <si>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</si>
  <si>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</si>
  <si>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</si>
  <si>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</si>
  <si>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</si>
  <si>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</si>
  <si>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</si>
  <si>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</si>
  <si>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</si>
  <si>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</si>
  <si>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</si>
  <si>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</si>
  <si>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</si>
  <si>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</si>
  <si>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</si>
  <si>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</si>
  <si>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</si>
  <si>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</si>
  <si>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</si>
  <si>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</si>
  <si>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</si>
  <si>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</si>
  <si>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</si>
  <si>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</si>
  <si>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</si>
  <si>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</si>
  <si>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</si>
  <si>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</si>
  <si>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</si>
  <si>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</si>
  <si>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</si>
  <si>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</si>
  <si>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</si>
  <si>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</si>
  <si>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</si>
  <si>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</si>
  <si>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</si>
  <si>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</si>
  <si>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</si>
  <si>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</si>
  <si>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</si>
  <si>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</si>
  <si>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</si>
  <si>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</si>
  <si>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</si>
  <si>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</si>
  <si>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</si>
  <si>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</si>
  <si>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</si>
  <si>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</si>
  <si>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</si>
  <si>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</si>
  <si>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</si>
  <si>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</si>
  <si>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</si>
  <si>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</si>
  <si>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</si>
  <si>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</si>
  <si>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</si>
  <si>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</si>
  <si>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</si>
  <si>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</si>
  <si>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</si>
  <si>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</si>
  <si>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</si>
  <si>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</si>
  <si>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</si>
  <si>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</si>
  <si>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</si>
  <si>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</si>
  <si>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</si>
  <si>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</si>
  <si>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</si>
  <si>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</si>
  <si>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</si>
  <si>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</si>
  <si>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</si>
  <si>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</si>
  <si>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</si>
  <si>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</si>
  <si>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</si>
  <si>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</si>
  <si>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</si>
  <si>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</si>
  <si>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</si>
  <si>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</si>
  <si>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</si>
  <si>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</si>
  <si>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</si>
  <si>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</si>
  <si>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</si>
  <si>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</si>
  <si>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</si>
  <si>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</si>
  <si>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</si>
  <si>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</si>
  <si>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</si>
  <si>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</si>
  <si>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</si>
  <si>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</si>
  <si>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</si>
  <si>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</si>
  <si>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</si>
  <si>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</si>
  <si>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</si>
  <si>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</si>
  <si>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</si>
  <si>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</si>
  <si>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</si>
  <si>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</si>
  <si>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</si>
  <si>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</si>
  <si>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</si>
  <si>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</si>
  <si>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</si>
  <si>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</si>
  <si>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</si>
  <si>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</si>
  <si>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</si>
  <si>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</si>
  <si>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</si>
  <si>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</si>
  <si>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</si>
  <si>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</si>
  <si>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</si>
  <si>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</si>
  <si>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</si>
  <si>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</si>
  <si>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</si>
  <si>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</si>
  <si>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</si>
  <si>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</si>
  <si>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</si>
  <si>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</si>
  <si>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</si>
  <si>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</si>
  <si>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</si>
  <si>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</si>
  <si>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</si>
  <si>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</si>
  <si>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</si>
  <si>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</si>
  <si>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</si>
  <si>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</si>
  <si>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</si>
  <si>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</si>
  <si>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</si>
  <si>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</si>
  <si>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</si>
  <si>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</si>
  <si>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</si>
  <si>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</si>
  <si>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</si>
  <si>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</si>
  <si>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</si>
  <si>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</si>
  <si>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</si>
  <si>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</si>
  <si>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</si>
  <si>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</si>
  <si>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</si>
  <si>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</si>
  <si>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</si>
  <si>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</si>
  <si>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</si>
  <si>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</si>
  <si>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</si>
  <si>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</si>
  <si>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</si>
  <si>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</si>
  <si>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</si>
  <si>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</si>
  <si>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</si>
  <si>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</si>
  <si>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</si>
  <si>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</si>
  <si>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</si>
  <si>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</si>
  <si>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</si>
  <si>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</si>
  <si>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</si>
  <si>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</si>
  <si>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</si>
  <si>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</si>
  <si>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</si>
  <si>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</si>
  <si>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</si>
  <si>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</si>
  <si>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</si>
  <si>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</si>
  <si>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</si>
  <si>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</si>
  <si>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</si>
  <si>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</si>
  <si>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</si>
  <si>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</si>
  <si>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</si>
  <si>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</si>
  <si>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</si>
  <si>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</si>
  <si>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</si>
  <si>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</si>
  <si>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</si>
  <si>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</si>
  <si>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</si>
  <si>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</si>
  <si>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</si>
  <si>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</si>
  <si>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</si>
  <si>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</si>
  <si>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</si>
  <si>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</si>
  <si>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</si>
  <si>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</si>
  <si>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</si>
  <si>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</si>
  <si>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</si>
  <si>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</si>
  <si>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</si>
  <si>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</si>
  <si>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</si>
  <si>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</si>
  <si>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</si>
  <si>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</si>
  <si>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</si>
  <si>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</si>
  <si>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</si>
  <si>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</si>
  <si>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</si>
  <si>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</si>
  <si>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</si>
  <si>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</si>
  <si>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</si>
  <si>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</si>
  <si>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</si>
  <si>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</si>
  <si>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</si>
  <si>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</si>
  <si>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</si>
  <si>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</si>
  <si>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</si>
  <si>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</si>
  <si>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</si>
  <si>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</si>
  <si>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</si>
  <si>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</si>
  <si>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</si>
  <si>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</si>
  <si>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</si>
  <si>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</si>
  <si>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</si>
  <si>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</si>
  <si>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</si>
  <si>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</si>
  <si>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</si>
  <si>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</si>
  <si>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</si>
  <si>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</si>
  <si>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</si>
  <si>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</si>
  <si>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</si>
  <si>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</si>
  <si>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</si>
  <si>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</si>
  <si>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</si>
  <si>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</si>
  <si>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</si>
  <si>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</si>
  <si>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</si>
  <si>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</si>
  <si>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</si>
  <si>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</si>
  <si>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</si>
  <si>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</si>
  <si>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</si>
  <si>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</si>
  <si>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</si>
  <si>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</si>
  <si>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</si>
  <si>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</si>
  <si>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</si>
  <si>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</si>
  <si>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</si>
  <si>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</si>
  <si>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</si>
  <si>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</si>
  <si>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</si>
  <si>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</si>
  <si>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</si>
  <si>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</si>
  <si>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</si>
  <si>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</si>
  <si>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</si>
  <si>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</si>
  <si>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</si>
  <si>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</si>
  <si>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</si>
  <si>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</si>
  <si>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</si>
  <si>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</si>
  <si>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</si>
  <si>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</si>
  <si>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</si>
  <si>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</si>
  <si>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</si>
  <si>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</si>
  <si>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</si>
  <si>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</si>
  <si>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</si>
  <si>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</si>
  <si>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</si>
  <si>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</si>
  <si>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</si>
  <si>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</si>
  <si>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</si>
  <si>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</si>
  <si>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</si>
  <si>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</si>
  <si>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</si>
  <si>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</si>
  <si>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</si>
  <si>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</si>
  <si>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</si>
  <si>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</si>
  <si>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</si>
  <si>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</si>
  <si>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</si>
  <si>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</si>
  <si>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</si>
  <si>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</si>
  <si>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</si>
  <si>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</si>
  <si>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</si>
  <si>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</si>
  <si>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</si>
  <si>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</si>
  <si>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</si>
  <si>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</si>
  <si>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</si>
  <si>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</si>
  <si>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</si>
  <si>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</si>
  <si>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</si>
  <si>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</si>
  <si>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</si>
  <si>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</si>
  <si>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</si>
  <si>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</si>
  <si>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</si>
  <si>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</si>
  <si>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</si>
  <si>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</si>
  <si>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</si>
  <si>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</si>
  <si>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</si>
  <si>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</si>
  <si>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</si>
  <si>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</si>
  <si>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</si>
  <si>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</si>
  <si>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</si>
  <si>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</si>
  <si>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</si>
  <si>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</si>
  <si>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</si>
  <si>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</si>
  <si>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</si>
  <si>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</si>
  <si>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</si>
  <si>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</si>
  <si>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</si>
  <si>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</si>
  <si>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</si>
  <si>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</si>
  <si>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</si>
  <si>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</si>
  <si>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</si>
  <si>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</si>
  <si>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</si>
  <si>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</si>
  <si>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</si>
  <si>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</si>
  <si>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</si>
  <si>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</si>
  <si>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</si>
  <si>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</si>
  <si>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</si>
  <si>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</si>
  <si>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</si>
  <si>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</si>
  <si>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</si>
  <si>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</si>
  <si>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</si>
  <si>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</si>
  <si>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</si>
  <si>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</si>
  <si>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</si>
  <si>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</si>
  <si>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</si>
  <si>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</si>
  <si>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</si>
  <si>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</si>
  <si>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</si>
  <si>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</si>
  <si>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</si>
  <si>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</si>
  <si>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</si>
  <si>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</si>
  <si>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</si>
  <si>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</si>
  <si>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</si>
  <si>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</si>
  <si>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</si>
  <si>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</si>
  <si>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</si>
  <si>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</si>
  <si>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</si>
  <si>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</si>
  <si>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</si>
  <si>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</si>
  <si>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</si>
  <si>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</si>
  <si>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</si>
  <si>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</si>
  <si>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</si>
  <si>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</si>
  <si>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</si>
  <si>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</si>
  <si>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</si>
  <si>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</si>
  <si>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</si>
  <si>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</si>
  <si>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</si>
  <si>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</si>
  <si>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</si>
  <si>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</si>
  <si>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</si>
  <si>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</si>
  <si>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</si>
  <si>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</si>
  <si>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</si>
  <si>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</si>
  <si>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</si>
  <si>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</si>
  <si>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</si>
  <si>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</si>
  <si>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</si>
  <si>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</si>
  <si>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</si>
  <si>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</si>
  <si>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</si>
  <si>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</si>
  <si>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</si>
  <si>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</si>
  <si>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</si>
  <si>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</si>
  <si>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</si>
  <si>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</si>
  <si>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</si>
  <si>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</si>
  <si>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</si>
  <si>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</si>
  <si>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</si>
  <si>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</si>
  <si>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</si>
  <si>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</si>
  <si>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</si>
  <si>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</si>
  <si>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</si>
  <si>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</si>
  <si>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</si>
  <si>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</si>
  <si>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</si>
  <si>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</si>
  <si>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</si>
  <si>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</si>
  <si>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</si>
  <si>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</si>
  <si>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</si>
  <si>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</si>
  <si>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</si>
  <si>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</si>
  <si>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</si>
  <si>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</si>
  <si>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</si>
  <si>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</si>
  <si>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</si>
  <si>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</si>
  <si>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</si>
  <si>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</si>
  <si>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</si>
  <si>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</si>
  <si>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</si>
  <si>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</si>
  <si>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</si>
  <si>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</si>
  <si>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</si>
  <si>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</si>
  <si>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</si>
  <si>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</si>
  <si>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</si>
  <si>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</si>
  <si>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</si>
  <si>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</si>
  <si>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</si>
  <si>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</si>
  <si>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</si>
  <si>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</si>
  <si>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</si>
  <si>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</si>
  <si>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</si>
  <si>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</si>
  <si>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</si>
  <si>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</si>
  <si>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</si>
  <si>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</si>
  <si>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</si>
  <si>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</si>
  <si>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</si>
  <si>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</si>
  <si>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</si>
  <si>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</si>
  <si>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</si>
  <si>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</si>
  <si>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</si>
  <si>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</si>
  <si>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</si>
  <si>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</si>
  <si>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</si>
  <si>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</si>
  <si>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</si>
  <si>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</si>
  <si>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</si>
  <si>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</si>
  <si>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</si>
  <si>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</si>
  <si>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</si>
  <si>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</si>
  <si>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</si>
  <si>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</si>
  <si>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</si>
  <si>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</si>
  <si>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</si>
  <si>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</si>
  <si>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</si>
  <si>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</si>
  <si>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</si>
  <si>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</si>
  <si>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</si>
  <si>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</si>
  <si>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</si>
  <si>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</si>
  <si>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</si>
  <si>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</si>
  <si>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</si>
  <si>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</si>
  <si>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</si>
  <si>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</si>
  <si>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</si>
  <si>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</si>
  <si>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</si>
  <si>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</si>
  <si>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</si>
  <si>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</si>
  <si>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</si>
  <si>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</si>
  <si>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</si>
  <si>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</si>
  <si>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</si>
  <si>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</si>
  <si>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</si>
  <si>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</si>
  <si>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</si>
  <si>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</si>
  <si>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</si>
  <si>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</si>
  <si>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</si>
  <si>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</si>
  <si>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</si>
  <si>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</si>
  <si>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</si>
  <si>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</si>
  <si>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</si>
  <si>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</si>
  <si>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</si>
  <si>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</si>
  <si>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</si>
  <si>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</si>
  <si>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</si>
  <si>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</si>
  <si>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</si>
  <si>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</si>
  <si>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</si>
  <si>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</si>
  <si>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</si>
  <si>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</si>
  <si>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</si>
  <si>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</si>
  <si>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</si>
  <si>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</si>
  <si>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</si>
  <si>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</si>
  <si>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</si>
  <si>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</si>
  <si>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</si>
  <si>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</si>
  <si>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</si>
  <si>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</si>
  <si>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</si>
  <si>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</si>
  <si>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</si>
  <si>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</si>
  <si>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</si>
  <si>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</si>
  <si>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</si>
  <si>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</si>
  <si>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</si>
  <si>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</si>
  <si>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</si>
  <si>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</si>
  <si>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</si>
  <si>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</si>
  <si>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</si>
  <si>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</si>
  <si>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</si>
  <si>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</si>
  <si>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</si>
  <si>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</si>
  <si>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</si>
  <si>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</si>
  <si>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</si>
  <si>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</si>
  <si>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</si>
  <si>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</si>
  <si>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</si>
  <si>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</si>
  <si>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</si>
  <si>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</si>
  <si>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</si>
  <si>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</si>
  <si>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</si>
  <si>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</si>
  <si>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</si>
  <si>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</si>
  <si>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</si>
  <si>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</si>
  <si>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</si>
  <si>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</si>
  <si>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</si>
  <si>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</si>
  <si>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</si>
  <si>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</si>
  <si>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</si>
  <si>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</si>
  <si>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</si>
  <si>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</si>
  <si>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</si>
  <si>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</si>
  <si>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</si>
  <si>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</si>
  <si>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</si>
  <si>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</si>
  <si>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</si>
  <si>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</si>
  <si>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</si>
  <si>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</si>
  <si>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</si>
  <si>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</si>
  <si>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</si>
  <si>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</si>
  <si>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</si>
  <si>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</si>
  <si>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</si>
  <si>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</si>
  <si>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</si>
  <si>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</si>
  <si>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</si>
  <si>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</si>
  <si>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</si>
  <si>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</si>
  <si>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</si>
  <si>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</si>
  <si>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</si>
  <si>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</si>
  <si>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</si>
  <si>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</si>
  <si>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</si>
  <si>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</si>
  <si>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</si>
  <si>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</si>
  <si>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</si>
  <si>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</si>
  <si>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</si>
  <si>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</si>
  <si>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</si>
  <si>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</si>
  <si>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</si>
  <si>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</si>
  <si>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</si>
  <si>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</si>
  <si>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</si>
  <si>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</si>
  <si>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</si>
  <si>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</si>
  <si>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</si>
  <si>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</si>
  <si>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</si>
  <si>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</si>
  <si>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</si>
  <si>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</si>
  <si>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</si>
  <si>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</si>
  <si>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</si>
  <si>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</si>
  <si>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</si>
  <si>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</si>
  <si>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</si>
  <si>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</si>
  <si>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</si>
  <si>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</si>
  <si>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</si>
  <si>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</si>
  <si>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</si>
  <si>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</si>
  <si>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</si>
  <si>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</si>
  <si>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</si>
  <si>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</si>
  <si>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</si>
  <si>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</si>
  <si>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</si>
  <si>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</si>
  <si>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</si>
  <si>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</si>
  <si>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</si>
  <si>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</si>
  <si>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</si>
  <si>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</si>
  <si>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</si>
  <si>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</si>
  <si>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</si>
  <si>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</si>
  <si>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</si>
  <si>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</si>
  <si>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</si>
  <si>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</si>
  <si>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</si>
  <si>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</si>
  <si>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</si>
  <si>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</si>
  <si>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</si>
  <si>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</si>
  <si>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</si>
  <si>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</si>
  <si>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</si>
  <si>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</si>
  <si>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</si>
  <si>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</si>
  <si>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</si>
  <si>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</si>
  <si>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</si>
  <si>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</si>
  <si>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</si>
  <si>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</si>
  <si>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</si>
  <si>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</si>
  <si>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</si>
  <si>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</si>
  <si>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</si>
  <si>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</si>
  <si>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</si>
  <si>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</si>
  <si>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</si>
  <si>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</si>
  <si>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</si>
  <si>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</si>
  <si>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</si>
  <si>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</si>
  <si>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</si>
  <si>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</si>
  <si>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</si>
  <si>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</si>
  <si>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</si>
  <si>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</si>
  <si>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</si>
  <si>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</si>
  <si>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</si>
  <si>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</si>
  <si>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</si>
  <si>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</si>
  <si>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</si>
  <si>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</si>
  <si>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</si>
  <si>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</si>
  <si>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</si>
  <si>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</si>
  <si>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</si>
  <si>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</si>
  <si>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</si>
  <si>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</si>
  <si>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</si>
  <si>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</si>
  <si>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</si>
  <si>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</si>
  <si>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</si>
  <si>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</si>
  <si>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</si>
  <si>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</si>
  <si>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</si>
  <si>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</si>
  <si>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</si>
  <si>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</si>
  <si>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</si>
  <si>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</si>
  <si>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</si>
  <si>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</si>
  <si>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</si>
  <si>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</si>
  <si>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</si>
  <si>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</si>
  <si>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</si>
  <si>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</si>
  <si>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</si>
  <si>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</si>
  <si>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</si>
  <si>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</si>
  <si>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</si>
  <si>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</si>
  <si>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</si>
  <si>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</si>
  <si>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</si>
  <si>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</si>
  <si>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</si>
  <si>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</si>
  <si>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</si>
  <si>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</si>
  <si>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</si>
  <si>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</si>
  <si>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</si>
  <si>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</si>
  <si>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</si>
  <si>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</si>
  <si>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</si>
  <si>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</si>
  <si>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</si>
  <si>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</si>
  <si>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</si>
  <si>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</si>
  <si>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</si>
  <si>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</si>
  <si>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</si>
  <si>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</si>
  <si>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</si>
  <si>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</si>
  <si>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</si>
  <si>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</si>
  <si>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</si>
  <si>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</si>
  <si>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</si>
  <si>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</si>
  <si>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</si>
  <si>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</si>
  <si>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</si>
  <si>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</si>
  <si>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</si>
  <si>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</si>
  <si>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</si>
  <si>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</si>
  <si>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</si>
  <si>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</si>
  <si>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</si>
  <si>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</si>
  <si>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</si>
  <si>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</si>
  <si>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</si>
  <si>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</si>
  <si>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</si>
  <si>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</si>
  <si>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</si>
  <si>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</si>
  <si>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</si>
  <si>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</si>
  <si>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</si>
  <si>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</si>
  <si>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</si>
  <si>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</si>
  <si>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</si>
  <si>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</si>
  <si>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</si>
  <si>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</si>
  <si>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</si>
  <si>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</si>
  <si>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</si>
  <si>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</si>
  <si>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</si>
  <si>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</si>
  <si>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</si>
  <si>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</si>
  <si>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</si>
  <si>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</si>
  <si>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</si>
  <si>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</si>
  <si>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</si>
  <si>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</si>
  <si>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</si>
  <si>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</si>
  <si>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</si>
  <si>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</si>
  <si>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</si>
  <si>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</si>
  <si>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</si>
  <si>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</si>
  <si>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</si>
  <si>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</si>
  <si>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</si>
  <si>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</si>
  <si>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</si>
  <si>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</si>
  <si>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</si>
  <si>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</si>
  <si>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</si>
  <si>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</si>
  <si>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</si>
  <si>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</si>
  <si>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</si>
  <si>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</si>
  <si>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</si>
  <si>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</si>
  <si>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</si>
  <si>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</si>
  <si>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</si>
  <si>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</si>
  <si>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</si>
  <si>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</si>
  <si>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</si>
  <si>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</si>
  <si>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</si>
  <si>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</si>
  <si>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</si>
  <si>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</si>
  <si>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</si>
  <si>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</si>
  <si>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</si>
  <si>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</si>
  <si>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</si>
  <si>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</si>
  <si>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</si>
  <si>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</si>
  <si>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</si>
  <si>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</si>
  <si>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</si>
  <si>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</si>
  <si>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</si>
  <si>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</si>
  <si>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</si>
  <si>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</si>
  <si>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</si>
  <si>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</si>
  <si>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</si>
  <si>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</si>
  <si>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</si>
  <si>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</si>
  <si>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</si>
  <si>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</si>
  <si>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</si>
  <si>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</si>
  <si>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</si>
  <si>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</si>
  <si>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</si>
  <si>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</si>
  <si>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</si>
  <si>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</si>
  <si>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</si>
  <si>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</si>
  <si>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</si>
  <si>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</si>
  <si>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</si>
  <si>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</si>
  <si>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</si>
  <si>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</si>
  <si>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</si>
  <si>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</si>
  <si>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</si>
  <si>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</si>
  <si>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</si>
  <si>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</si>
  <si>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</si>
  <si>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</si>
  <si>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</si>
  <si>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</si>
  <si>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</si>
  <si>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</si>
  <si>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</si>
  <si>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</si>
  <si>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</si>
  <si>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</si>
  <si>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</si>
  <si>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</si>
  <si>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</si>
  <si>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</si>
  <si>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</si>
  <si>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</si>
  <si>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</si>
  <si>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</si>
  <si>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</si>
  <si>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</si>
  <si>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</si>
  <si>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</si>
  <si>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</si>
  <si>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</si>
  <si>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</si>
  <si>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</si>
  <si>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</si>
  <si>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</si>
  <si>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</si>
  <si>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</si>
  <si>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</si>
  <si>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</si>
  <si>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</si>
  <si>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</si>
  <si>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</si>
  <si>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</si>
  <si>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</si>
  <si>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</si>
  <si>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</si>
  <si>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</si>
  <si>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</si>
  <si>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</si>
  <si>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</si>
  <si>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</si>
  <si>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</si>
  <si>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</si>
  <si>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</si>
  <si>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</si>
  <si>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</si>
  <si>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</si>
  <si>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</si>
  <si>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</si>
  <si>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</si>
  <si>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</si>
  <si>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</si>
  <si>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</si>
  <si>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</si>
  <si>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</si>
  <si>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</si>
  <si>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</si>
  <si>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</si>
  <si>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</si>
  <si>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</si>
  <si>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</si>
  <si>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</si>
  <si>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</si>
  <si>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</si>
  <si>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</si>
  <si>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</si>
  <si>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</si>
  <si>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</si>
  <si>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</si>
  <si>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</si>
  <si>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</si>
  <si>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</si>
  <si>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</si>
  <si>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</si>
  <si>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</si>
  <si>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</si>
  <si>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</si>
  <si>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</si>
  <si>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</si>
  <si>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</si>
  <si>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</si>
  <si>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</si>
  <si>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</si>
  <si>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</si>
  <si>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</si>
  <si>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</si>
  <si>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</si>
  <si>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</si>
  <si>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</si>
  <si>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</si>
  <si>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</si>
  <si>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</si>
  <si>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</si>
  <si>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</si>
  <si>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</si>
  <si>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</si>
  <si>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</si>
  <si>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</si>
  <si>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</si>
  <si>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</si>
  <si>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</si>
  <si>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</si>
  <si>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</si>
  <si>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</si>
  <si>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</si>
  <si>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</si>
  <si>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</si>
  <si>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</si>
  <si>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</si>
  <si>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</si>
  <si>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</si>
  <si>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</si>
  <si>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</si>
  <si>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</si>
  <si>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</si>
  <si>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</si>
  <si>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</si>
  <si>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</si>
  <si>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</si>
  <si>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</si>
  <si>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</si>
  <si>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</si>
  <si>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</si>
  <si>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</si>
  <si>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</si>
  <si>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</si>
  <si>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</si>
  <si>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</si>
  <si>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</si>
  <si>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</si>
  <si>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</si>
  <si>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</si>
  <si>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</si>
  <si>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</si>
  <si>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</si>
  <si>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</si>
  <si>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</si>
  <si>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</si>
  <si>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</si>
  <si>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</si>
  <si>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</si>
  <si>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</si>
  <si>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</si>
  <si>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</si>
  <si>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</si>
  <si>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</si>
  <si>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</si>
  <si>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</si>
  <si>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</si>
  <si>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</si>
  <si>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</si>
  <si>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</si>
  <si>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</si>
  <si>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</si>
  <si>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</si>
  <si>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</si>
  <si>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</si>
  <si>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</si>
  <si>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</si>
  <si>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</si>
  <si>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</si>
  <si>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</si>
  <si>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</si>
  <si>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</si>
  <si>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</si>
  <si>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</si>
  <si>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</si>
  <si>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</si>
  <si>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</si>
  <si>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</si>
  <si>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</si>
  <si>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</si>
  <si>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</si>
  <si>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</si>
  <si>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</si>
  <si>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</si>
  <si>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</si>
  <si>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</si>
  <si>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</si>
  <si>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</si>
  <si>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</si>
  <si>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</si>
  <si>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</si>
  <si>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</si>
  <si>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</si>
  <si>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</si>
  <si>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</si>
  <si>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</si>
  <si>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</si>
  <si>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</si>
  <si>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</si>
  <si>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</si>
  <si>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</si>
  <si>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</si>
  <si>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</si>
  <si>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</si>
  <si>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</si>
  <si>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</si>
  <si>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</si>
  <si>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</si>
  <si>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</si>
  <si>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</si>
  <si>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</si>
  <si>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</si>
  <si>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</si>
  <si>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</si>
  <si>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</si>
  <si>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</si>
  <si>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</si>
  <si>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</si>
  <si>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</si>
  <si>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</si>
  <si>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</si>
  <si>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</si>
  <si>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</si>
  <si>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</si>
  <si>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</si>
  <si>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</si>
  <si>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</si>
  <si>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</si>
  <si>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</si>
  <si>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</si>
  <si>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</si>
  <si>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</si>
  <si>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</si>
  <si>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</si>
  <si>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</si>
  <si>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</si>
  <si>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</si>
  <si>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</si>
  <si>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</si>
  <si>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</si>
  <si>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</si>
  <si>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</si>
  <si>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</si>
  <si>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</si>
  <si>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</si>
  <si>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</si>
  <si>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</si>
  <si>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</si>
  <si>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</si>
  <si>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</si>
  <si>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</si>
  <si>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</si>
  <si>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</si>
  <si>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</si>
  <si>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</si>
  <si>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</si>
  <si>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</si>
  <si>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</si>
  <si>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</si>
  <si>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</si>
  <si>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</si>
  <si>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</si>
  <si>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</si>
  <si>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</si>
  <si>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</si>
  <si>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</si>
  <si>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</si>
  <si>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</si>
  <si>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</si>
  <si>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</si>
  <si>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</si>
  <si>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</si>
  <si>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</si>
  <si>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</si>
  <si>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</si>
  <si>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</si>
  <si>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</si>
  <si>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</si>
  <si>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</si>
  <si>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</si>
  <si>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</si>
  <si>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</si>
  <si>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</si>
  <si>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</si>
  <si>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</si>
  <si>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</si>
  <si>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</si>
  <si>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</si>
  <si>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</si>
  <si>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</si>
  <si>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</si>
  <si>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</si>
  <si>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</si>
  <si>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</si>
  <si>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</si>
  <si>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</si>
  <si>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</si>
  <si>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</si>
  <si>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</si>
  <si>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</si>
  <si>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</si>
  <si>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</si>
  <si>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</si>
  <si>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</si>
  <si>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</si>
  <si>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</si>
  <si>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</si>
  <si>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</si>
  <si>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</si>
  <si>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</si>
  <si>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</si>
  <si>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</si>
  <si>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</si>
  <si>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</si>
  <si>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</si>
  <si>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</si>
  <si>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</si>
  <si>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</si>
  <si>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</si>
  <si>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</si>
  <si>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</si>
  <si>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</si>
  <si>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</si>
  <si>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</si>
  <si>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</si>
  <si>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</si>
  <si>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</si>
  <si>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</si>
  <si>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</si>
  <si>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</si>
  <si>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</si>
  <si>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</si>
  <si>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</si>
  <si>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</si>
  <si>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</si>
  <si>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</si>
  <si>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</si>
  <si>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</si>
  <si>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</si>
  <si>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</si>
  <si>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</si>
  <si>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</si>
  <si>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</si>
  <si>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</si>
  <si>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</si>
  <si>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</si>
  <si>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</si>
  <si>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</si>
  <si>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</si>
  <si>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</si>
  <si>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</si>
  <si>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</si>
  <si>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</si>
  <si>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</si>
  <si>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</si>
  <si>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</si>
  <si>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</si>
  <si>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</si>
  <si>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</si>
  <si>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</si>
  <si>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</si>
  <si>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</si>
  <si>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</si>
  <si>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</si>
  <si>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</si>
  <si>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</si>
  <si>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</si>
  <si>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</si>
  <si>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</si>
  <si>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</si>
  <si>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</si>
  <si>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</si>
  <si>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</si>
  <si>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</si>
  <si>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</si>
  <si>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</si>
  <si>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</si>
  <si>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</si>
  <si>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</si>
  <si>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</si>
  <si>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</si>
  <si>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</si>
  <si>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</si>
  <si>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</si>
  <si>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</si>
  <si>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</si>
  <si>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</si>
  <si>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</si>
  <si>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</si>
  <si>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</si>
  <si>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</si>
  <si>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</si>
  <si>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</si>
  <si>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</si>
  <si>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</si>
  <si>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</si>
  <si>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</si>
  <si>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</si>
  <si>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</si>
  <si>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</si>
  <si>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</si>
  <si>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</si>
  <si>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</si>
  <si>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</si>
  <si>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</si>
  <si>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</si>
  <si>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</si>
  <si>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</si>
  <si>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</si>
  <si>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</si>
  <si>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</si>
  <si>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</si>
  <si>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</si>
  <si>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</si>
  <si>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</si>
  <si>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</si>
  <si>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</si>
  <si>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</si>
  <si>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</si>
  <si>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</si>
  <si>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</si>
  <si>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</si>
  <si>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</si>
  <si>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</si>
  <si>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</si>
  <si>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</si>
  <si>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</si>
  <si>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</si>
  <si>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</si>
  <si>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</si>
  <si>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</si>
  <si>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</si>
  <si>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</si>
  <si>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</si>
  <si>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</si>
  <si>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</si>
  <si>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</si>
  <si>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</si>
  <si>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</si>
  <si>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</si>
  <si>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</si>
  <si>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</si>
  <si>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</si>
  <si>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</si>
  <si>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</si>
  <si>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</si>
  <si>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</si>
  <si>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</si>
  <si>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</si>
  <si>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</si>
  <si>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</si>
  <si>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</si>
  <si>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</si>
  <si>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</si>
  <si>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</si>
  <si>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</si>
  <si>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</si>
  <si>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</si>
  <si>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</si>
  <si>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</si>
  <si>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</si>
  <si>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</si>
  <si>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</si>
  <si>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</si>
  <si>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</si>
  <si>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</si>
  <si>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</si>
  <si>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</si>
  <si>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</si>
  <si>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</si>
  <si>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</si>
  <si>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</si>
  <si>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</si>
  <si>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</si>
  <si>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</si>
  <si>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</si>
  <si>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</si>
  <si>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</si>
  <si>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</si>
  <si>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</si>
  <si>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</si>
  <si>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</si>
  <si>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</si>
  <si>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</si>
  <si>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</si>
  <si>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</si>
  <si>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</si>
  <si>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</si>
  <si>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</si>
  <si>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</si>
  <si>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</si>
  <si>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</si>
  <si>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</si>
  <si>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</si>
  <si>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</si>
  <si>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</si>
  <si>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</si>
  <si>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</si>
  <si>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</si>
  <si>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</si>
  <si>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</si>
  <si>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</si>
  <si>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</si>
  <si>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</si>
  <si>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</si>
  <si>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</si>
  <si>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</si>
  <si>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</si>
  <si>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</si>
  <si>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</si>
  <si>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</si>
  <si>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</si>
  <si>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</si>
  <si>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</si>
  <si>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</si>
  <si>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</si>
  <si>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</si>
  <si>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</si>
  <si>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</si>
  <si>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</si>
  <si>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</si>
  <si>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</si>
  <si>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</si>
  <si>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</si>
  <si>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</si>
  <si>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</si>
  <si>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</si>
  <si>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</si>
  <si>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</si>
  <si>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</si>
  <si>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</si>
  <si>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</si>
  <si>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</si>
  <si>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</si>
  <si>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</si>
  <si>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</si>
  <si>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</si>
  <si>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</si>
  <si>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</si>
  <si>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</si>
  <si>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</si>
  <si>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</si>
  <si>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</si>
  <si>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</si>
  <si>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</si>
  <si>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</si>
  <si>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</si>
  <si>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</si>
  <si>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</si>
  <si>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</si>
  <si>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</si>
  <si>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</si>
  <si>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</si>
  <si>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</si>
  <si>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</si>
  <si>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</si>
  <si>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</si>
  <si>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</si>
  <si>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</si>
  <si>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</si>
  <si>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</si>
  <si>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</si>
  <si>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</si>
  <si>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</si>
  <si>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</si>
  <si>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</si>
  <si>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</si>
  <si>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</si>
  <si>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</si>
  <si>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</si>
  <si>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</si>
  <si>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</si>
  <si>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</si>
  <si>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</si>
  <si>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</si>
  <si>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</si>
  <si>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</si>
  <si>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</si>
  <si>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</si>
  <si>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</si>
  <si>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</si>
  <si>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</si>
  <si>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</si>
  <si>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</si>
  <si>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</si>
  <si>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</si>
  <si>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</si>
  <si>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</si>
  <si>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</si>
  <si>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</si>
  <si>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</si>
  <si>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</si>
  <si>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</si>
  <si>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</si>
  <si>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</si>
  <si>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</si>
  <si>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</si>
  <si>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</si>
  <si>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</si>
  <si>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</si>
  <si>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</si>
  <si>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</si>
  <si>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</si>
  <si>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</si>
  <si>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</si>
  <si>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</si>
  <si>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</si>
  <si>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</si>
  <si>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</si>
  <si>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</si>
  <si>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</si>
  <si>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</si>
  <si>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</si>
  <si>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</si>
  <si>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</si>
  <si>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</si>
  <si>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</si>
  <si>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</si>
  <si>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</si>
  <si>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</si>
  <si>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</si>
  <si>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</si>
  <si>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</si>
  <si>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</si>
  <si>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</si>
  <si>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</si>
  <si>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</si>
  <si>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</si>
  <si>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</si>
  <si>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</si>
  <si>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</si>
  <si>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</si>
  <si>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</si>
  <si>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</si>
  <si>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</si>
  <si>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</si>
  <si>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</si>
  <si>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</si>
  <si>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</si>
  <si>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</si>
  <si>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</si>
  <si>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</si>
  <si>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</si>
  <si>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</si>
  <si>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</si>
  <si>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</si>
  <si>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</si>
  <si>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</si>
  <si>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</si>
  <si>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</si>
  <si>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</si>
  <si>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</si>
  <si>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</si>
  <si>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</si>
  <si>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</si>
  <si>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</si>
  <si>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</si>
  <si>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</si>
  <si>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</si>
  <si>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</si>
  <si>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</si>
  <si>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</si>
  <si>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</si>
  <si>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</si>
  <si>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</si>
  <si>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</si>
  <si>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</si>
  <si>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</si>
  <si>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</si>
  <si>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</si>
  <si>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</si>
  <si>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</si>
  <si>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</si>
  <si>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</si>
  <si>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</si>
  <si>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</si>
  <si>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</si>
  <si>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</si>
  <si>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</si>
  <si>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</si>
  <si>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</si>
  <si>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</si>
  <si>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</si>
  <si>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</si>
  <si>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</si>
  <si>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</si>
  <si>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</si>
  <si>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</si>
  <si>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</si>
  <si>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</si>
  <si>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</si>
  <si>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</si>
  <si>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</si>
  <si>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</si>
  <si>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</si>
  <si>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</si>
  <si>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</si>
  <si>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</si>
  <si>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</si>
  <si>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</si>
  <si>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</si>
  <si>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</si>
  <si>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</si>
  <si>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</si>
  <si>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</si>
  <si>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</si>
  <si>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</si>
  <si>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</si>
  <si>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</si>
  <si>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</si>
  <si>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</si>
  <si>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</si>
  <si>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</si>
  <si>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</si>
  <si>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</si>
  <si>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</si>
  <si>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</si>
  <si>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</si>
  <si>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</si>
  <si>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</si>
  <si>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</si>
  <si>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</si>
  <si>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</si>
  <si>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</si>
  <si>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</si>
  <si>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</si>
  <si>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</si>
  <si>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</si>
  <si>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</si>
  <si>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</si>
  <si>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</si>
  <si>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</si>
  <si>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</si>
  <si>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</si>
  <si>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</si>
  <si>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</si>
  <si>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</si>
  <si>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</si>
  <si>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</si>
  <si>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</si>
  <si>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</si>
  <si>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</si>
  <si>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</si>
  <si>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</si>
  <si>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</si>
  <si>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</si>
  <si>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</si>
  <si>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</si>
  <si>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</si>
  <si>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</si>
  <si>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</si>
  <si>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</si>
  <si>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</si>
  <si>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</si>
  <si>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</si>
  <si>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</si>
  <si>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</si>
  <si>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</si>
  <si>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</si>
  <si>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</si>
  <si>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</si>
  <si>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</si>
  <si>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</si>
  <si>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</si>
  <si>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</si>
  <si>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</si>
  <si>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</si>
  <si>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</si>
  <si>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</si>
  <si>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</si>
  <si>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</si>
  <si>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</si>
  <si>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</si>
  <si>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</si>
  <si>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</si>
  <si>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</si>
  <si>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</si>
  <si>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</si>
  <si>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</si>
  <si>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</si>
  <si>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</si>
  <si>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</si>
  <si>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</si>
  <si>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</si>
  <si>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</si>
  <si>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</si>
  <si>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</si>
  <si>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</si>
  <si>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</si>
  <si>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</si>
  <si>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</si>
  <si>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</si>
  <si>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</si>
  <si>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</si>
  <si>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</si>
  <si>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</si>
  <si>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</si>
  <si>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</si>
  <si>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</si>
  <si>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</si>
  <si>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</si>
  <si>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</si>
  <si>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</si>
  <si>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</si>
  <si>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</si>
  <si>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</si>
  <si>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</si>
  <si>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</si>
  <si>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</si>
  <si>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</si>
  <si>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</si>
  <si>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</si>
  <si>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</si>
  <si>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</si>
  <si>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</si>
  <si>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</si>
  <si>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</si>
  <si>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</si>
  <si>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</si>
  <si>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</si>
  <si>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</si>
  <si>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</si>
  <si>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</si>
  <si>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</si>
  <si>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</si>
  <si>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</si>
  <si>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</si>
  <si>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</si>
  <si>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</si>
  <si>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</si>
  <si>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</si>
  <si>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</si>
  <si>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</si>
  <si>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</si>
  <si>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</si>
  <si>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</si>
  <si>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</si>
  <si>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</si>
  <si>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</si>
  <si>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</si>
  <si>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</si>
  <si>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</si>
  <si>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</si>
  <si>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</si>
  <si>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</si>
  <si>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</si>
  <si>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</si>
  <si>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</si>
  <si>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</si>
  <si>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</si>
  <si>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</si>
  <si>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</si>
  <si>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</si>
  <si>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</si>
  <si>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</si>
  <si>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</si>
  <si>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</si>
  <si>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</si>
  <si>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</si>
  <si>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</si>
  <si>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</si>
  <si>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</si>
  <si>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</si>
  <si>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</si>
  <si>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</si>
  <si>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</si>
  <si>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</si>
  <si>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</si>
  <si>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</si>
  <si>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</si>
  <si>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</si>
  <si>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</si>
  <si>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</si>
  <si>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</si>
  <si>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</si>
  <si>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</si>
  <si>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</si>
  <si>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</si>
  <si>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</si>
  <si>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 xml:space="preserve">Percentage Funded </t>
  </si>
  <si>
    <t>Average Donation</t>
  </si>
  <si>
    <t xml:space="preserve">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</si>
  <si>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</si>
  <si>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</si>
  <si>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</si>
  <si>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</si>
  <si>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</si>
  <si>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</si>
  <si>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</si>
  <si>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</si>
  <si>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</si>
  <si>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</si>
  <si>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</si>
  <si>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</si>
  <si>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</si>
  <si>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</si>
  <si>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</si>
  <si>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</si>
  <si>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</si>
  <si>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</si>
  <si>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</si>
  <si>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</si>
  <si>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</si>
  <si>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</si>
  <si>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</si>
  <si>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</si>
  <si>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</si>
  <si>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</si>
  <si>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</si>
  <si>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</si>
  <si>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</si>
  <si>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</si>
  <si>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</si>
  <si>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</si>
  <si>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</si>
  <si>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</si>
  <si>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</si>
  <si>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</si>
  <si>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</si>
  <si>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</si>
  <si>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</si>
  <si>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</si>
  <si>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</si>
  <si>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</si>
  <si>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</si>
  <si>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</si>
  <si>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</si>
  <si>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</si>
  <si>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</si>
  <si>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</si>
  <si>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</si>
  <si>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</si>
  <si>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</si>
  <si>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</si>
  <si>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</si>
  <si>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</si>
  <si>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</si>
  <si>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</si>
  <si>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</si>
  <si>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</si>
  <si>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</si>
  <si>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</si>
  <si>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</si>
  <si>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</si>
  <si>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</si>
  <si>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</si>
  <si>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</si>
  <si>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</si>
  <si>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</si>
  <si>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</si>
  <si>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</si>
  <si>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</si>
  <si>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</si>
  <si>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</si>
  <si>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</si>
  <si>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</si>
  <si>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 xml:space="preserve">Pledged </t>
  </si>
  <si>
    <t>Number of Backers</t>
  </si>
  <si>
    <t xml:space="preserve">Failed </t>
  </si>
  <si>
    <t xml:space="preserve">Successful </t>
  </si>
  <si>
    <t>Mean Goal</t>
  </si>
  <si>
    <t xml:space="preserve">Median Goal </t>
  </si>
  <si>
    <t>Mean Pledge</t>
  </si>
  <si>
    <t>Median Pledge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</si>
  <si>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</si>
  <si>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</si>
  <si>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</si>
  <si>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</si>
  <si>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 xml:space="preserve">Years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</si>
  <si>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</si>
  <si>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</si>
  <si>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</si>
  <si>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</si>
  <si>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</si>
  <si>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</si>
  <si>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</si>
  <si>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</si>
  <si>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Less than 1000 </t>
  </si>
  <si>
    <t xml:space="preserve">1000 to 4999 </t>
  </si>
  <si>
    <t>5000 to 9999</t>
  </si>
  <si>
    <t xml:space="preserve">10000 to 14999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</si>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</sst>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wrapText="1"/>
    </xf>
    <xf numFmtId="16" fontId="0" fillId="0" borderId="0" xfId="0" applyNumberFormat="1" applyAlignment="1">
      <alignment wrapText="1"/>
    </xf>
    <xf numFmtId="0" fontId="0" fillId="0" borderId="0" xfId="0" applyAlignment="1"/>
    <xf numFmtId="44" fontId="0" fillId="0" borderId="0" xfId="1" applyFont="1"/>
    <xf numFmtId="165" fontId="0" fillId="0" borderId="0" xfId="1" applyNumberFormat="1" applyFont="1"/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9" fontId="0" fillId="0" borderId="0" xfId="2" applyFont="1" applyAlignme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D-4B39-BCC8-9EEA7592CF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D-4B39-BCC8-9EEA7592CF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D-4B39-BCC8-9EEA7592CF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AD-4B39-BCC8-9EEA7592C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7890960"/>
        <c:axId val="1602156944"/>
      </c:barChart>
      <c:catAx>
        <c:axId val="15278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56944"/>
        <c:crosses val="autoZero"/>
        <c:auto val="1"/>
        <c:lblAlgn val="ctr"/>
        <c:lblOffset val="100"/>
        <c:noMultiLvlLbl val="0"/>
      </c:catAx>
      <c:valAx>
        <c:axId val="16021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8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C-4D07-9846-22D7D18FA54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C-4D07-9846-22D7D18FA54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C-4D07-9846-22D7D18F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40816"/>
        <c:axId val="1602181488"/>
      </c:barChart>
      <c:catAx>
        <c:axId val="18325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81488"/>
        <c:crosses val="autoZero"/>
        <c:auto val="1"/>
        <c:lblAlgn val="ctr"/>
        <c:lblOffset val="100"/>
        <c:noMultiLvlLbl val="0"/>
      </c:catAx>
      <c:valAx>
        <c:axId val="16021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0-4D64-82D3-2BC860B851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0-4D64-82D3-2BC860B851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0-4D64-82D3-2BC860B851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80-4D64-82D3-2BC860B8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2480"/>
        <c:axId val="1820897664"/>
      </c:lineChart>
      <c:catAx>
        <c:axId val="322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97664"/>
        <c:crosses val="autoZero"/>
        <c:auto val="1"/>
        <c:lblAlgn val="ctr"/>
        <c:lblOffset val="100"/>
        <c:noMultiLvlLbl val="0"/>
      </c:catAx>
      <c:valAx>
        <c:axId val="1820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4-4053-87F0-EEA6B21CF3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4-4053-87F0-EEA6B21CF3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4-4053-87F0-EEA6B21CF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340319"/>
        <c:axId val="1162626207"/>
      </c:lineChart>
      <c:catAx>
        <c:axId val="84034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26207"/>
        <c:crosses val="autoZero"/>
        <c:auto val="1"/>
        <c:lblAlgn val="ctr"/>
        <c:lblOffset val="100"/>
        <c:noMultiLvlLbl val="0"/>
      </c:catAx>
      <c:valAx>
        <c:axId val="11626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4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B-47EC-9745-B57B923E3B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B-47EC-9745-B57B923E3B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B-47EC-9745-B57B923E3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092176"/>
        <c:axId val="280229792"/>
      </c:lineChart>
      <c:catAx>
        <c:axId val="2820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229792"/>
        <c:crosses val="autoZero"/>
        <c:auto val="1"/>
        <c:lblAlgn val="ctr"/>
        <c:lblOffset val="100"/>
        <c:noMultiLvlLbl val="0"/>
      </c:catAx>
      <c:valAx>
        <c:axId val="28022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9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21429</xdr:colOff>
      <xdr:row>2</xdr:row>
      <xdr:rowOff>9525</xdr:rowOff>
    </xdr:from>
    <xdr:to>
      <xdr:col>14</xdr:col>
      <xdr:colOff>447674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C92E8-E19F-4A0F-9F8B-CE0FFC1DB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3</xdr:row>
      <xdr:rowOff>0</xdr:rowOff>
    </xdr:from>
    <xdr:to>
      <xdr:col>17</xdr:col>
      <xdr:colOff>409575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204B2-A7C6-4614-A596-E761643CA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23812</xdr:rowOff>
    </xdr:from>
    <xdr:to>
      <xdr:col>13</xdr:col>
      <xdr:colOff>623886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04AF-6340-4409-82C7-C339F62C1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7141</xdr:colOff>
      <xdr:row>3</xdr:row>
      <xdr:rowOff>4762</xdr:rowOff>
    </xdr:from>
    <xdr:to>
      <xdr:col>15</xdr:col>
      <xdr:colOff>314324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4F1207-3C72-4272-97A5-D4A2ECBD1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411954</xdr:colOff>
      <xdr:row>15</xdr:row>
      <xdr:rowOff>85725</xdr:rowOff>
    </xdr:from>
    <xdr:to>
      <xdr:col>8</xdr:col>
      <xdr:colOff>533399</xdr:colOff>
      <xdr:row>32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6A52E-0A68-4A4D-A5B7-D51726482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Reyes" refreshedDate="44369.713929976853" createdVersion="6" refreshedVersion="6" minRefreshableVersion="3" recordCount="4115" xr:uid="{9E184FA8-37D7-4E8A-903A-EA88AE691B4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5-11-25T16:41:59"/>
        <d v="2014-08-18T17:08:24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5-01-27T00:16:12"/>
        <d v="2014-05-21T01:12:08"/>
        <d v="2016-02-24T17:59:16"/>
        <d v="2011-04-13T02:22:42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03-20T08:12:01"/>
        <d v="2016-11-28T19:25:15"/>
        <d v="2016-07-28T17:00:09"/>
        <d v="2013-07-11T13:15:20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3-11-05T03:14:59"/>
        <d v="2014-08-03T09:21:17"/>
        <d v="2010-08-09T01:34:51"/>
        <d v="2014-07-18T20:10:17"/>
        <d v="2017-01-03T14:46:0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6-02-04T00:47:39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5-12-03T23:55:41"/>
        <d v="2015-03-04T00:16:46"/>
        <d v="2014-10-15T17:16:31"/>
        <d v="2017-01-02T13:05:19"/>
        <d v="2015-03-24T21:05:38"/>
        <d v="2014-11-11T16:31:10"/>
        <d v="2014-07-23T15:57:03"/>
        <d v="2014-03-13T04:03:29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5-06-17T19:35:39"/>
        <d v="2015-02-28T17:19:25"/>
        <d v="2016-03-11T15:36:29"/>
        <d v="2015-03-10T19:09:22"/>
        <d v="2011-05-09T17:31:01"/>
        <d v="2014-08-03T17:56:32"/>
        <d v="2015-12-02T08:38:51"/>
        <d v="2015-04-30T21:26:11"/>
        <d v="2012-11-14T15:24:05"/>
        <d v="2015-05-08T21:56:38"/>
        <d v="2015-03-16T15:04:49"/>
        <d v="2011-07-12T16:01:58"/>
        <d v="2014-08-07T05:09:04"/>
        <d v="2016-01-15T02:39:3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1-13T17:49:11"/>
        <d v="2014-07-12T02:04:23"/>
        <d v="2014-05-08T14:05:25"/>
        <d v="2012-04-19T17:05:05"/>
        <d v="2014-07-21T13:31:54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6-05-07T01:41:55"/>
        <d v="2015-09-10T14:10:48"/>
        <d v="2017-02-28T00:32:11"/>
        <d v="2015-06-26T21:38:56"/>
        <d v="2016-01-22T08:24:17"/>
        <d v="2012-08-08T22:37:44"/>
        <d v="2014-10-01T22:45:42"/>
        <d v="2014-11-03T21:33:15"/>
        <d v="2016-08-12T12:35:39"/>
        <d v="2015-07-10T04:30:03"/>
        <d v="2016-06-08T17:32:14"/>
        <d v="2016-05-17T17:02:46"/>
        <d v="2015-03-15T23:56:12"/>
        <d v="2015-04-28T16:04:54"/>
        <d v="2016-03-31T14:39:09"/>
        <d v="2014-10-29T10:19:29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6-12-05T23:51:20"/>
        <d v="2015-04-29T15:34:19"/>
        <d v="2014-10-02T02:12:42"/>
        <d v="2012-09-11T00:17:02"/>
        <d v="2014-08-19T20:59:32"/>
        <d v="2011-12-01T18:11:5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3-24T08:14:03"/>
        <d v="2015-05-05T18:39:11"/>
        <d v="2015-10-18T21:24:14"/>
        <d v="2015-06-23T19:34:5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01T19:02:22"/>
        <d v="2012-05-25T20:20:48"/>
        <d v="2015-04-02T22:02:16"/>
        <d v="2015-09-21T15:48:33"/>
        <d v="2014-05-25T18:57:09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5-04-16T07:50:03"/>
        <d v="2014-01-06T19:58:17"/>
        <d v="2016-06-07T21:35:08"/>
        <d v="2013-11-27T04:01:29"/>
        <d v="2015-07-02T06:45:37"/>
        <d v="2016-07-04T16:46:11"/>
        <d v="2014-07-05T18:59:22"/>
        <d v="2014-07-06T14:52:09"/>
        <d v="2015-07-30T15:53:44"/>
        <d v="2015-07-09T15:33:37"/>
        <d v="2016-08-02T15:59:54"/>
        <d v="2015-03-16T21:54:53"/>
        <d v="2014-05-02T22:37:19"/>
        <d v="2015-11-13T06:47:40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5-19T17:08:25"/>
        <d v="2016-06-27T04:37:55"/>
        <d v="2014-10-28T14:05:37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1-12-17T21:46:01"/>
        <d v="2016-07-07T23:44:54"/>
        <d v="2015-01-28T06:00:18"/>
        <d v="2010-01-20T10:11:47"/>
        <d v="2017-03-13T21:14:29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2-11-17T18:33:17"/>
        <d v="2013-09-17T13:38:05"/>
        <d v="2015-11-03T14:54:54"/>
        <d v="2012-04-06T21:41:56"/>
        <d v="2016-03-03T09:06:57"/>
        <d v="2011-06-07T04:42:01"/>
        <d v="2017-02-17T12:18:59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3-08-20T20:21:10"/>
        <d v="2015-04-21T13:08:15"/>
        <d v="2017-01-28T18:44:10"/>
        <d v="2014-08-25T10:24:30"/>
        <d v="2014-08-11T18:16:53"/>
        <d v="2014-11-13T06:00:03"/>
        <d v="2014-07-14T03:19:26"/>
        <d v="2013-10-04T19:09:17"/>
        <d v="2014-10-28T21:24:00"/>
        <d v="2014-08-21T19:23:05"/>
        <d v="2013-05-22T18:18:58"/>
        <d v="2015-06-17T14:43:27"/>
        <d v="2016-09-02T19:10:31"/>
        <d v="2015-07-11T04:00:18"/>
        <d v="2014-12-02T02:59:03"/>
        <d v="2015-03-15T08:17:06"/>
        <d v="2015-07-15T06:16:59"/>
        <d v="2015-01-30T18:07:20"/>
        <d v="2015-06-09T14:46:50"/>
        <d v="2012-12-04T01:31:33"/>
        <d v="2015-03-16T20:35:2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4T15:40:52"/>
        <d v="2015-06-29T04:27:37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11-11T17:21:00"/>
        <d v="2015-03-01T19:04:04"/>
        <d v="2012-03-17T11:02:07"/>
        <d v="2017-01-21T00:26:3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6-04-03T20:48:00"/>
        <d v="2017-02-09T04:08:52"/>
        <d v="2016-07-26T14:34:36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4-08-29T19:51:03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7-01-11T00:28:18"/>
        <d v="2015-02-26T16:42:10"/>
        <d v="2014-07-10T00:48:54"/>
        <d v="2015-12-11T19:46:42"/>
        <d v="2014-07-05T01:19:32"/>
        <d v="2017-01-10T00:45:19"/>
        <d v="2016-10-06T22:11:52"/>
        <d v="2014-11-08T23:21:27"/>
        <d v="2014-01-11T00:21:41"/>
        <d v="2016-03-18T21:31:30"/>
        <d v="2016-03-08T15:29:18"/>
        <d v="2013-09-09T08:18:07"/>
        <d v="2014-12-16T15:56:45"/>
        <d v="2015-05-29T15:09:30"/>
        <d v="2016-03-21T14:08:22"/>
        <d v="2016-01-14T21:35:13"/>
        <d v="2016-01-06T05:31:22"/>
        <d v="2014-08-12T12:39:21"/>
        <d v="2015-02-23T14:29:35"/>
        <d v="2015-06-17T16:03:24"/>
        <d v="2016-09-09T10:28:26"/>
        <d v="2014-05-13T19:08:05"/>
        <d v="2014-10-23T12:13:54"/>
        <d v="2016-06-14T07:51:34"/>
        <d v="2016-07-22T15:45:32"/>
        <d v="2015-02-13T17:04:53"/>
        <d v="2015-02-14T17:11:56"/>
        <d v="2015-10-14T17:44:57"/>
        <d v="2015-08-01T16:04:57"/>
        <d v="2011-09-16T23:09:01"/>
        <d v="2015-07-16T10:28:10"/>
        <d v="2015-05-04T10:20:44"/>
        <d v="2015-09-14T15:11:24"/>
        <d v="2014-07-11T16:45:02"/>
        <d v="2017-02-20T08:24:20"/>
        <d v="2017-03-09T20:13:39"/>
        <d v="2015-06-10T19:09:36"/>
        <d v="2015-04-15T19:49:39"/>
        <d v="2015-09-29T21:40:48"/>
        <d v="2016-01-27T21:52:52"/>
        <d v="2014-10-15T01:37:23"/>
        <d v="2014-07-18T19:58:18"/>
        <d v="2014-12-01T16:54:50"/>
        <d v="2014-08-13T01:10:22"/>
        <d v="2016-05-23T23:25:54"/>
        <d v="2016-04-05T03:04:53"/>
        <d v="2015-01-09T01:25:00"/>
        <d v="2015-01-07T22:13:21"/>
        <d v="2015-09-28T20:40:04"/>
        <d v="2016-10-03T21:31:32"/>
        <d v="2014-12-01T17:05:38"/>
        <d v="2016-02-13T15:35:29"/>
        <d v="2016-01-26T10:57:14"/>
        <d v="2014-12-09T21:42:19"/>
        <d v="2016-06-04T15:46:00"/>
        <d v="2011-08-27T03:58:22"/>
        <d v="2015-10-30T00:49:0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6-03-24T10:16:40"/>
        <d v="2017-02-25T16:04:34"/>
        <d v="2015-05-07T10:55:50"/>
        <d v="2016-10-02T08:49:07"/>
        <d v="2015-01-30T08:08:41"/>
        <d v="2014-06-22T18:35:11"/>
        <d v="2015-01-27T08:41:33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6-01-06T23:55:31"/>
        <d v="2015-12-20T13:45:23"/>
        <d v="2015-10-30T04:32:33"/>
        <d v="2016-06-03T16:01:26"/>
        <d v="2015-03-13T02:12:42"/>
        <d v="2014-10-19T23:00:59"/>
        <d v="2016-01-08T16:58:00"/>
        <d v="2016-03-08T02:16:04"/>
        <d v="2016-04-29T02:23:33"/>
        <d v="2015-05-06T08:02:55"/>
        <d v="2016-01-22T18:33:07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7-03-02T01:40:11"/>
        <d v="2017-03-02T04:59:20"/>
        <d v="2017-01-27T00:58:54"/>
        <d v="2017-02-13T05:07:40"/>
        <d v="2017-03-14T08:35:56"/>
        <d v="2017-03-15T15:30:0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Reyes" refreshedDate="44374.402111689815" createdVersion="6" refreshedVersion="6" minRefreshableVersion="3" recordCount="4115" xr:uid="{4160C473-2753-4748-A776-D213C3DA564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5-11-25T16:41:59"/>
        <d v="2014-08-18T17:08:24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5-01-27T00:16:12"/>
        <d v="2014-05-21T01:12:08"/>
        <d v="2016-02-24T17:59:16"/>
        <d v="2011-04-13T02:22:42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03-20T08:12:01"/>
        <d v="2016-11-28T19:25:15"/>
        <d v="2016-07-28T17:00:09"/>
        <d v="2013-07-11T13:15:20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3-11-05T03:14:59"/>
        <d v="2014-08-03T09:21:17"/>
        <d v="2010-08-09T01:34:51"/>
        <d v="2014-07-18T20:10:17"/>
        <d v="2017-01-03T14:46:0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6-02-04T00:47:39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5-12-03T23:55:41"/>
        <d v="2015-03-04T00:16:46"/>
        <d v="2014-10-15T17:16:31"/>
        <d v="2017-01-02T13:05:19"/>
        <d v="2015-03-24T21:05:38"/>
        <d v="2014-11-11T16:31:10"/>
        <d v="2014-07-23T15:57:03"/>
        <d v="2014-03-13T04:03:29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5-06-17T19:35:39"/>
        <d v="2015-02-28T17:19:25"/>
        <d v="2016-03-11T15:36:29"/>
        <d v="2015-03-10T19:09:22"/>
        <d v="2011-05-09T17:31:01"/>
        <d v="2014-08-03T17:56:32"/>
        <d v="2015-12-02T08:38:51"/>
        <d v="2015-04-30T21:26:11"/>
        <d v="2012-11-14T15:24:05"/>
        <d v="2015-05-08T21:56:38"/>
        <d v="2015-03-16T15:04:49"/>
        <d v="2011-07-12T16:01:58"/>
        <d v="2014-08-07T05:09:04"/>
        <d v="2016-01-15T02:39:3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1-13T17:49:11"/>
        <d v="2014-07-12T02:04:23"/>
        <d v="2014-05-08T14:05:25"/>
        <d v="2012-04-19T17:05:05"/>
        <d v="2014-07-21T13:31:54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6-05-07T01:41:55"/>
        <d v="2015-09-10T14:10:48"/>
        <d v="2017-02-28T00:32:11"/>
        <d v="2015-06-26T21:38:56"/>
        <d v="2016-01-22T08:24:17"/>
        <d v="2012-08-08T22:37:44"/>
        <d v="2014-10-01T22:45:42"/>
        <d v="2014-11-03T21:33:15"/>
        <d v="2016-08-12T12:35:39"/>
        <d v="2015-07-10T04:30:03"/>
        <d v="2016-06-08T17:32:14"/>
        <d v="2016-05-17T17:02:46"/>
        <d v="2015-03-15T23:56:12"/>
        <d v="2015-04-28T16:04:54"/>
        <d v="2016-03-31T14:39:09"/>
        <d v="2014-10-29T10:19:29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6-12-05T23:51:20"/>
        <d v="2015-04-29T15:34:19"/>
        <d v="2014-10-02T02:12:42"/>
        <d v="2012-09-11T00:17:02"/>
        <d v="2014-08-19T20:59:32"/>
        <d v="2011-12-01T18:11:5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3-24T08:14:03"/>
        <d v="2015-05-05T18:39:11"/>
        <d v="2015-10-18T21:24:14"/>
        <d v="2015-06-23T19:34:5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01T19:02:22"/>
        <d v="2012-05-25T20:20:48"/>
        <d v="2015-04-02T22:02:16"/>
        <d v="2015-09-21T15:48:33"/>
        <d v="2014-05-25T18:57:09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5-04-16T07:50:03"/>
        <d v="2014-01-06T19:58:17"/>
        <d v="2016-06-07T21:35:08"/>
        <d v="2013-11-27T04:01:29"/>
        <d v="2015-07-02T06:45:37"/>
        <d v="2016-07-04T16:46:11"/>
        <d v="2014-07-05T18:59:22"/>
        <d v="2014-07-06T14:52:09"/>
        <d v="2015-07-30T15:53:44"/>
        <d v="2015-07-09T15:33:37"/>
        <d v="2016-08-02T15:59:54"/>
        <d v="2015-03-16T21:54:53"/>
        <d v="2014-05-02T22:37:19"/>
        <d v="2015-11-13T06:47:40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5-19T17:08:25"/>
        <d v="2016-06-27T04:37:55"/>
        <d v="2014-10-28T14:05:37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1-12-17T21:46:01"/>
        <d v="2016-07-07T23:44:54"/>
        <d v="2015-01-28T06:00:18"/>
        <d v="2010-01-20T10:11:47"/>
        <d v="2017-03-13T21:14:29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2-11-17T18:33:17"/>
        <d v="2013-09-17T13:38:05"/>
        <d v="2015-11-03T14:54:54"/>
        <d v="2012-04-06T21:41:56"/>
        <d v="2016-03-03T09:06:57"/>
        <d v="2011-06-07T04:42:01"/>
        <d v="2017-02-17T12:18:59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3-08-20T20:21:10"/>
        <d v="2015-04-21T13:08:15"/>
        <d v="2017-01-28T18:44:10"/>
        <d v="2014-08-25T10:24:30"/>
        <d v="2014-08-11T18:16:53"/>
        <d v="2014-11-13T06:00:03"/>
        <d v="2014-07-14T03:19:26"/>
        <d v="2013-10-04T19:09:17"/>
        <d v="2014-10-28T21:24:00"/>
        <d v="2014-08-21T19:23:05"/>
        <d v="2013-05-22T18:18:58"/>
        <d v="2015-06-17T14:43:27"/>
        <d v="2016-09-02T19:10:31"/>
        <d v="2015-07-11T04:00:18"/>
        <d v="2014-12-02T02:59:03"/>
        <d v="2015-03-15T08:17:06"/>
        <d v="2015-07-15T06:16:59"/>
        <d v="2015-01-30T18:07:20"/>
        <d v="2015-06-09T14:46:50"/>
        <d v="2012-12-04T01:31:33"/>
        <d v="2015-03-16T20:35:2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4T15:40:52"/>
        <d v="2015-06-29T04:27:37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11-11T17:21:00"/>
        <d v="2015-03-01T19:04:04"/>
        <d v="2012-03-17T11:02:07"/>
        <d v="2017-01-21T00:26:3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6-04-03T20:48:00"/>
        <d v="2017-02-09T04:08:52"/>
        <d v="2016-07-26T14:34:36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4-08-29T19:51:03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7-01-11T00:28:18"/>
        <d v="2015-02-26T16:42:10"/>
        <d v="2014-07-10T00:48:54"/>
        <d v="2015-12-11T19:46:42"/>
        <d v="2014-07-05T01:19:32"/>
        <d v="2017-01-10T00:45:19"/>
        <d v="2016-10-06T22:11:52"/>
        <d v="2014-11-08T23:21:27"/>
        <d v="2014-01-11T00:21:41"/>
        <d v="2016-03-18T21:31:30"/>
        <d v="2016-03-08T15:29:18"/>
        <d v="2013-09-09T08:18:07"/>
        <d v="2014-12-16T15:56:45"/>
        <d v="2015-05-29T15:09:30"/>
        <d v="2016-03-21T14:08:22"/>
        <d v="2016-01-14T21:35:13"/>
        <d v="2016-01-06T05:31:22"/>
        <d v="2014-08-12T12:39:21"/>
        <d v="2015-02-23T14:29:35"/>
        <d v="2015-06-17T16:03:24"/>
        <d v="2016-09-09T10:28:26"/>
        <d v="2014-05-13T19:08:05"/>
        <d v="2014-10-23T12:13:54"/>
        <d v="2016-06-14T07:51:34"/>
        <d v="2016-07-22T15:45:32"/>
        <d v="2015-02-13T17:04:53"/>
        <d v="2015-02-14T17:11:56"/>
        <d v="2015-10-14T17:44:57"/>
        <d v="2015-08-01T16:04:57"/>
        <d v="2011-09-16T23:09:01"/>
        <d v="2015-07-16T10:28:10"/>
        <d v="2015-05-04T10:20:44"/>
        <d v="2015-09-14T15:11:24"/>
        <d v="2014-07-11T16:45:02"/>
        <d v="2017-02-20T08:24:20"/>
        <d v="2017-03-09T20:13:39"/>
        <d v="2015-06-10T19:09:36"/>
        <d v="2015-04-15T19:49:39"/>
        <d v="2015-09-29T21:40:48"/>
        <d v="2016-01-27T21:52:52"/>
        <d v="2014-10-15T01:37:23"/>
        <d v="2014-07-18T19:58:18"/>
        <d v="2014-12-01T16:54:50"/>
        <d v="2014-08-13T01:10:22"/>
        <d v="2016-05-23T23:25:54"/>
        <d v="2016-04-05T03:04:53"/>
        <d v="2015-01-09T01:25:00"/>
        <d v="2015-01-07T22:13:21"/>
        <d v="2015-09-28T20:40:04"/>
        <d v="2016-10-03T21:31:32"/>
        <d v="2014-12-01T17:05:38"/>
        <d v="2016-02-13T15:35:29"/>
        <d v="2016-01-26T10:57:14"/>
        <d v="2014-12-09T21:42:19"/>
        <d v="2016-06-04T15:46:00"/>
        <d v="2011-08-27T03:58:22"/>
        <d v="2015-10-30T00:49:0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6-03-24T10:16:40"/>
        <d v="2017-02-25T16:04:34"/>
        <d v="2015-05-07T10:55:50"/>
        <d v="2016-10-02T08:49:07"/>
        <d v="2015-01-30T08:08:41"/>
        <d v="2014-06-22T18:35:11"/>
        <d v="2015-01-27T08:41:33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6-01-06T23:55:31"/>
        <d v="2015-12-20T13:45:23"/>
        <d v="2015-10-30T04:32:33"/>
        <d v="2016-06-03T16:01:26"/>
        <d v="2015-03-13T02:12:42"/>
        <d v="2014-10-19T23:00:59"/>
        <d v="2016-01-08T16:58:00"/>
        <d v="2016-03-08T02:16:04"/>
        <d v="2016-04-29T02:23:33"/>
        <d v="2015-05-06T08:02:55"/>
        <d v="2016-01-22T18:33:07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7-03-02T01:40:11"/>
        <d v="2017-03-02T04:59:20"/>
        <d v="2017-01-27T00:58:54"/>
        <d v="2017-02-13T05:07:40"/>
        <d v="2017-03-14T08:35:56"/>
        <d v="2017-03-15T15:30:0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 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4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5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6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7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2"/>
    <d v="2015-03-27T23:16: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3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4"/>
    <d v="2016-03-25T16:59: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5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1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3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6"/>
    <d v="2010-09-02T02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7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8"/>
    <d v="2017-02-02T14:46:0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6"/>
    <d v="2016-02-28T23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7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9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0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1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2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3"/>
    <d v="2013-12-01T21:01:4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8"/>
    <d v="2015-04-23T21:05:3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79"/>
    <d v="2014-12-11T16:31: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0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1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8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6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27"/>
    <d v="2016-05-09T20:5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8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29"/>
    <d v="2011-06-08T17:31:0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30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1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2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3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4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5"/>
    <d v="2015-05-15T15:04:4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7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8"/>
    <d v="2016-02-14T02:39: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0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2"/>
    <d v="2012-05-19T17:05:0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4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2"/>
    <d v="2016-10-11T12:35:3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3"/>
    <d v="2015-08-04T04:30:0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4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7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8"/>
    <d v="2016-05-14T04:59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9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0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1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4"/>
    <d v="2012-01-15T18:11:5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8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9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0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0"/>
    <d v="2015-10-01T19:02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2"/>
    <d v="2015-05-02T22:02:1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3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4"/>
    <d v="2014-06-24T18:57:0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6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8"/>
    <d v="2016-08-06T21:35: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5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76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77"/>
    <d v="2015-04-15T21:54:5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0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2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5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6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8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9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90"/>
    <d v="2016-06-16T15:37:2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2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3"/>
    <d v="2014-11-25T01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4"/>
    <d v="2010-03-15T0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9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0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1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3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4"/>
    <d v="2011-07-22T04:42: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3"/>
    <d v="2013-10-06T20:21: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35"/>
    <d v="2017-03-29T17:44: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7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8"/>
    <d v="2015-01-12T06:00:0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9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4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4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3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4"/>
    <d v="2015-07-17T13:18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4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1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53"/>
    <d v="2015-05-01T22:00:0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4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6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7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8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60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1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2"/>
    <d v="2015-10-16T08:41:4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4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5"/>
    <d v="2015-08-03T04:27: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6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07"/>
    <d v="2015-03-31T18:04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08"/>
    <d v="2012-04-16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09"/>
    <d v="2017-02-20T00:26: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1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11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12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3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4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6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8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20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1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2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3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7"/>
    <d v="2015-12-19T19:49:5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9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30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1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3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4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1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4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5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6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7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8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9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80"/>
    <d v="2014-08-12T12:52: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3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04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0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06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07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0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09"/>
    <d v="2015-10-15T20:22: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10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11"/>
    <d v="2014-11-16T22:26:18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12"/>
    <d v="2014-09-26T16:18:5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3"/>
    <d v="2014-09-12T1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4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1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1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7"/>
    <d v="2016-01-30T19:46:4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18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9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1"/>
    <d v="2014-12-08T23:21:27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23"/>
    <d v="2016-04-14T14:34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24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5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6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8"/>
    <d v="2016-05-20T14:08:22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9"/>
    <d v="2016-02-13T21:35: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30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3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2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4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5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6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7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0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2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3"/>
    <d v="2011-10-16T23:09:0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4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5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6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7"/>
    <d v="2014-08-10T16:45:0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8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9"/>
    <d v="2017-04-18T19:13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5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6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2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69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0"/>
    <d v="2015-11-29T01:49:0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4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5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6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7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80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4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0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2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4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5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6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7"/>
    <d v="2016-04-23T10:16:4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0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1"/>
    <d v="2015-03-01T08:08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3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4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5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6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8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9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0"/>
    <d v="2015-04-15T05:04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17"/>
    <d v="2016-02-07T16:58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8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9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20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21"/>
    <d v="2016-02-16T18:33:0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2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3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4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34"/>
    <d v="2016-02-28T23:05:0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35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6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37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38"/>
    <d v="2016-06-24T17:27:4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9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40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41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42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43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5"/>
    <d v="2014-08-07T23:13:4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6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7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8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9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5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5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52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53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4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6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7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8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9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60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1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62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3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4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5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6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7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8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70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71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72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73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4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5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6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7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8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9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80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81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82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3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6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7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9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91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2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3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4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5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6"/>
    <d v="2016-05-04T19:58:5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07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08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09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10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11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2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13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14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15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16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17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18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19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20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21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22"/>
    <d v="2015-05-28T00:13: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2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2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25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26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2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28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29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30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31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32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33"/>
    <d v="2017-01-10T08:57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34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3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36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37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3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39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40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41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742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743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744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45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46"/>
    <d v="2015-11-25T16:49: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747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748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749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75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751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752"/>
    <d v="2014-09-02T14:27:4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753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54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755"/>
    <d v="2014-12-18T20:28:2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756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757"/>
    <d v="2017-01-27T01:26:48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5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5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76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761"/>
    <d v="2016-12-04T21:54:43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76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763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764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765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766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767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768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769"/>
    <d v="2014-08-23T14:12: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70"/>
    <d v="2015-01-08T18:18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771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772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73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774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775"/>
    <d v="2015-10-08T16:42: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76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77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78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79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80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781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782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783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784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785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86"/>
    <d v="2015-05-15T22:17: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787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788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789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790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91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792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793"/>
    <d v="2015-03-31T23:3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79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795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796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79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79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799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00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80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802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803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04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805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806"/>
    <d v="2015-01-31T00:39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807"/>
    <d v="2016-07-0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08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09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810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811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3812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813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814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15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816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817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818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819"/>
    <d v="2015-10-26T22:25:5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0"/>
    <d v="2014-07-31T01:26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821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822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823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82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825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826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827"/>
    <d v="2016-01-02T23:00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828"/>
    <d v="2014-08-13T18:49:08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829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30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831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832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833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34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83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836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83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83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83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84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41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842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843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44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45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846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847"/>
    <d v="2016-10-15T19:21:0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848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8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850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851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852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853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85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855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856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57"/>
    <d v="2015-11-21T23:13: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85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85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86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86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862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63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64"/>
    <d v="2015-07-20T18:43:4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865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866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867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868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869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870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871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872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873"/>
    <d v="2015-07-10T18:50:4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7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7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76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77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7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79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80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8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82"/>
    <d v="2014-08-16T18:25: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83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84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85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86"/>
    <d v="2014-08-14T22:50:3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8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8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8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9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9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9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9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9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9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9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9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9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9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0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01"/>
    <d v="2015-09-07T09:47:5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902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903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904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905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906"/>
    <d v="2017-01-02T22:13:2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907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908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909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91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91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91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9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91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915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91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917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91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91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22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2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2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25"/>
    <d v="2016-06-07T21:06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92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92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92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929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930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931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932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933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934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935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936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937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938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93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94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941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42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943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44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45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46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947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48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49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50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51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52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53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54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5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5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5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5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59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60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61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62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63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64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65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6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67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68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69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70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71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72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7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74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75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76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77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78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79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80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81"/>
    <d v="2015-05-27T18:41:2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8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8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8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85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86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8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88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9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9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9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93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94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95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96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9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98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99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0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0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02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4003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400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400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0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400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4008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4009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4010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4011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401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401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401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4015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401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17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18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19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20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21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22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23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24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25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26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7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28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29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30"/>
    <d v="2010-07-27T04:59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31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32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33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34"/>
    <d v="2015-05-06T02:04:0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35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36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3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3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39"/>
    <d v="2010-07-3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40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41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42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4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4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45"/>
    <d v="2012-05-18T20:02: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4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4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48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49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50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5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5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5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55"/>
    <d v="2012-01-18T2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5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57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5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61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62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63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64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65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66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67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8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9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7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71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72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73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74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5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6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7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8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9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80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81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3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4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5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6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7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8"/>
    <d v="2012-04-09T04:42: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7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099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0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1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2"/>
    <d v="2016-04-08T22:04:1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3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4"/>
    <d v="2015-03-01T00:42:0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05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06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07"/>
    <d v="2014-08-08T21:31: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4108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4109"/>
    <d v="2017-03-26T03:33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110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4111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112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13"/>
    <d v="2017-04-03T15:30:07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 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5"/>
    <d v="2017-03-25T04:33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5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6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7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3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5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1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2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3"/>
    <d v="2016-08-27T17:00:09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7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8"/>
    <d v="2017-02-02T14:46:01"/>
    <x v="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6"/>
    <d v="2016-02-28T23:59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7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8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2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3"/>
    <d v="2013-12-01T21:01:42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8"/>
    <d v="2015-04-23T21:05:3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9"/>
    <d v="2014-12-11T16:31:1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0"/>
    <d v="2014-08-04T16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8"/>
    <d v="2015-07-27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5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6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27"/>
    <d v="2016-05-09T20:50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8"/>
    <d v="2015-05-09T19:09:22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9"/>
    <d v="2011-06-08T17:31:0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0"/>
    <d v="2014-10-02T17:56:3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1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2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3"/>
    <d v="2012-12-19T15:24:05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4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5"/>
    <d v="2015-05-15T15:04:49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6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7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8"/>
    <d v="2016-02-14T02:39:3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0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2"/>
    <d v="2012-05-19T17:05:05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3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4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2"/>
    <d v="2016-10-11T12:35:39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3"/>
    <d v="2015-08-04T04:30:03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4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5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6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7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9"/>
    <d v="2014-12-13T11:19:29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0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1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4"/>
    <d v="2012-01-15T18:11:50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7"/>
    <d v="2015-05-08T08:14:0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9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0"/>
    <d v="2015-08-22T19:34:5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0"/>
    <d v="2015-10-01T19:02:22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1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3"/>
    <d v="2015-10-26T15:48:3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4"/>
    <d v="2014-06-24T18:57:0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6"/>
    <d v="2015-05-16T03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8"/>
    <d v="2016-08-06T21:35:08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5"/>
    <d v="2015-08-08T15:33:3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6"/>
    <d v="2016-09-01T15:59:5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7"/>
    <d v="2015-04-15T21:54:5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8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0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2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4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5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6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8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9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0"/>
    <d v="2016-06-16T15:37:26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1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3"/>
    <d v="2014-11-25T01:00:00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2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4"/>
    <d v="2010-03-15T06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9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0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1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2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3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4"/>
    <d v="2011-07-22T04:42:0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3"/>
    <d v="2013-10-06T20:21:1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4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6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7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9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40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41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2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3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4"/>
    <d v="2015-07-17T13:18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4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6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8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9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0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1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4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5"/>
    <d v="2015-08-03T04:27:3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6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07"/>
    <d v="2015-03-31T18:04: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8"/>
    <d v="2012-04-16T16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9"/>
    <d v="2017-02-20T00:26:39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0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11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2"/>
    <d v="2011-11-13T16:22:07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3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4"/>
    <d v="2014-11-13T20:18:4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6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8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9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0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1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2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4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5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6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7"/>
    <d v="2015-12-19T19:49:5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9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30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1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2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3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4"/>
    <d v="2015-07-12T04:58:1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1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4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5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6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7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8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80"/>
    <d v="2014-08-12T12:52:58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3"/>
    <d v="2016-10-03T01:11:47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4"/>
    <d v="2015-02-12T20:14:2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05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6"/>
    <d v="2015-09-06T05:1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07"/>
    <d v="2015-05-28T20:05:0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8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09"/>
    <d v="2015-10-15T20:22:3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10"/>
    <d v="2014-09-08T15:50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1"/>
    <d v="2014-11-16T22:26:1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2"/>
    <d v="2014-09-26T16:18:55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3"/>
    <d v="2014-09-12T10:00:00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4"/>
    <d v="2017-03-06T13:00:00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1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1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7"/>
    <d v="2016-01-30T19:46:42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8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9"/>
    <d v="2017-02-19T00:45:19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0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1"/>
    <d v="2014-12-08T23:21:27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4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5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6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7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8"/>
    <d v="2016-05-20T14:08:22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9"/>
    <d v="2016-02-13T21:35:13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30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31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2"/>
    <d v="2015-03-24T03:59:0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4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5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6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7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8"/>
    <d v="2016-08-06T15:45:32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0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2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3"/>
    <d v="2011-10-16T23:09:01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4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5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6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7"/>
    <d v="2014-08-10T16:45:02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8"/>
    <d v="2017-04-21T07:24:2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9"/>
    <d v="2017-04-18T19:13:39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1"/>
    <d v="2015-03-05T20:27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4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69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d v="2015-11-29T01:49:04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4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5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6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7"/>
    <d v="2015-05-29T04:27:3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9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0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6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2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4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5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6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7"/>
    <d v="2016-04-23T10:16:4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3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6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0"/>
    <d v="2015-04-15T05:04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6"/>
    <d v="2014-11-19T00:00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8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9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0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1"/>
    <d v="2016-02-16T18:33:07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3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4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4"/>
    <d v="2016-02-28T23:05:09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35"/>
    <d v="2015-02-26T22:17:09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6"/>
    <d v="2015-04-18T10:1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7"/>
    <d v="2014-11-05T20:38:3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8"/>
    <d v="2016-06-24T17:27:49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9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40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41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42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43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4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5"/>
    <d v="2014-08-07T23:13:48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6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7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8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9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50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51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52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53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4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6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7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8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9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60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1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62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3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4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5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6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7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8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9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70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1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2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73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4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5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6"/>
    <d v="2016-07-14T16:25:3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7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8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9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80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81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82"/>
    <d v="2017-02-17T07:53:49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3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4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5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6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7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8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9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0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91"/>
    <d v="2016-02-28T00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2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3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4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5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6"/>
    <d v="2016-05-04T19:58:52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07"/>
    <d v="2016-01-07T04:57:5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08"/>
    <d v="2015-01-04T06:17:4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09"/>
    <d v="2011-02-24T23:20:3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10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11"/>
    <d v="2016-05-09T22:49:51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2"/>
    <d v="2015-03-20T03:45:3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13"/>
    <d v="2015-12-29T00:16:4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15"/>
    <d v="2015-08-26T00:18:5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16"/>
    <d v="2017-02-25T23:04:00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17"/>
    <d v="2015-10-13T12:41:29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18"/>
    <d v="2015-03-01T20:33:49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19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20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21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22"/>
    <d v="2015-05-28T00:13:17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23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24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25"/>
    <d v="2015-10-12T13:46: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26"/>
    <d v="2015-02-02T18:55:4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27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28"/>
    <d v="2016-04-14T06:26:0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29"/>
    <d v="2015-03-26T00:00:0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30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31"/>
    <d v="2015-12-02T17:25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32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33"/>
    <d v="2017-01-10T08:57:00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34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35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36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37"/>
    <d v="2015-04-13T02:51:5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3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39"/>
    <d v="2016-01-31T23:03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40"/>
    <d v="2015-10-17T14:52:58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41"/>
    <d v="2017-03-26T20:29:3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42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43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44"/>
    <d v="2016-02-10T19:30:1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45"/>
    <d v="2014-10-30T22:29:43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46"/>
    <d v="2015-11-25T16:49:25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47"/>
    <d v="2015-07-30T03:20:5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748"/>
    <d v="2014-08-04T19:41:37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749"/>
    <d v="2017-03-16T13:00:03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750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751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752"/>
    <d v="2014-09-02T14:27:4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53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54"/>
    <d v="2015-04-22T19:56:2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55"/>
    <d v="2014-12-18T20:28:2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56"/>
    <d v="2016-02-12T10:20:4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57"/>
    <d v="2017-01-27T01:26:48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58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59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60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61"/>
    <d v="2016-12-04T21:54:43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62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63"/>
    <d v="2016-09-09T20:03:57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764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765"/>
    <d v="2015-04-10T23:14:0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766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767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768"/>
    <d v="2014-12-11T05:28:22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69"/>
    <d v="2014-08-23T14:12:29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70"/>
    <d v="2015-01-08T18:18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771"/>
    <d v="2015-11-11T22:30:44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772"/>
    <d v="2015-10-09T17:00:0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73"/>
    <d v="2016-09-03T05:55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74"/>
    <d v="2014-10-06T05:00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775"/>
    <d v="2015-10-08T16:42:15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76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77"/>
    <d v="2014-10-22T01:50:28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78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79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80"/>
    <d v="2014-07-13T16:37:3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781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82"/>
    <d v="2014-08-11T04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3"/>
    <d v="2015-07-12T19:31:44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784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85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86"/>
    <d v="2015-05-15T22:17:22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787"/>
    <d v="2016-05-02T01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88"/>
    <d v="2009-12-02T00:50:0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89"/>
    <d v="2015-07-02T21:59:4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790"/>
    <d v="2016-03-07T23:49:0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91"/>
    <d v="2015-05-16T10:16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792"/>
    <d v="2015-12-26T20:26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93"/>
    <d v="2015-03-31T23:39:00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794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95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96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97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98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99"/>
    <d v="2016-11-25T21:53:0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00"/>
    <d v="2014-08-07T07:00:0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801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2"/>
    <d v="2015-06-25T18:39:56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803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04"/>
    <d v="2014-08-15T14:17:3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805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806"/>
    <d v="2015-01-31T00:39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807"/>
    <d v="2016-07-0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08"/>
    <d v="2015-03-13T17:57:3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09"/>
    <d v="2016-08-31T00:44:2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810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811"/>
    <d v="2016-01-17T23:00:0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12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813"/>
    <d v="2014-06-16T20:16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814"/>
    <d v="2015-09-25T02:55:5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15"/>
    <d v="2014-08-27T00:20:25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816"/>
    <d v="2015-12-09T19:26:4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817"/>
    <d v="2015-11-22T20:48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818"/>
    <d v="2016-04-30T22:00:0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819"/>
    <d v="2015-10-26T22:25:56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0"/>
    <d v="2014-07-31T01:26:3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821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22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823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24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25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26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27"/>
    <d v="2016-01-02T23:00:51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828"/>
    <d v="2014-08-13T18:49:08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829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30"/>
    <d v="2015-08-03T16:09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31"/>
    <d v="2016-07-15T06:57: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32"/>
    <d v="2016-09-29T21:52:5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833"/>
    <d v="2015-01-26T07:12:2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34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83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836"/>
    <d v="2017-02-26T00:09:49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37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838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839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840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41"/>
    <d v="2015-06-14T13:00:5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842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43"/>
    <d v="2015-03-15T18:00:0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44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45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846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847"/>
    <d v="2016-10-15T19:21:00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848"/>
    <d v="2017-03-10T10:44:48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8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50"/>
    <d v="2015-03-19T08:28: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851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852"/>
    <d v="2016-06-04T17:19:57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53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54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855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856"/>
    <d v="2016-12-18T09:20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57"/>
    <d v="2015-11-21T23:13:39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85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85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86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86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62"/>
    <d v="2015-05-11T01:45:04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63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64"/>
    <d v="2015-07-20T18:43:48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65"/>
    <d v="2014-11-15T01:22: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66"/>
    <d v="2015-05-20T17:25:38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867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868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869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70"/>
    <d v="2015-07-09T21:27:2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71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72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873"/>
    <d v="2015-07-10T18:50:49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76"/>
    <d v="2015-09-07T02:27:4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77"/>
    <d v="2014-09-29T15:16:2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78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79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80"/>
    <d v="2014-11-29T16:40:52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81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82"/>
    <d v="2014-08-16T18:25:12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83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84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85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86"/>
    <d v="2014-08-14T22:50:34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8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8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8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9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9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9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9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9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9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9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9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9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9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0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01"/>
    <d v="2015-09-07T09:47:55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02"/>
    <d v="2015-06-29T15:21:5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03"/>
    <d v="2016-11-22T17:00:23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04"/>
    <d v="2016-03-01T04:13:5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05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06"/>
    <d v="2017-01-02T22:13:29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07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08"/>
    <d v="2017-01-09T01:18:2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09"/>
    <d v="2015-07-27T01:29:58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1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1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1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1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1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15"/>
    <d v="2015-01-01T20:13:1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16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17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18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19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0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1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22"/>
    <d v="2017-01-04T00:04:0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23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2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25"/>
    <d v="2016-06-07T21:06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26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27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28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29"/>
    <d v="2016-07-24T01:52:3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30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31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32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4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5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36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37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38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9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40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41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42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43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44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45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46"/>
    <d v="2015-03-17T18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47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48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49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50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51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52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53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54"/>
    <d v="2015-09-06T14:46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5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5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5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5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5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6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61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62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6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64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6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66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67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6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69"/>
    <d v="2014-10-15T15:51:36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70"/>
    <d v="2015-09-02T06:47:27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71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72"/>
    <d v="2016-10-19T07:53:2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73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74"/>
    <d v="2015-08-23T07:21:12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75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76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77"/>
    <d v="2014-08-09T17:22:0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78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79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80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81"/>
    <d v="2015-05-27T18:41:2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82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83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84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85"/>
    <d v="2015-08-06T11:05:2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86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87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88"/>
    <d v="2015-12-11T11:04:2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90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91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92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93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94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95"/>
    <d v="2016-01-29T23:17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96"/>
    <d v="2015-02-16T18:48:03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97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98"/>
    <d v="2015-01-01T04:12:1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99"/>
    <d v="2016-01-16T05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00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0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02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4003"/>
    <d v="2016-12-04T06:00: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4004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4005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06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4007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4008"/>
    <d v="2016-12-07T01:09:02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4009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4010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4011"/>
    <d v="2012-11-28T17:31:48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4012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4013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4014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4015"/>
    <d v="2015-07-01T21:45:3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4016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7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18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19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20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21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22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23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24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25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26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7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28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29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30"/>
    <d v="2010-07-27T04:59:00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31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32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3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34"/>
    <d v="2015-05-06T02:04:03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35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36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37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38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39"/>
    <d v="2010-07-31T00:00:00"/>
    <x v="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40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41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42"/>
    <d v="2012-06-30T20:00:0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4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4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45"/>
    <d v="2012-05-18T20:02:14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46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47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48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49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50"/>
    <d v="2014-08-25T20:38:0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5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5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5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55"/>
    <d v="2012-01-18T20:00:00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5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5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5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9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61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62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63"/>
    <d v="2015-02-28T13:45:08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64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65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66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67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8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9"/>
    <d v="2012-05-27T23:00:5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70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71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72"/>
    <d v="2015-06-11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73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74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5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6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7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8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9"/>
    <d v="2015-09-17T17:00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80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81"/>
    <d v="2016-07-13T20:48:18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2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3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4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5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6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7"/>
    <d v="2015-01-31T20:12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8"/>
    <d v="2012-04-09T04:42:49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7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8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099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0"/>
    <d v="2014-10-25T02:59:5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1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2"/>
    <d v="2016-04-08T22:04:14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3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4"/>
    <d v="2015-03-01T00:42:05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05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06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07"/>
    <d v="2014-08-08T21:31:03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08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09"/>
    <d v="2017-03-26T03:33:0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0"/>
    <d v="2017-03-27T23:58:54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11"/>
    <d v="2017-04-14T04:07:4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3"/>
    <d v="2017-04-03T15:30:07"/>
    <x v="5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3E0D8-2D55-4B76-81E3-FE5041A30C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127AA-801D-4FCC-878F-8D293499D4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554CC-19E9-4DA6-B433-545883AF461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5CED9-F034-4C56-9B62-88209574B6F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topLeftCell="O1" activePane="topRight" state="frozen"/>
      <selection pane="topRight" activeCell="B14" sqref="B1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25" customWidth="1"/>
    <col min="17" max="17" width="17.86328125" customWidth="1"/>
    <col min="18" max="18" width="14.9296875" bestFit="1" customWidth="1"/>
    <col min="19" max="19" width="32.86328125" style="10" customWidth="1"/>
    <col min="20" max="20" width="22.2656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8360</v>
      </c>
      <c r="R1" s="13" t="s">
        <v>8361</v>
      </c>
      <c r="S1" s="16" t="s">
        <v>8367</v>
      </c>
      <c r="T1" s="16" t="s">
        <v>8368</v>
      </c>
      <c r="U1" s="16" t="s">
        <v>8396</v>
      </c>
    </row>
    <row r="2" spans="1:21" ht="42.7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8310</v>
      </c>
      <c r="R2" t="s">
        <v>8311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57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8310</v>
      </c>
      <c r="R3" t="s">
        <v>8312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42.7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t="s">
        <v>8309</v>
      </c>
      <c r="Q4" s="11" t="s">
        <v>8310</v>
      </c>
      <c r="R4" t="s">
        <v>8311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28.5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8310</v>
      </c>
      <c r="R5" t="s">
        <v>8311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28.5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8310</v>
      </c>
      <c r="R6" t="s">
        <v>8311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42.7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8310</v>
      </c>
      <c r="R7" t="s">
        <v>8311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42.7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8313</v>
      </c>
      <c r="R8" t="s">
        <v>8314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42.7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8310</v>
      </c>
      <c r="R9" t="s">
        <v>8311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42.7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8310</v>
      </c>
      <c r="R10" t="s">
        <v>8311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42.7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8310</v>
      </c>
      <c r="R11" t="s">
        <v>8311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42.7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8315</v>
      </c>
      <c r="R12" t="s">
        <v>8316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2.7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8310</v>
      </c>
      <c r="R13" t="s">
        <v>8311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42.7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8310</v>
      </c>
      <c r="R14" t="s">
        <v>8311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28.5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8310</v>
      </c>
      <c r="R15" t="s">
        <v>8311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2.7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8310</v>
      </c>
      <c r="R16" t="s">
        <v>8311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42.75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8310</v>
      </c>
      <c r="R17" t="s">
        <v>8317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42.7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8310</v>
      </c>
      <c r="R18" t="s">
        <v>8311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42.7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8310</v>
      </c>
      <c r="R19" t="s">
        <v>8311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42.75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8310</v>
      </c>
      <c r="R20" t="s">
        <v>8317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42.75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8310</v>
      </c>
      <c r="R21" t="s">
        <v>8311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42.7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8310</v>
      </c>
      <c r="R22" t="s">
        <v>8312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2.7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8318</v>
      </c>
      <c r="R23" t="s">
        <v>8319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2.7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8318</v>
      </c>
      <c r="R24" t="s">
        <v>8319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2.7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8310</v>
      </c>
      <c r="R25" t="s">
        <v>8311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2.7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8310</v>
      </c>
      <c r="R26" t="s">
        <v>8311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28.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8310</v>
      </c>
      <c r="R27" t="s">
        <v>8311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42.7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8310</v>
      </c>
      <c r="R28" t="s">
        <v>8311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28.5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8310</v>
      </c>
      <c r="R29" t="s">
        <v>8320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42.7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8318</v>
      </c>
      <c r="R30" t="s">
        <v>8319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2.7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8310</v>
      </c>
      <c r="R31" t="s">
        <v>8311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42.7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8318</v>
      </c>
      <c r="R32" t="s">
        <v>8319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42.75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8310</v>
      </c>
      <c r="R33" t="s">
        <v>8311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28.5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8321</v>
      </c>
      <c r="R34" t="s">
        <v>8322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2.7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8318</v>
      </c>
      <c r="R35" t="s">
        <v>8319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28.5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8310</v>
      </c>
      <c r="R36" t="s">
        <v>8311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42.7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8310</v>
      </c>
      <c r="R37" t="s">
        <v>8311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42.7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8310</v>
      </c>
      <c r="R38" t="s">
        <v>8311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42.7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8323</v>
      </c>
      <c r="R39" t="s">
        <v>8324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2.7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8310</v>
      </c>
      <c r="R40" t="s">
        <v>8311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28.5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8310</v>
      </c>
      <c r="R41" t="s">
        <v>8311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2.7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8325</v>
      </c>
      <c r="R42" t="s">
        <v>8326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2.7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8323</v>
      </c>
      <c r="R43" t="s">
        <v>8324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42.7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8310</v>
      </c>
      <c r="R44" t="s">
        <v>8311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2.7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8310</v>
      </c>
      <c r="R45" t="s">
        <v>8311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42.7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8310</v>
      </c>
      <c r="R46" t="s">
        <v>8311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42.75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8310</v>
      </c>
      <c r="R47" t="s">
        <v>8311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42.7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8310</v>
      </c>
      <c r="R48" t="s">
        <v>8311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42.7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8325</v>
      </c>
      <c r="R49" t="s">
        <v>8326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42.7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8310</v>
      </c>
      <c r="R50" t="s">
        <v>8311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42.7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8310</v>
      </c>
      <c r="R51" t="s">
        <v>8311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42.75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8323</v>
      </c>
      <c r="R52" t="s">
        <v>8327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28.5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8310</v>
      </c>
      <c r="R53" t="s">
        <v>8312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42.7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8323</v>
      </c>
      <c r="R54" t="s">
        <v>8324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28.5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8310</v>
      </c>
      <c r="R55" t="s">
        <v>8311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28.5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8323</v>
      </c>
      <c r="R56" t="s">
        <v>8324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42.7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8313</v>
      </c>
      <c r="R57" t="s">
        <v>8314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28.5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8318</v>
      </c>
      <c r="R58" t="s">
        <v>8319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42.7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8318</v>
      </c>
      <c r="R59" t="s">
        <v>8319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42.7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8310</v>
      </c>
      <c r="R60" t="s">
        <v>8311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42.7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8310</v>
      </c>
      <c r="R61" t="s">
        <v>8311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57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8310</v>
      </c>
      <c r="R62" t="s">
        <v>8311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42.75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8323</v>
      </c>
      <c r="R63" t="s">
        <v>8324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2.7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8310</v>
      </c>
      <c r="R64" t="s">
        <v>8311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42.7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8310</v>
      </c>
      <c r="R65" t="s">
        <v>8311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42.7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8323</v>
      </c>
      <c r="R66" t="s">
        <v>8324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42.7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8310</v>
      </c>
      <c r="R67" t="s">
        <v>8311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2.75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8310</v>
      </c>
      <c r="R68" t="s">
        <v>8312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42.75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8310</v>
      </c>
      <c r="R69" t="s">
        <v>8311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42.7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8323</v>
      </c>
      <c r="R70" t="s">
        <v>8324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57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8325</v>
      </c>
      <c r="R71" t="s">
        <v>8326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2.7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8310</v>
      </c>
      <c r="R72" t="s">
        <v>8311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42.7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8310</v>
      </c>
      <c r="R73" t="s">
        <v>8317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2.7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8310</v>
      </c>
      <c r="R74" t="s">
        <v>8311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42.7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8310</v>
      </c>
      <c r="R75" t="s">
        <v>8317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42.75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8310</v>
      </c>
      <c r="R76" t="s">
        <v>8312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42.75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8310</v>
      </c>
      <c r="R77" t="s">
        <v>8317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42.7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8310</v>
      </c>
      <c r="R78" t="s">
        <v>8311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42.75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8310</v>
      </c>
      <c r="R79" t="s">
        <v>8312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2.7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8318</v>
      </c>
      <c r="R80" t="s">
        <v>8319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8310</v>
      </c>
      <c r="R81" t="s">
        <v>8311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2.7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8321</v>
      </c>
      <c r="R82" t="s">
        <v>8322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42.7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8310</v>
      </c>
      <c r="R83" t="s">
        <v>8311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57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8325</v>
      </c>
      <c r="R84" t="s">
        <v>8328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42.7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8310</v>
      </c>
      <c r="R85" t="s">
        <v>8311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42.75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8325</v>
      </c>
      <c r="R86" t="s">
        <v>8328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42.75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8323</v>
      </c>
      <c r="R87" t="s">
        <v>8324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2.75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8310</v>
      </c>
      <c r="R88" t="s">
        <v>8312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2.7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8310</v>
      </c>
      <c r="R89" t="s">
        <v>8311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28.5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8310</v>
      </c>
      <c r="R90" t="s">
        <v>8311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42.7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8310</v>
      </c>
      <c r="R91" t="s">
        <v>8317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42.7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8318</v>
      </c>
      <c r="R92" t="s">
        <v>8319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28.5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8325</v>
      </c>
      <c r="R93" t="s">
        <v>8326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28.5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8310</v>
      </c>
      <c r="R94" t="s">
        <v>8311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28.5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8315</v>
      </c>
      <c r="R95" t="s">
        <v>8316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42.7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8323</v>
      </c>
      <c r="R96" t="s">
        <v>8324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42.75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8325</v>
      </c>
      <c r="R97" t="s">
        <v>8326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42.75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8310</v>
      </c>
      <c r="R98" t="s">
        <v>8312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42.7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8310</v>
      </c>
      <c r="R99" t="s">
        <v>8311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42.75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8323</v>
      </c>
      <c r="R100" t="s">
        <v>8324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42.75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8310</v>
      </c>
      <c r="R101" t="s">
        <v>8312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42.7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8310</v>
      </c>
      <c r="R102" t="s">
        <v>8311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42.75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8329</v>
      </c>
      <c r="R103" t="s">
        <v>8330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42.75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8310</v>
      </c>
      <c r="R104" t="s">
        <v>8311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2.7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8323</v>
      </c>
      <c r="R105" t="s">
        <v>8324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28.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8329</v>
      </c>
      <c r="R106" t="s">
        <v>8331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2.7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8310</v>
      </c>
      <c r="R107" t="s">
        <v>8311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42.75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8323</v>
      </c>
      <c r="R108" t="s">
        <v>8324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42.7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8318</v>
      </c>
      <c r="R109" t="s">
        <v>8319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42.7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8310</v>
      </c>
      <c r="R110" t="s">
        <v>8311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42.7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8310</v>
      </c>
      <c r="R111" t="s">
        <v>8311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42.7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8310</v>
      </c>
      <c r="R112" t="s">
        <v>8312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2.7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8310</v>
      </c>
      <c r="R113" t="s">
        <v>8311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42.7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8310</v>
      </c>
      <c r="R114" t="s">
        <v>8311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42.7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8310</v>
      </c>
      <c r="R115" t="s">
        <v>8311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42.7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8321</v>
      </c>
      <c r="R116" t="s">
        <v>8322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57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8310</v>
      </c>
      <c r="R117" t="s">
        <v>8312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42.7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8323</v>
      </c>
      <c r="R118" t="s">
        <v>8324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42.7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8310</v>
      </c>
      <c r="R119" t="s">
        <v>8311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42.75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8318</v>
      </c>
      <c r="R120" t="s">
        <v>8319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42.7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8323</v>
      </c>
      <c r="R121" t="s">
        <v>8324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42.7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8310</v>
      </c>
      <c r="R122" t="s">
        <v>8311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42.75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8329</v>
      </c>
      <c r="R123" t="s">
        <v>8332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2.7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8315</v>
      </c>
      <c r="R124" t="s">
        <v>8316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28.5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8315</v>
      </c>
      <c r="R125" t="s">
        <v>8316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42.75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8310</v>
      </c>
      <c r="R126" t="s">
        <v>8311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42.7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8318</v>
      </c>
      <c r="R127" t="s">
        <v>8319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42.7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8323</v>
      </c>
      <c r="R128" t="s">
        <v>8324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57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8315</v>
      </c>
      <c r="R129" t="s">
        <v>8316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28.5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8325</v>
      </c>
      <c r="R130" t="s">
        <v>8326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28.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8310</v>
      </c>
      <c r="R131" t="s">
        <v>8311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8310</v>
      </c>
      <c r="R132" t="s">
        <v>8311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42.75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8329</v>
      </c>
      <c r="R133" t="s">
        <v>8333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42.7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8313</v>
      </c>
      <c r="R134" t="s">
        <v>8314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28.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8310</v>
      </c>
      <c r="R135" t="s">
        <v>8311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2.7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8310</v>
      </c>
      <c r="R136" t="s">
        <v>8311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42.7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8323</v>
      </c>
      <c r="R137" t="s">
        <v>8324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42.75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8310</v>
      </c>
      <c r="R138" t="s">
        <v>8312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42.7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8318</v>
      </c>
      <c r="R139" t="s">
        <v>8319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2.7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8310</v>
      </c>
      <c r="R140" t="s">
        <v>8311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42.7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8310</v>
      </c>
      <c r="R141" t="s">
        <v>8311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42.7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8325</v>
      </c>
      <c r="R142" t="s">
        <v>8328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28.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8323</v>
      </c>
      <c r="R143" t="s">
        <v>8324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28.5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8323</v>
      </c>
      <c r="R144" t="s">
        <v>8324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57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8323</v>
      </c>
      <c r="R145" t="s">
        <v>8334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2.7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8313</v>
      </c>
      <c r="R146" t="s">
        <v>8335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42.7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8310</v>
      </c>
      <c r="R147" t="s">
        <v>8311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42.75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8318</v>
      </c>
      <c r="R148" t="s">
        <v>8319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42.75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8310</v>
      </c>
      <c r="R149" t="s">
        <v>8312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42.7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8318</v>
      </c>
      <c r="R150" t="s">
        <v>8319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2.7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8310</v>
      </c>
      <c r="R151" t="s">
        <v>8311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2.7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8325</v>
      </c>
      <c r="R152" t="s">
        <v>8326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2.7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8323</v>
      </c>
      <c r="R153" t="s">
        <v>8324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42.7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8323</v>
      </c>
      <c r="R154" t="s">
        <v>8324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57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8323</v>
      </c>
      <c r="R155" t="s">
        <v>8324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2.7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8323</v>
      </c>
      <c r="R156" t="s">
        <v>8324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42.7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8325</v>
      </c>
      <c r="R157" t="s">
        <v>8326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28.5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8325</v>
      </c>
      <c r="R158" t="s">
        <v>8328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42.75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8310</v>
      </c>
      <c r="R159" t="s">
        <v>8312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28.5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8315</v>
      </c>
      <c r="R160" t="s">
        <v>8316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2.7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8325</v>
      </c>
      <c r="R161" t="s">
        <v>8326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42.7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8329</v>
      </c>
      <c r="R162" t="s">
        <v>8330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28.5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8310</v>
      </c>
      <c r="R163" t="s">
        <v>8311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42.7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8323</v>
      </c>
      <c r="R164" t="s">
        <v>8324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42.75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8329</v>
      </c>
      <c r="R165" t="s">
        <v>8333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42.7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8315</v>
      </c>
      <c r="R166" t="s">
        <v>8316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42.75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8323</v>
      </c>
      <c r="R167" t="s">
        <v>8334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2.7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8310</v>
      </c>
      <c r="R168" t="s">
        <v>8311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42.7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8310</v>
      </c>
      <c r="R169" t="s">
        <v>8311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2.7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8329</v>
      </c>
      <c r="R170" t="s">
        <v>8330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28.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8313</v>
      </c>
      <c r="R171" t="s">
        <v>8314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42.7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8310</v>
      </c>
      <c r="R172" t="s">
        <v>8312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42.7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8310</v>
      </c>
      <c r="R173" t="s">
        <v>8311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42.75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8315</v>
      </c>
      <c r="R174" t="s">
        <v>8316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2.75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8318</v>
      </c>
      <c r="R175" t="s">
        <v>8336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2.7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8325</v>
      </c>
      <c r="R176" t="s">
        <v>8326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2.7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8325</v>
      </c>
      <c r="R177" t="s">
        <v>8337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28.5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8313</v>
      </c>
      <c r="R178" t="s">
        <v>8314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28.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8310</v>
      </c>
      <c r="R179" t="s">
        <v>8311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2.7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8323</v>
      </c>
      <c r="R180" t="s">
        <v>8324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42.75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8325</v>
      </c>
      <c r="R181" t="s">
        <v>8326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2.7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8318</v>
      </c>
      <c r="R182" t="s">
        <v>8319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42.7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8310</v>
      </c>
      <c r="R183" t="s">
        <v>8311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42.7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8323</v>
      </c>
      <c r="R184" t="s">
        <v>8324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28.5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8310</v>
      </c>
      <c r="R185" t="s">
        <v>8312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2.7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8323</v>
      </c>
      <c r="R186" t="s">
        <v>8324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42.7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8323</v>
      </c>
      <c r="R187" t="s">
        <v>8324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42.7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8310</v>
      </c>
      <c r="R188" t="s">
        <v>8311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57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8310</v>
      </c>
      <c r="R189" t="s">
        <v>8312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2.7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8323</v>
      </c>
      <c r="R190" t="s">
        <v>8324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2.7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8321</v>
      </c>
      <c r="R191" t="s">
        <v>8322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2.75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8310</v>
      </c>
      <c r="R192" t="s">
        <v>8317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2.75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8325</v>
      </c>
      <c r="R193" t="s">
        <v>8326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42.7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8323</v>
      </c>
      <c r="R194" t="s">
        <v>8324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28.5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8325</v>
      </c>
      <c r="R195" t="s">
        <v>8326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2.7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8323</v>
      </c>
      <c r="R196" t="s">
        <v>8324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42.75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8325</v>
      </c>
      <c r="R197" t="s">
        <v>8326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28.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8323</v>
      </c>
      <c r="R198" t="s">
        <v>8324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28.5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8323</v>
      </c>
      <c r="R199" t="s">
        <v>8324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42.7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8321</v>
      </c>
      <c r="R200" t="s">
        <v>8322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28.5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8310</v>
      </c>
      <c r="R201" t="s">
        <v>8312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42.7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8323</v>
      </c>
      <c r="R202" t="s">
        <v>8334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42.7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8315</v>
      </c>
      <c r="R203" t="s">
        <v>8316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28.5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8325</v>
      </c>
      <c r="R204" t="s">
        <v>8328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42.7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8310</v>
      </c>
      <c r="R205" t="s">
        <v>8311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2.75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8310</v>
      </c>
      <c r="R206" t="s">
        <v>8312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2.7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8315</v>
      </c>
      <c r="R207" t="s">
        <v>8316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2.7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8325</v>
      </c>
      <c r="R208" t="s">
        <v>8328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42.7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8310</v>
      </c>
      <c r="R209" t="s">
        <v>8311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28.5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8313</v>
      </c>
      <c r="R210" t="s">
        <v>8314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57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8318</v>
      </c>
      <c r="R211" t="s">
        <v>8319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42.7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8310</v>
      </c>
      <c r="R212" t="s">
        <v>8311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42.7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8315</v>
      </c>
      <c r="R213" t="s">
        <v>8316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2.7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8325</v>
      </c>
      <c r="R214" t="s">
        <v>8326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28.5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8315</v>
      </c>
      <c r="R215" t="s">
        <v>8316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2.7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8310</v>
      </c>
      <c r="R216" t="s">
        <v>8317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42.7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8323</v>
      </c>
      <c r="R217" t="s">
        <v>8324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2.7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8329</v>
      </c>
      <c r="R218" t="s">
        <v>8333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2.7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8323</v>
      </c>
      <c r="R219" t="s">
        <v>8324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28.5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8323</v>
      </c>
      <c r="R220" t="s">
        <v>8334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42.75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8315</v>
      </c>
      <c r="R221" t="s">
        <v>8316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42.7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8323</v>
      </c>
      <c r="R222" t="s">
        <v>8324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42.7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8310</v>
      </c>
      <c r="R223" t="s">
        <v>8311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2.7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8323</v>
      </c>
      <c r="R224" t="s">
        <v>8324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2.7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8323</v>
      </c>
      <c r="R225" t="s">
        <v>8324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42.7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8321</v>
      </c>
      <c r="R226" t="s">
        <v>8322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42.7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8323</v>
      </c>
      <c r="R227" t="s">
        <v>8324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42.7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8329</v>
      </c>
      <c r="R228" t="s">
        <v>8333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28.5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8310</v>
      </c>
      <c r="R229" t="s">
        <v>8312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8325</v>
      </c>
      <c r="R230" t="s">
        <v>8326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2.7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8321</v>
      </c>
      <c r="R231" t="s">
        <v>8322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28.5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8325</v>
      </c>
      <c r="R232" t="s">
        <v>8328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2.75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8310</v>
      </c>
      <c r="R233" t="s">
        <v>8312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57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8325</v>
      </c>
      <c r="R234" t="s">
        <v>8328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2.7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8318</v>
      </c>
      <c r="R235" t="s">
        <v>8319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42.75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8313</v>
      </c>
      <c r="R236" t="s">
        <v>8314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2.7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8329</v>
      </c>
      <c r="R237" t="s">
        <v>8333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42.7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8323</v>
      </c>
      <c r="R238" t="s">
        <v>8324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42.7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8329</v>
      </c>
      <c r="R239" t="s">
        <v>8333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2.7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8310</v>
      </c>
      <c r="R240" t="s">
        <v>8311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42.75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8310</v>
      </c>
      <c r="R241" t="s">
        <v>8312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42.7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8310</v>
      </c>
      <c r="R242" t="s">
        <v>8311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2.75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8310</v>
      </c>
      <c r="R243" t="s">
        <v>8320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28.5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8310</v>
      </c>
      <c r="R244" t="s">
        <v>8311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42.7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8313</v>
      </c>
      <c r="R245" t="s">
        <v>8314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28.5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8310</v>
      </c>
      <c r="R246" t="s">
        <v>8311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42.7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8313</v>
      </c>
      <c r="R247" t="s">
        <v>8314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42.7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8313</v>
      </c>
      <c r="R248" t="s">
        <v>8335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42.7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8325</v>
      </c>
      <c r="R249" t="s">
        <v>8326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2.7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8329</v>
      </c>
      <c r="R250" t="s">
        <v>8338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42.75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8323</v>
      </c>
      <c r="R251" t="s">
        <v>8334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42.7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8310</v>
      </c>
      <c r="R252" t="s">
        <v>8317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28.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8310</v>
      </c>
      <c r="R253" t="s">
        <v>8317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42.7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8310</v>
      </c>
      <c r="R254" t="s">
        <v>8312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2.7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8323</v>
      </c>
      <c r="R255" t="s">
        <v>8324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28.5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8318</v>
      </c>
      <c r="R256" t="s">
        <v>8319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2.7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8323</v>
      </c>
      <c r="R257" t="s">
        <v>8334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42.7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8325</v>
      </c>
      <c r="R258" t="s">
        <v>8328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42.7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8325</v>
      </c>
      <c r="R259" t="s">
        <v>8326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2.7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8325</v>
      </c>
      <c r="R260" t="s">
        <v>8326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42.7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8323</v>
      </c>
      <c r="R261" t="s">
        <v>8324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2.7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8329</v>
      </c>
      <c r="R262" t="s">
        <v>8333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42.7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8323</v>
      </c>
      <c r="R263" t="s">
        <v>8324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42.7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8315</v>
      </c>
      <c r="R264" t="s">
        <v>8316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42.75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8310</v>
      </c>
      <c r="R265" t="s">
        <v>8311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42.7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8310</v>
      </c>
      <c r="R266" t="s">
        <v>8311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2.75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8318</v>
      </c>
      <c r="R267" t="s">
        <v>8336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42.7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8325</v>
      </c>
      <c r="R268" t="s">
        <v>8328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42.7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8323</v>
      </c>
      <c r="R269" t="s">
        <v>8334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28.5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8315</v>
      </c>
      <c r="R270" t="s">
        <v>8316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57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8310</v>
      </c>
      <c r="R271" t="s">
        <v>8312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42.75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8321</v>
      </c>
      <c r="R272" t="s">
        <v>8322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42.75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8325</v>
      </c>
      <c r="R273" t="s">
        <v>8328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42.7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8323</v>
      </c>
      <c r="R274" t="s">
        <v>8324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42.7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8323</v>
      </c>
      <c r="R275" t="s">
        <v>8324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42.7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8329</v>
      </c>
      <c r="R276" t="s">
        <v>8333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42.75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8310</v>
      </c>
      <c r="R277" t="s">
        <v>8311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42.7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8323</v>
      </c>
      <c r="R278" t="s">
        <v>8324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42.7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8318</v>
      </c>
      <c r="R279" t="s">
        <v>8319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28.5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8310</v>
      </c>
      <c r="R280" t="s">
        <v>8311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2.7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8323</v>
      </c>
      <c r="R281" t="s">
        <v>8324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28.5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8321</v>
      </c>
      <c r="R282" t="s">
        <v>8322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42.7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8310</v>
      </c>
      <c r="R283" t="s">
        <v>8312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2.75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8323</v>
      </c>
      <c r="R284" t="s">
        <v>8339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2.7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8310</v>
      </c>
      <c r="R285" t="s">
        <v>8311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42.75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8315</v>
      </c>
      <c r="R286" t="s">
        <v>8316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2.7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8325</v>
      </c>
      <c r="R287" t="s">
        <v>8326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42.7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8325</v>
      </c>
      <c r="R288" t="s">
        <v>8326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2.7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8323</v>
      </c>
      <c r="R289" t="s">
        <v>8324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2.7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8325</v>
      </c>
      <c r="R290" t="s">
        <v>8326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57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8323</v>
      </c>
      <c r="R291" t="s">
        <v>8324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2.7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8323</v>
      </c>
      <c r="R292" t="s">
        <v>8324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28.5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8325</v>
      </c>
      <c r="R293" t="s">
        <v>8326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42.75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8310</v>
      </c>
      <c r="R294" t="s">
        <v>8312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42.75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8310</v>
      </c>
      <c r="R295" t="s">
        <v>8311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42.7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8318</v>
      </c>
      <c r="R296" t="s">
        <v>8319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2.7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8323</v>
      </c>
      <c r="R297" t="s">
        <v>8324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2.7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8310</v>
      </c>
      <c r="R298" t="s">
        <v>8317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42.75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8323</v>
      </c>
      <c r="R299" t="s">
        <v>8334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42.75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8318</v>
      </c>
      <c r="R300" t="s">
        <v>8319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2.7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8313</v>
      </c>
      <c r="R301" t="s">
        <v>8314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42.7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8325</v>
      </c>
      <c r="R302" t="s">
        <v>8326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28.5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8329</v>
      </c>
      <c r="R303" t="s">
        <v>8331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2.7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8325</v>
      </c>
      <c r="R304" t="s">
        <v>8326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2.7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8323</v>
      </c>
      <c r="R305" t="s">
        <v>8324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42.75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8323</v>
      </c>
      <c r="R306" t="s">
        <v>8327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42.7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8315</v>
      </c>
      <c r="R307" t="s">
        <v>8316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42.75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8325</v>
      </c>
      <c r="R308" t="s">
        <v>8326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42.7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8325</v>
      </c>
      <c r="R309" t="s">
        <v>8328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42.7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8315</v>
      </c>
      <c r="R310" t="s">
        <v>8316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28.5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8325</v>
      </c>
      <c r="R311" t="s">
        <v>8326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2.7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8315</v>
      </c>
      <c r="R312" t="s">
        <v>8316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2.7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8323</v>
      </c>
      <c r="R313" t="s">
        <v>8324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42.7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8323</v>
      </c>
      <c r="R314" t="s">
        <v>8324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2.7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8315</v>
      </c>
      <c r="R315" t="s">
        <v>8316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42.7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8321</v>
      </c>
      <c r="R316" t="s">
        <v>8322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42.7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8323</v>
      </c>
      <c r="R317" t="s">
        <v>8324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2.7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8321</v>
      </c>
      <c r="R318" t="s">
        <v>8322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28.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8310</v>
      </c>
      <c r="R319" t="s">
        <v>8312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28.5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8323</v>
      </c>
      <c r="R320" t="s">
        <v>8324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28.5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8313</v>
      </c>
      <c r="R321" t="s">
        <v>8335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42.7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8323</v>
      </c>
      <c r="R322" t="s">
        <v>8324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42.75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8310</v>
      </c>
      <c r="R323" t="s">
        <v>8312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2.7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8310</v>
      </c>
      <c r="R324" t="s">
        <v>8311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2.7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8310</v>
      </c>
      <c r="R325" t="s">
        <v>8311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42.7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8329</v>
      </c>
      <c r="R326" t="s">
        <v>8340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2.7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8323</v>
      </c>
      <c r="R327" t="s">
        <v>8324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42.7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8323</v>
      </c>
      <c r="R328" t="s">
        <v>8324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28.5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8315</v>
      </c>
      <c r="R329" t="s">
        <v>8316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42.7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8325</v>
      </c>
      <c r="R330" t="s">
        <v>8337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42.7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8329</v>
      </c>
      <c r="R331" t="s">
        <v>8330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2.75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8310</v>
      </c>
      <c r="R332" t="s">
        <v>8312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2.7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8323</v>
      </c>
      <c r="R333" t="s">
        <v>8324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2.7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8329</v>
      </c>
      <c r="R334" t="s">
        <v>8333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42.7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8321</v>
      </c>
      <c r="R335" t="s">
        <v>8322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57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8321</v>
      </c>
      <c r="R336" t="s">
        <v>8322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42.7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8323</v>
      </c>
      <c r="R337" t="s">
        <v>8324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42.75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8325</v>
      </c>
      <c r="R338" t="s">
        <v>8328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2.7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8323</v>
      </c>
      <c r="R339" t="s">
        <v>8324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2.7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8323</v>
      </c>
      <c r="R340" t="s">
        <v>8324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42.75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8318</v>
      </c>
      <c r="R341" t="s">
        <v>8336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42.7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8310</v>
      </c>
      <c r="R342" t="s">
        <v>8312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42.75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8325</v>
      </c>
      <c r="R343" t="s">
        <v>8326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2.7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8318</v>
      </c>
      <c r="R344" t="s">
        <v>8319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2.75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8310</v>
      </c>
      <c r="R345" t="s">
        <v>8312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2.75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8323</v>
      </c>
      <c r="R346" t="s">
        <v>8341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42.7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8318</v>
      </c>
      <c r="R347" t="s">
        <v>8319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8323</v>
      </c>
      <c r="R348" t="s">
        <v>8324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42.7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8325</v>
      </c>
      <c r="R349" t="s">
        <v>8328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2.7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8329</v>
      </c>
      <c r="R350" t="s">
        <v>8333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42.7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8318</v>
      </c>
      <c r="R351" t="s">
        <v>8319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42.7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8315</v>
      </c>
      <c r="R352" t="s">
        <v>8316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42.7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8315</v>
      </c>
      <c r="R353" t="s">
        <v>8316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42.7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8310</v>
      </c>
      <c r="R354" t="s">
        <v>8311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28.5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8310</v>
      </c>
      <c r="R355" t="s">
        <v>8312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2.7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8329</v>
      </c>
      <c r="R356" t="s">
        <v>8331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2.7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8321</v>
      </c>
      <c r="R357" t="s">
        <v>8322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42.7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8325</v>
      </c>
      <c r="R358" t="s">
        <v>8328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42.7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8310</v>
      </c>
      <c r="R359" t="s">
        <v>8311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42.7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8325</v>
      </c>
      <c r="R360" t="s">
        <v>8326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42.7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8315</v>
      </c>
      <c r="R361" t="s">
        <v>8316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42.7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8315</v>
      </c>
      <c r="R362" t="s">
        <v>8316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2.7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8325</v>
      </c>
      <c r="R363" t="s">
        <v>8326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2.7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8310</v>
      </c>
      <c r="R364" t="s">
        <v>8317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2.7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8318</v>
      </c>
      <c r="R365" t="s">
        <v>8319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42.7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8310</v>
      </c>
      <c r="R366" t="s">
        <v>8311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42.7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8323</v>
      </c>
      <c r="R367" t="s">
        <v>8324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42.7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8323</v>
      </c>
      <c r="R368" t="s">
        <v>8324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42.7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8329</v>
      </c>
      <c r="R369" t="s">
        <v>8333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2.7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8323</v>
      </c>
      <c r="R370" t="s">
        <v>8334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42.7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8315</v>
      </c>
      <c r="R371" t="s">
        <v>8316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57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8315</v>
      </c>
      <c r="R372" t="s">
        <v>8316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28.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8315</v>
      </c>
      <c r="R373" t="s">
        <v>8316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57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8310</v>
      </c>
      <c r="R374" t="s">
        <v>8342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2.7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8318</v>
      </c>
      <c r="R375" t="s">
        <v>8319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42.7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8325</v>
      </c>
      <c r="R376" t="s">
        <v>8328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2.7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8325</v>
      </c>
      <c r="R377" t="s">
        <v>8328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28.5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8329</v>
      </c>
      <c r="R378" t="s">
        <v>8333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42.7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8310</v>
      </c>
      <c r="R379" t="s">
        <v>8317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42.75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8315</v>
      </c>
      <c r="R380" t="s">
        <v>8316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2.7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8325</v>
      </c>
      <c r="R381" t="s">
        <v>8326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42.75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8329</v>
      </c>
      <c r="R382" t="s">
        <v>8330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2.7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8323</v>
      </c>
      <c r="R383" t="s">
        <v>8324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42.7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8315</v>
      </c>
      <c r="R384" t="s">
        <v>8316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2.7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8315</v>
      </c>
      <c r="R385" t="s">
        <v>8316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2.7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8325</v>
      </c>
      <c r="R386" t="s">
        <v>8328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28.5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8323</v>
      </c>
      <c r="R387" t="s">
        <v>8324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2.7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8323</v>
      </c>
      <c r="R388" t="s">
        <v>8324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2.75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8310</v>
      </c>
      <c r="R389" t="s">
        <v>8320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42.7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8323</v>
      </c>
      <c r="R390" t="s">
        <v>8324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2.7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8310</v>
      </c>
      <c r="R391" t="s">
        <v>8342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42.7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8323</v>
      </c>
      <c r="R392" t="s">
        <v>8324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28.5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8310</v>
      </c>
      <c r="R393" t="s">
        <v>8312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2.75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8315</v>
      </c>
      <c r="R394" t="s">
        <v>8316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28.5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8318</v>
      </c>
      <c r="R395" t="s">
        <v>8336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42.7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8310</v>
      </c>
      <c r="R396" t="s">
        <v>8342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2.7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8310</v>
      </c>
      <c r="R397" t="s">
        <v>8317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2.7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8323</v>
      </c>
      <c r="R398" t="s">
        <v>8324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8329</v>
      </c>
      <c r="R399" t="s">
        <v>8343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42.7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8329</v>
      </c>
      <c r="R400" t="s">
        <v>8333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42.75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8318</v>
      </c>
      <c r="R401" t="s">
        <v>8319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28.5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8323</v>
      </c>
      <c r="R402" t="s">
        <v>8324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28.5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8310</v>
      </c>
      <c r="R403" t="s">
        <v>8312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2.7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8315</v>
      </c>
      <c r="R404" t="s">
        <v>8316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42.7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8318</v>
      </c>
      <c r="R405" t="s">
        <v>8319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42.7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8329</v>
      </c>
      <c r="R406" t="s">
        <v>8333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28.5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8315</v>
      </c>
      <c r="R407" t="s">
        <v>8316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2.7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8325</v>
      </c>
      <c r="R408" t="s">
        <v>8328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28.5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8329</v>
      </c>
      <c r="R409" t="s">
        <v>8343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28.5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8313</v>
      </c>
      <c r="R410" t="s">
        <v>8335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2.7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8323</v>
      </c>
      <c r="R411" t="s">
        <v>8334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42.7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8323</v>
      </c>
      <c r="R412" t="s">
        <v>8324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2.7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8323</v>
      </c>
      <c r="R413" t="s">
        <v>8324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42.7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8325</v>
      </c>
      <c r="R414" t="s">
        <v>8328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2.7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8313</v>
      </c>
      <c r="R415" t="s">
        <v>8335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42.75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8329</v>
      </c>
      <c r="R416" t="s">
        <v>8333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42.7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8323</v>
      </c>
      <c r="R417" t="s">
        <v>8334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28.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8325</v>
      </c>
      <c r="R418" t="s">
        <v>8328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28.5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8318</v>
      </c>
      <c r="R419" t="s">
        <v>8319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42.7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8323</v>
      </c>
      <c r="R420" t="s">
        <v>8334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2.75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8310</v>
      </c>
      <c r="R421" t="s">
        <v>8312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42.75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8318</v>
      </c>
      <c r="R422" t="s">
        <v>8336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28.5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8310</v>
      </c>
      <c r="R423" t="s">
        <v>8312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42.7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8315</v>
      </c>
      <c r="R424" t="s">
        <v>8316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42.7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8318</v>
      </c>
      <c r="R425" t="s">
        <v>8319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42.75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8310</v>
      </c>
      <c r="R426" t="s">
        <v>8312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42.75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8310</v>
      </c>
      <c r="R427" t="s">
        <v>8312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28.5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8318</v>
      </c>
      <c r="R428" t="s">
        <v>8319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42.7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8310</v>
      </c>
      <c r="R429" t="s">
        <v>8311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8310</v>
      </c>
      <c r="R430" t="s">
        <v>8312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28.5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8315</v>
      </c>
      <c r="R431" t="s">
        <v>8316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42.7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8323</v>
      </c>
      <c r="R432" t="s">
        <v>8324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42.7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8310</v>
      </c>
      <c r="R433" t="s">
        <v>8312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2.7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8318</v>
      </c>
      <c r="R434" t="s">
        <v>8319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42.7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8318</v>
      </c>
      <c r="R435" t="s">
        <v>8319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42.7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8323</v>
      </c>
      <c r="R436" t="s">
        <v>8324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42.7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8325</v>
      </c>
      <c r="R437" t="s">
        <v>8326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28.5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8315</v>
      </c>
      <c r="R438" t="s">
        <v>8316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42.7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8329</v>
      </c>
      <c r="R439" t="s">
        <v>8333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2.7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8315</v>
      </c>
      <c r="R440" t="s">
        <v>8316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42.7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8329</v>
      </c>
      <c r="R441" t="s">
        <v>8330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42.7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8325</v>
      </c>
      <c r="R442" t="s">
        <v>8326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42.7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8310</v>
      </c>
      <c r="R443" t="s">
        <v>8342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42.7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8323</v>
      </c>
      <c r="R444" t="s">
        <v>8324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28.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8315</v>
      </c>
      <c r="R445" t="s">
        <v>8316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2.7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8310</v>
      </c>
      <c r="R446" t="s">
        <v>8317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42.75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8323</v>
      </c>
      <c r="R447" t="s">
        <v>8324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2.7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8323</v>
      </c>
      <c r="R448" t="s">
        <v>8324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57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8323</v>
      </c>
      <c r="R449" t="s">
        <v>8324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42.7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8310</v>
      </c>
      <c r="R450" t="s">
        <v>8317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42.7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8315</v>
      </c>
      <c r="R451" t="s">
        <v>8316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2.75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8310</v>
      </c>
      <c r="R452" t="s">
        <v>8312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2.75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8310</v>
      </c>
      <c r="R453" t="s">
        <v>8312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42.7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8329</v>
      </c>
      <c r="R454" t="s">
        <v>8333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2.7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8329</v>
      </c>
      <c r="R455" t="s">
        <v>8333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42.75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8325</v>
      </c>
      <c r="R456" t="s">
        <v>8328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42.7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8323</v>
      </c>
      <c r="R457" t="s">
        <v>8324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28.5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8315</v>
      </c>
      <c r="R458" t="s">
        <v>8316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42.7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8329</v>
      </c>
      <c r="R459" t="s">
        <v>8330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2.7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8329</v>
      </c>
      <c r="R460" t="s">
        <v>8330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42.7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8310</v>
      </c>
      <c r="R461" t="s">
        <v>8311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42.7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8313</v>
      </c>
      <c r="R462" t="s">
        <v>8314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2.7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8310</v>
      </c>
      <c r="R463" t="s">
        <v>8317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42.75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8329</v>
      </c>
      <c r="R464" t="s">
        <v>8330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28.5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8310</v>
      </c>
      <c r="R465" t="s">
        <v>8317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28.5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8323</v>
      </c>
      <c r="R466" t="s">
        <v>8324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42.7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8323</v>
      </c>
      <c r="R467" t="s">
        <v>8324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2.75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8310</v>
      </c>
      <c r="R468" t="s">
        <v>8312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42.7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8310</v>
      </c>
      <c r="R469" t="s">
        <v>8311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42.7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8310</v>
      </c>
      <c r="R470" t="s">
        <v>8311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2.7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8315</v>
      </c>
      <c r="R471" t="s">
        <v>8316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2.7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8329</v>
      </c>
      <c r="R472" t="s">
        <v>8333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57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8315</v>
      </c>
      <c r="R473" t="s">
        <v>8316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42.7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8323</v>
      </c>
      <c r="R474" t="s">
        <v>8324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2.7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8325</v>
      </c>
      <c r="R475" t="s">
        <v>8326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2.7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8325</v>
      </c>
      <c r="R476" t="s">
        <v>8328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42.7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8323</v>
      </c>
      <c r="R477" t="s">
        <v>8324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42.75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8325</v>
      </c>
      <c r="R478" t="s">
        <v>8328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42.7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8310</v>
      </c>
      <c r="R479" t="s">
        <v>8311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42.7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8329</v>
      </c>
      <c r="R480" t="s">
        <v>8333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2.7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8315</v>
      </c>
      <c r="R481" t="s">
        <v>8316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42.7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8315</v>
      </c>
      <c r="R482" t="s">
        <v>8316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42.75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8323</v>
      </c>
      <c r="R483" t="s">
        <v>8324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2.7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8323</v>
      </c>
      <c r="R484" t="s">
        <v>8324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28.5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8318</v>
      </c>
      <c r="R485" t="s">
        <v>8319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42.7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8310</v>
      </c>
      <c r="R486" t="s">
        <v>8342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42.7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8329</v>
      </c>
      <c r="R487" t="s">
        <v>8333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42.75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8318</v>
      </c>
      <c r="R488" t="s">
        <v>8319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2.75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8310</v>
      </c>
      <c r="R489" t="s">
        <v>8312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28.5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8310</v>
      </c>
      <c r="R490" t="s">
        <v>8317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42.7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8325</v>
      </c>
      <c r="R491" t="s">
        <v>8326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2.7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8318</v>
      </c>
      <c r="R492" t="s">
        <v>8319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42.7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8323</v>
      </c>
      <c r="R493" t="s">
        <v>8324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2.7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8325</v>
      </c>
      <c r="R494" t="s">
        <v>8328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42.7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8325</v>
      </c>
      <c r="R495" t="s">
        <v>8328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2.7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8325</v>
      </c>
      <c r="R496" t="s">
        <v>8326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2.7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8325</v>
      </c>
      <c r="R497" t="s">
        <v>8328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42.75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8310</v>
      </c>
      <c r="R498" t="s">
        <v>8311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42.75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8315</v>
      </c>
      <c r="R499" t="s">
        <v>8316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42.7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8329</v>
      </c>
      <c r="R500" t="s">
        <v>8333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57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8329</v>
      </c>
      <c r="R501" t="s">
        <v>8330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28.5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8325</v>
      </c>
      <c r="R502" t="s">
        <v>8337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2.7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8323</v>
      </c>
      <c r="R503" t="s">
        <v>8324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42.7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8329</v>
      </c>
      <c r="R504" t="s">
        <v>8333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2.7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8315</v>
      </c>
      <c r="R505" t="s">
        <v>8316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42.7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8325</v>
      </c>
      <c r="R506" t="s">
        <v>8328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42.7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8315</v>
      </c>
      <c r="R507" t="s">
        <v>8316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42.7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8315</v>
      </c>
      <c r="R508" t="s">
        <v>8316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42.7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8325</v>
      </c>
      <c r="R509" t="s">
        <v>8328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2.7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8325</v>
      </c>
      <c r="R510" t="s">
        <v>8328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2.7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8323</v>
      </c>
      <c r="R511" t="s">
        <v>8324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42.75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8310</v>
      </c>
      <c r="R512" t="s">
        <v>8312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42.75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8325</v>
      </c>
      <c r="R513" t="s">
        <v>8328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28.5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8325</v>
      </c>
      <c r="R514" t="s">
        <v>8328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2.7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8329</v>
      </c>
      <c r="R515" t="s">
        <v>8333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2.7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8325</v>
      </c>
      <c r="R516" t="s">
        <v>8328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42.7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8323</v>
      </c>
      <c r="R517" t="s">
        <v>8334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28.5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8315</v>
      </c>
      <c r="R518" t="s">
        <v>8316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2.7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8323</v>
      </c>
      <c r="R519" t="s">
        <v>8324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42.75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8325</v>
      </c>
      <c r="R520" t="s">
        <v>8328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42.7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8321</v>
      </c>
      <c r="R521" t="s">
        <v>8322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2.7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8329</v>
      </c>
      <c r="R522" t="s">
        <v>8333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28.5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8313</v>
      </c>
      <c r="R523" t="s">
        <v>8314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2.7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8321</v>
      </c>
      <c r="R524" t="s">
        <v>8322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28.5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8325</v>
      </c>
      <c r="R525" t="s">
        <v>8328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42.7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8325</v>
      </c>
      <c r="R526" t="s">
        <v>8328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42.7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8329</v>
      </c>
      <c r="R527" t="s">
        <v>8333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42.75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8325</v>
      </c>
      <c r="R528" t="s">
        <v>8326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2.7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8318</v>
      </c>
      <c r="R529" t="s">
        <v>8319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2.7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8323</v>
      </c>
      <c r="R530" t="s">
        <v>8324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28.5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8323</v>
      </c>
      <c r="R531" t="s">
        <v>8334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42.75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8310</v>
      </c>
      <c r="R532" t="s">
        <v>8312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2.7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8329</v>
      </c>
      <c r="R533" t="s">
        <v>8333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2.7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8325</v>
      </c>
      <c r="R534" t="s">
        <v>8328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42.7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8329</v>
      </c>
      <c r="R535" t="s">
        <v>8333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2.75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8310</v>
      </c>
      <c r="R536" t="s">
        <v>8312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2.75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8318</v>
      </c>
      <c r="R537" t="s">
        <v>8336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42.7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8310</v>
      </c>
      <c r="R538" t="s">
        <v>8311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2.7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8323</v>
      </c>
      <c r="R539" t="s">
        <v>8324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42.7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8323</v>
      </c>
      <c r="R540" t="s">
        <v>8334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42.7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8310</v>
      </c>
      <c r="R541" t="s">
        <v>8311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28.5" x14ac:dyDescent="0.4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8310</v>
      </c>
      <c r="R542" t="s">
        <v>8312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28.5" x14ac:dyDescent="0.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8329</v>
      </c>
      <c r="R543" t="s">
        <v>8333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42.7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8329</v>
      </c>
      <c r="R544" t="s">
        <v>8333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28.5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8310</v>
      </c>
      <c r="R545" t="s">
        <v>8311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42.75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8315</v>
      </c>
      <c r="R546" t="s">
        <v>8316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2.7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8323</v>
      </c>
      <c r="R547" t="s">
        <v>8324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42.7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8318</v>
      </c>
      <c r="R548" t="s">
        <v>8319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42.7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8310</v>
      </c>
      <c r="R549" t="s">
        <v>8344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57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8329</v>
      </c>
      <c r="R550" t="s">
        <v>8343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42.7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8313</v>
      </c>
      <c r="R551" t="s">
        <v>8335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2.7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8318</v>
      </c>
      <c r="R552" t="s">
        <v>8319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2.7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8318</v>
      </c>
      <c r="R553" t="s">
        <v>8319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57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8315</v>
      </c>
      <c r="R554" t="s">
        <v>8316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2.7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8329</v>
      </c>
      <c r="R555" t="s">
        <v>8333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2.7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8323</v>
      </c>
      <c r="R556" t="s">
        <v>8324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2.7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8315</v>
      </c>
      <c r="R557" t="s">
        <v>8316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42.7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8329</v>
      </c>
      <c r="R558" t="s">
        <v>8333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2.75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8310</v>
      </c>
      <c r="R559" t="s">
        <v>8312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28.5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8313</v>
      </c>
      <c r="R560" t="s">
        <v>8335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28.5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8321</v>
      </c>
      <c r="R561" t="s">
        <v>8322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28.5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8318</v>
      </c>
      <c r="R562" t="s">
        <v>8319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57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8315</v>
      </c>
      <c r="R563" t="s">
        <v>8316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42.7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8325</v>
      </c>
      <c r="R564" t="s">
        <v>8328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2.7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8325</v>
      </c>
      <c r="R565" t="s">
        <v>8326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2.7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8310</v>
      </c>
      <c r="R566" t="s">
        <v>8311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42.7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8315</v>
      </c>
      <c r="R567" t="s">
        <v>8316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42.7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8323</v>
      </c>
      <c r="R568" t="s">
        <v>8324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2.7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8323</v>
      </c>
      <c r="R569" t="s">
        <v>8324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57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8323</v>
      </c>
      <c r="R570" t="s">
        <v>8324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2.75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8310</v>
      </c>
      <c r="R571" t="s">
        <v>8312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2.7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8323</v>
      </c>
      <c r="R572" t="s">
        <v>8345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42.75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8310</v>
      </c>
      <c r="R573" t="s">
        <v>8344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2.7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8325</v>
      </c>
      <c r="R574" t="s">
        <v>8328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42.7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8313</v>
      </c>
      <c r="R575" t="s">
        <v>8335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42.7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8325</v>
      </c>
      <c r="R576" t="s">
        <v>8328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42.75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8310</v>
      </c>
      <c r="R577" t="s">
        <v>8312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42.7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8325</v>
      </c>
      <c r="R578" t="s">
        <v>8326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28.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8325</v>
      </c>
      <c r="R579" t="s">
        <v>8328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2.7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8323</v>
      </c>
      <c r="R580" t="s">
        <v>8324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42.7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8310</v>
      </c>
      <c r="R581" t="s">
        <v>8311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28.5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8325</v>
      </c>
      <c r="R582" t="s">
        <v>8328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28.5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8329</v>
      </c>
      <c r="R583" t="s">
        <v>8333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28.5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8325</v>
      </c>
      <c r="R584" t="s">
        <v>8328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42.75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8310</v>
      </c>
      <c r="R585" t="s">
        <v>8312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42.75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8329</v>
      </c>
      <c r="R586" t="s">
        <v>8333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28.5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8315</v>
      </c>
      <c r="R587" t="s">
        <v>8316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42.75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8329</v>
      </c>
      <c r="R588" t="s">
        <v>8333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2.7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8310</v>
      </c>
      <c r="R589" t="s">
        <v>8311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2.7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8325</v>
      </c>
      <c r="R590" t="s">
        <v>8328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42.7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8325</v>
      </c>
      <c r="R591" t="s">
        <v>8328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42.7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8325</v>
      </c>
      <c r="R592" t="s">
        <v>8326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42.7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8325</v>
      </c>
      <c r="R593" t="s">
        <v>8328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42.7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8325</v>
      </c>
      <c r="R594" t="s">
        <v>8328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42.75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8315</v>
      </c>
      <c r="R595" t="s">
        <v>8316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2.7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8325</v>
      </c>
      <c r="R596" t="s">
        <v>8328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42.7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8323</v>
      </c>
      <c r="R597" t="s">
        <v>8324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42.75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8325</v>
      </c>
      <c r="R598" t="s">
        <v>8326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42.7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8310</v>
      </c>
      <c r="R599" t="s">
        <v>8311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57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8310</v>
      </c>
      <c r="R600" t="s">
        <v>8317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28.5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8325</v>
      </c>
      <c r="R601" t="s">
        <v>8328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28.5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8323</v>
      </c>
      <c r="R602" t="s">
        <v>8334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2.7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8329</v>
      </c>
      <c r="R603" t="s">
        <v>8338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42.7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8323</v>
      </c>
      <c r="R604" t="s">
        <v>8334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2.7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8323</v>
      </c>
      <c r="R605" t="s">
        <v>8324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2.7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8315</v>
      </c>
      <c r="R606" t="s">
        <v>8316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x14ac:dyDescent="0.4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8323</v>
      </c>
      <c r="R607" t="s">
        <v>8334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57" x14ac:dyDescent="0.4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8325</v>
      </c>
      <c r="R608" t="s">
        <v>8328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42.75" x14ac:dyDescent="0.4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8323</v>
      </c>
      <c r="R609" t="s">
        <v>8324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57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8325</v>
      </c>
      <c r="R610" t="s">
        <v>8326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42.7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8318</v>
      </c>
      <c r="R611" t="s">
        <v>8319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8323</v>
      </c>
      <c r="R612" t="s">
        <v>8327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42.75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8315</v>
      </c>
      <c r="R613" t="s">
        <v>8316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42.7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8325</v>
      </c>
      <c r="R614" t="s">
        <v>8328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42.75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8310</v>
      </c>
      <c r="R615" t="s">
        <v>8312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28.5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8329</v>
      </c>
      <c r="R616" t="s">
        <v>8333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2.7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8310</v>
      </c>
      <c r="R617" t="s">
        <v>8312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1.25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8325</v>
      </c>
      <c r="R618" t="s">
        <v>8328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2.7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8310</v>
      </c>
      <c r="R619" t="s">
        <v>8311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42.75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8318</v>
      </c>
      <c r="R620" t="s">
        <v>8319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2.7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8329</v>
      </c>
      <c r="R621" t="s">
        <v>8331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2.75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8310</v>
      </c>
      <c r="R622" t="s">
        <v>8312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42.7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8323</v>
      </c>
      <c r="R623" t="s">
        <v>8324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42.75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8329</v>
      </c>
      <c r="R624" t="s">
        <v>8333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42.7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8323</v>
      </c>
      <c r="R625" t="s">
        <v>8334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2.7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8323</v>
      </c>
      <c r="R626" t="s">
        <v>8334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42.75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8315</v>
      </c>
      <c r="R627" t="s">
        <v>8316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57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8310</v>
      </c>
      <c r="R628" t="s">
        <v>8311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2.7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8321</v>
      </c>
      <c r="R629" t="s">
        <v>8322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42.7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8321</v>
      </c>
      <c r="R630" t="s">
        <v>8322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42.75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8325</v>
      </c>
      <c r="R631" t="s">
        <v>8328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42.7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8310</v>
      </c>
      <c r="R632" t="s">
        <v>8317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28.5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8329</v>
      </c>
      <c r="R633" t="s">
        <v>8333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57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8310</v>
      </c>
      <c r="R634" t="s">
        <v>8312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2.7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8325</v>
      </c>
      <c r="R635" t="s">
        <v>8328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42.75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8325</v>
      </c>
      <c r="R636" t="s">
        <v>8326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2.7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8318</v>
      </c>
      <c r="R637" t="s">
        <v>8319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2.7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8329</v>
      </c>
      <c r="R638" t="s">
        <v>8333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28.5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8329</v>
      </c>
      <c r="R639" t="s">
        <v>8330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42.7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8325</v>
      </c>
      <c r="R640" t="s">
        <v>8328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2.7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8329</v>
      </c>
      <c r="R641" t="s">
        <v>8333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42.7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8313</v>
      </c>
      <c r="R642" t="s">
        <v>8335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2.7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8325</v>
      </c>
      <c r="R643" t="s">
        <v>8328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5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8318</v>
      </c>
      <c r="R644" t="s">
        <v>8319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57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8323</v>
      </c>
      <c r="R645" t="s">
        <v>8324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42.7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8310</v>
      </c>
      <c r="R646" t="s">
        <v>8311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2.7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8323</v>
      </c>
      <c r="R647" t="s">
        <v>8324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2.75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8325</v>
      </c>
      <c r="R648" t="s">
        <v>8326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28.5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8315</v>
      </c>
      <c r="R649" t="s">
        <v>8316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28.5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8329</v>
      </c>
      <c r="R650" t="s">
        <v>8331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28.5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8329</v>
      </c>
      <c r="R651" t="s">
        <v>8333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2.7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8325</v>
      </c>
      <c r="R652" t="s">
        <v>8328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42.7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8323</v>
      </c>
      <c r="R653" t="s">
        <v>8345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2.7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8323</v>
      </c>
      <c r="R654" t="s">
        <v>8334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42.75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8329</v>
      </c>
      <c r="R655" t="s">
        <v>8330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57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8325</v>
      </c>
      <c r="R656" t="s">
        <v>8328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42.7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8325</v>
      </c>
      <c r="R657" t="s">
        <v>8328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42.75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8310</v>
      </c>
      <c r="R658" t="s">
        <v>8342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42.7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8310</v>
      </c>
      <c r="R659" t="s">
        <v>8311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42.7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8329</v>
      </c>
      <c r="R660" t="s">
        <v>8340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2.75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8315</v>
      </c>
      <c r="R661" t="s">
        <v>8316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42.7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8318</v>
      </c>
      <c r="R662" t="s">
        <v>8319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42.75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8310</v>
      </c>
      <c r="R663" t="s">
        <v>8312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2.7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8323</v>
      </c>
      <c r="R664" t="s">
        <v>8324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42.75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8318</v>
      </c>
      <c r="R665" t="s">
        <v>8319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2.7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8321</v>
      </c>
      <c r="R666" t="s">
        <v>8322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42.75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8325</v>
      </c>
      <c r="R667" t="s">
        <v>8328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42.75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8329</v>
      </c>
      <c r="R668" t="s">
        <v>8331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42.7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8310</v>
      </c>
      <c r="R669" t="s">
        <v>8317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42.7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8318</v>
      </c>
      <c r="R670" t="s">
        <v>8319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57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8325</v>
      </c>
      <c r="R671" t="s">
        <v>8328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42.75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8321</v>
      </c>
      <c r="R672" t="s">
        <v>8322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42.7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8310</v>
      </c>
      <c r="R673" t="s">
        <v>8312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28.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8313</v>
      </c>
      <c r="R674" t="s">
        <v>8335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2.7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8323</v>
      </c>
      <c r="R675" t="s">
        <v>8324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42.7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8329</v>
      </c>
      <c r="R676" t="s">
        <v>8333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2.7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8325</v>
      </c>
      <c r="R677" t="s">
        <v>8328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42.7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8313</v>
      </c>
      <c r="R678" t="s">
        <v>8335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57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8329</v>
      </c>
      <c r="R679" t="s">
        <v>8330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42.7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8325</v>
      </c>
      <c r="R680" t="s">
        <v>8328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2.7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8329</v>
      </c>
      <c r="R681" t="s">
        <v>8331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2.7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8323</v>
      </c>
      <c r="R682" t="s">
        <v>8324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42.7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8323</v>
      </c>
      <c r="R683" t="s">
        <v>8324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28.5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8329</v>
      </c>
      <c r="R684" t="s">
        <v>8333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2.7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8325</v>
      </c>
      <c r="R685" t="s">
        <v>8328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2.7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8329</v>
      </c>
      <c r="R686" t="s">
        <v>8333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42.7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8310</v>
      </c>
      <c r="R687" t="s">
        <v>8311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2.7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8329</v>
      </c>
      <c r="R688" t="s">
        <v>8333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28.5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8323</v>
      </c>
      <c r="R689" t="s">
        <v>8334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42.7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8325</v>
      </c>
      <c r="R690" t="s">
        <v>8326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42.7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8329</v>
      </c>
      <c r="R691" t="s">
        <v>8330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2.7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8325</v>
      </c>
      <c r="R692" t="s">
        <v>8328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42.7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8323</v>
      </c>
      <c r="R693" t="s">
        <v>8324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42.7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8323</v>
      </c>
      <c r="R694" t="s">
        <v>8324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42.7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8325</v>
      </c>
      <c r="R695" t="s">
        <v>8328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2.7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8325</v>
      </c>
      <c r="R696" t="s">
        <v>8328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2.7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8323</v>
      </c>
      <c r="R697" t="s">
        <v>8334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28.5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8315</v>
      </c>
      <c r="R698" t="s">
        <v>8316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2.7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8325</v>
      </c>
      <c r="R699" t="s">
        <v>8337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x14ac:dyDescent="0.4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8329</v>
      </c>
      <c r="R700" t="s">
        <v>8333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42.75" x14ac:dyDescent="0.4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8325</v>
      </c>
      <c r="R701" t="s">
        <v>8328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28.5" x14ac:dyDescent="0.4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8329</v>
      </c>
      <c r="R702" t="s">
        <v>8333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42.75" x14ac:dyDescent="0.4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8313</v>
      </c>
      <c r="R703" t="s">
        <v>8335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42.7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8329</v>
      </c>
      <c r="R704" t="s">
        <v>8330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57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8329</v>
      </c>
      <c r="R705" t="s">
        <v>8330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42.7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8325</v>
      </c>
      <c r="R706" t="s">
        <v>8328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42.7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8325</v>
      </c>
      <c r="R707" t="s">
        <v>8328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8329</v>
      </c>
      <c r="R708" t="s">
        <v>8333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42.7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8325</v>
      </c>
      <c r="R709" t="s">
        <v>8328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42.75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8323</v>
      </c>
      <c r="R710" t="s">
        <v>8324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2.7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8325</v>
      </c>
      <c r="R711" t="s">
        <v>8328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42.75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8323</v>
      </c>
      <c r="R712" t="s">
        <v>8334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42.7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8325</v>
      </c>
      <c r="R713" t="s">
        <v>8337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42.7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8325</v>
      </c>
      <c r="R714" t="s">
        <v>8326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57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8325</v>
      </c>
      <c r="R715" t="s">
        <v>8328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42.7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8329</v>
      </c>
      <c r="R716" t="s">
        <v>8340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42.7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8315</v>
      </c>
      <c r="R717" t="s">
        <v>8316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42.7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8329</v>
      </c>
      <c r="R718" t="s">
        <v>8333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2.7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8325</v>
      </c>
      <c r="R719" t="s">
        <v>8328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42.7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8325</v>
      </c>
      <c r="R720" t="s">
        <v>8328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57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8323</v>
      </c>
      <c r="R721" t="s">
        <v>8324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42.7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8310</v>
      </c>
      <c r="R722" t="s">
        <v>8311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42.75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8329</v>
      </c>
      <c r="R723" t="s">
        <v>8332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42.7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8325</v>
      </c>
      <c r="R724" t="s">
        <v>8328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28.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8325</v>
      </c>
      <c r="R725" t="s">
        <v>8328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2.7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8325</v>
      </c>
      <c r="R726" t="s">
        <v>8328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42.7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8325</v>
      </c>
      <c r="R727" t="s">
        <v>8328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42.7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8329</v>
      </c>
      <c r="R728" t="s">
        <v>8343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8329</v>
      </c>
      <c r="R729" t="s">
        <v>8333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57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8313</v>
      </c>
      <c r="R730" t="s">
        <v>8335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42.7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8329</v>
      </c>
      <c r="R731" t="s">
        <v>8333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42.7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8325</v>
      </c>
      <c r="R732" t="s">
        <v>8326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42.75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8318</v>
      </c>
      <c r="R733" t="s">
        <v>8346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57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8310</v>
      </c>
      <c r="R734" t="s">
        <v>8311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57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8325</v>
      </c>
      <c r="R735" t="s">
        <v>8328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2.7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8323</v>
      </c>
      <c r="R736" t="s">
        <v>8324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42.7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8313</v>
      </c>
      <c r="R737" t="s">
        <v>8314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42.7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8315</v>
      </c>
      <c r="R738" t="s">
        <v>8316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28.5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8329</v>
      </c>
      <c r="R739" t="s">
        <v>8333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42.7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8325</v>
      </c>
      <c r="R740" t="s">
        <v>8328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2.7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8325</v>
      </c>
      <c r="R741" t="s">
        <v>8328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42.7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8313</v>
      </c>
      <c r="R742" t="s">
        <v>8335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8329</v>
      </c>
      <c r="R743" t="s">
        <v>8333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42.75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8315</v>
      </c>
      <c r="R744" t="s">
        <v>8316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42.75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8315</v>
      </c>
      <c r="R745" t="s">
        <v>8316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42.7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8315</v>
      </c>
      <c r="R746" t="s">
        <v>8316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2.7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8325</v>
      </c>
      <c r="R747" t="s">
        <v>8328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28.5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8315</v>
      </c>
      <c r="R748" t="s">
        <v>8316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42.7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8315</v>
      </c>
      <c r="R749" t="s">
        <v>8316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2.7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8323</v>
      </c>
      <c r="R750" t="s">
        <v>8324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2.7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8329</v>
      </c>
      <c r="R751" t="s">
        <v>8330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28.5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8329</v>
      </c>
      <c r="R752" t="s">
        <v>8333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42.7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8315</v>
      </c>
      <c r="R753" t="s">
        <v>8316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42.7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8318</v>
      </c>
      <c r="R754" t="s">
        <v>8319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57" x14ac:dyDescent="0.4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8329</v>
      </c>
      <c r="R755" t="s">
        <v>8330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2.75" x14ac:dyDescent="0.4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8323</v>
      </c>
      <c r="R756" t="s">
        <v>8324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42.7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8329</v>
      </c>
      <c r="R757" t="s">
        <v>8330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28.5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8325</v>
      </c>
      <c r="R758" t="s">
        <v>8326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42.7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8329</v>
      </c>
      <c r="R759" t="s">
        <v>8333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2.7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8329</v>
      </c>
      <c r="R760" t="s">
        <v>8333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28.5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8325</v>
      </c>
      <c r="R761" t="s">
        <v>8328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42.7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8315</v>
      </c>
      <c r="R762" t="s">
        <v>8316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42.7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8315</v>
      </c>
      <c r="R763" t="s">
        <v>8316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42.75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8323</v>
      </c>
      <c r="R764" t="s">
        <v>8334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42.75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8323</v>
      </c>
      <c r="R765" t="s">
        <v>8324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2.7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8310</v>
      </c>
      <c r="R766" t="s">
        <v>8311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42.7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8318</v>
      </c>
      <c r="R767" t="s">
        <v>8319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42.75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8323</v>
      </c>
      <c r="R768" t="s">
        <v>8324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42.75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8310</v>
      </c>
      <c r="R769" t="s">
        <v>8312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2.7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8329</v>
      </c>
      <c r="R770" t="s">
        <v>8333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42.75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8310</v>
      </c>
      <c r="R771" t="s">
        <v>8312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5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8323</v>
      </c>
      <c r="R772" t="s">
        <v>8327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42.7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8318</v>
      </c>
      <c r="R773" t="s">
        <v>8319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28.5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8329</v>
      </c>
      <c r="R774" t="s">
        <v>8330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42.7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8325</v>
      </c>
      <c r="R775" t="s">
        <v>8326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2.7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8323</v>
      </c>
      <c r="R776" t="s">
        <v>8334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42.7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8325</v>
      </c>
      <c r="R777" t="s">
        <v>8328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42.7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8329</v>
      </c>
      <c r="R778" t="s">
        <v>8330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42.7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8323</v>
      </c>
      <c r="R779" t="s">
        <v>8324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28.5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8329</v>
      </c>
      <c r="R780" t="s">
        <v>8332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42.75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8325</v>
      </c>
      <c r="R781" t="s">
        <v>8337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42.75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8325</v>
      </c>
      <c r="R782" t="s">
        <v>8326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2.7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8329</v>
      </c>
      <c r="R783" t="s">
        <v>8340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8325</v>
      </c>
      <c r="R784" t="s">
        <v>8328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2.7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8318</v>
      </c>
      <c r="R785" t="s">
        <v>8319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57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8321</v>
      </c>
      <c r="R786" t="s">
        <v>8322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2.7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8323</v>
      </c>
      <c r="R787" t="s">
        <v>8324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42.75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8310</v>
      </c>
      <c r="R788" t="s">
        <v>8312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28.5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8325</v>
      </c>
      <c r="R789" t="s">
        <v>8326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42.75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8321</v>
      </c>
      <c r="R790" t="s">
        <v>8347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28.5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8323</v>
      </c>
      <c r="R791" t="s">
        <v>8334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42.7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8321</v>
      </c>
      <c r="R792" t="s">
        <v>8322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28.5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8323</v>
      </c>
      <c r="R793" t="s">
        <v>8324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2.75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8348</v>
      </c>
      <c r="R794" t="s">
        <v>8349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57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8325</v>
      </c>
      <c r="R795" t="s">
        <v>8337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28.5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8323</v>
      </c>
      <c r="R796" t="s">
        <v>8334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42.7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8323</v>
      </c>
      <c r="R797" t="s">
        <v>8334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28.5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8325</v>
      </c>
      <c r="R798" t="s">
        <v>8326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28.5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8315</v>
      </c>
      <c r="R799" t="s">
        <v>8316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42.7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8329</v>
      </c>
      <c r="R800" t="s">
        <v>8333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28.5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8325</v>
      </c>
      <c r="R801" t="s">
        <v>8326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42.75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8321</v>
      </c>
      <c r="R802" t="s">
        <v>8322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8329</v>
      </c>
      <c r="R803" t="s">
        <v>8333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2.7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8329</v>
      </c>
      <c r="R804" t="s">
        <v>8333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28.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8325</v>
      </c>
      <c r="R805" t="s">
        <v>8328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42.7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8325</v>
      </c>
      <c r="R806" t="s">
        <v>8326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28.5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8323</v>
      </c>
      <c r="R807" t="s">
        <v>8341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42.7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8310</v>
      </c>
      <c r="R808" t="s">
        <v>8311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2.7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8318</v>
      </c>
      <c r="R809" t="s">
        <v>8319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42.7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8329</v>
      </c>
      <c r="R810" t="s">
        <v>8343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42.7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8315</v>
      </c>
      <c r="R811" t="s">
        <v>8316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42.75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8321</v>
      </c>
      <c r="R812" t="s">
        <v>8347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28.5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8325</v>
      </c>
      <c r="R813" t="s">
        <v>8328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42.7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8325</v>
      </c>
      <c r="R814" t="s">
        <v>8337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2.7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8325</v>
      </c>
      <c r="R815" t="s">
        <v>8328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2.7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8325</v>
      </c>
      <c r="R816" t="s">
        <v>8328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42.7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8329</v>
      </c>
      <c r="R817" t="s">
        <v>8340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42.7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8329</v>
      </c>
      <c r="R818" t="s">
        <v>8340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8325</v>
      </c>
      <c r="R819" t="s">
        <v>8328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42.75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8315</v>
      </c>
      <c r="R820" t="s">
        <v>8316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2.75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8313</v>
      </c>
      <c r="R821" t="s">
        <v>8350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42.7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8318</v>
      </c>
      <c r="R822" t="s">
        <v>8319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42.7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8325</v>
      </c>
      <c r="R823" t="s">
        <v>8337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8313</v>
      </c>
      <c r="R824" t="s">
        <v>8314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42.7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8329</v>
      </c>
      <c r="R825" t="s">
        <v>8333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2.7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8310</v>
      </c>
      <c r="R826" t="s">
        <v>8311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2.7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8325</v>
      </c>
      <c r="R827" t="s">
        <v>8328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42.75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8325</v>
      </c>
      <c r="R828" t="s">
        <v>8328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42.7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8325</v>
      </c>
      <c r="R829" t="s">
        <v>8328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2.7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8318</v>
      </c>
      <c r="R830" t="s">
        <v>8319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42.7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8329</v>
      </c>
      <c r="R831" t="s">
        <v>8330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57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8329</v>
      </c>
      <c r="R832" t="s">
        <v>8340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2.7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8329</v>
      </c>
      <c r="R833" t="s">
        <v>8333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28.5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8321</v>
      </c>
      <c r="R834" t="s">
        <v>8322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42.7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1" t="s">
        <v>8325</v>
      </c>
      <c r="R835" t="s">
        <v>8328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2.7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8329</v>
      </c>
      <c r="R836" t="s">
        <v>8333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42.75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8318</v>
      </c>
      <c r="R837" t="s">
        <v>8336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28.5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8318</v>
      </c>
      <c r="R838" t="s">
        <v>8336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2.7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8329</v>
      </c>
      <c r="R839" t="s">
        <v>8330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42.7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8318</v>
      </c>
      <c r="R840" t="s">
        <v>8319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28.5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8329</v>
      </c>
      <c r="R841" t="s">
        <v>8333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42.7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8329</v>
      </c>
      <c r="R842" t="s">
        <v>8333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2.7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8323</v>
      </c>
      <c r="R843" t="s">
        <v>8324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2.7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8329</v>
      </c>
      <c r="R844" t="s">
        <v>8343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8329</v>
      </c>
      <c r="R845" t="s">
        <v>8338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2.7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8325</v>
      </c>
      <c r="R846" t="s">
        <v>8328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42.7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8315</v>
      </c>
      <c r="R847" t="s">
        <v>8316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42.7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8325</v>
      </c>
      <c r="R848" t="s">
        <v>8328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2.7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8323</v>
      </c>
      <c r="R849" t="s">
        <v>8324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42.7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8315</v>
      </c>
      <c r="R850" t="s">
        <v>8316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42.7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8325</v>
      </c>
      <c r="R851" t="s">
        <v>8337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42.7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8329</v>
      </c>
      <c r="R852" t="s">
        <v>8340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2.7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8313</v>
      </c>
      <c r="R853" t="s">
        <v>8335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42.75" x14ac:dyDescent="0.4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8325</v>
      </c>
      <c r="R854" t="s">
        <v>8326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42.75" x14ac:dyDescent="0.4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8325</v>
      </c>
      <c r="R855" t="s">
        <v>8328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2.7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8325</v>
      </c>
      <c r="R856" t="s">
        <v>8328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28.5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8323</v>
      </c>
      <c r="R857" t="s">
        <v>8324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2.75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8310</v>
      </c>
      <c r="R858" t="s">
        <v>8312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42.7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8325</v>
      </c>
      <c r="R859" t="s">
        <v>8328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42.7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8323</v>
      </c>
      <c r="R860" t="s">
        <v>8324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42.75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8329</v>
      </c>
      <c r="R861" t="s">
        <v>8330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28.5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8310</v>
      </c>
      <c r="R862" t="s">
        <v>8311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28.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8325</v>
      </c>
      <c r="R863" t="s">
        <v>8328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42.7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8318</v>
      </c>
      <c r="R864" t="s">
        <v>8319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42.75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8310</v>
      </c>
      <c r="R865" t="s">
        <v>8312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42.7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8329</v>
      </c>
      <c r="R866" t="s">
        <v>8333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42.7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8329</v>
      </c>
      <c r="R867" t="s">
        <v>8330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42.75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8323</v>
      </c>
      <c r="R868" t="s">
        <v>8341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42.7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8329</v>
      </c>
      <c r="R869" t="s">
        <v>8333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42.7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8329</v>
      </c>
      <c r="R870" t="s">
        <v>8331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42.7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8323</v>
      </c>
      <c r="R871" t="s">
        <v>8324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28.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8323</v>
      </c>
      <c r="R872" t="s">
        <v>8324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42.7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8323</v>
      </c>
      <c r="R873" t="s">
        <v>8345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57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8325</v>
      </c>
      <c r="R874" t="s">
        <v>8328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42.7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8323</v>
      </c>
      <c r="R875" t="s">
        <v>8345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42.75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8323</v>
      </c>
      <c r="R876" t="s">
        <v>8339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42.7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8329</v>
      </c>
      <c r="R877" t="s">
        <v>8333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28.5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8329</v>
      </c>
      <c r="R878" t="s">
        <v>8343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42.75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8325</v>
      </c>
      <c r="R879" t="s">
        <v>8328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28.5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8325</v>
      </c>
      <c r="R880" t="s">
        <v>8326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42.7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8310</v>
      </c>
      <c r="R881" t="s">
        <v>8317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2.7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8313</v>
      </c>
      <c r="R882" t="s">
        <v>8335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2.7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8325</v>
      </c>
      <c r="R883" t="s">
        <v>8326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57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8325</v>
      </c>
      <c r="R884" t="s">
        <v>8328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42.75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8323</v>
      </c>
      <c r="R885" t="s">
        <v>8341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2.7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8323</v>
      </c>
      <c r="R886" t="s">
        <v>8345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57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8329</v>
      </c>
      <c r="R887" t="s">
        <v>8340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42.7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8329</v>
      </c>
      <c r="R888" t="s">
        <v>8333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42.7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8318</v>
      </c>
      <c r="R889" t="s">
        <v>8319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57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8325</v>
      </c>
      <c r="R890" t="s">
        <v>8328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42.7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8329</v>
      </c>
      <c r="R891" t="s">
        <v>8333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28.5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8310</v>
      </c>
      <c r="R892" t="s">
        <v>8311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42.75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8315</v>
      </c>
      <c r="R893" t="s">
        <v>8316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42.7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8323</v>
      </c>
      <c r="R894" t="s">
        <v>8345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42.75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8329</v>
      </c>
      <c r="R895" t="s">
        <v>8330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2.7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8310</v>
      </c>
      <c r="R896" t="s">
        <v>8311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42.7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8313</v>
      </c>
      <c r="R897" t="s">
        <v>8335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28.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8325</v>
      </c>
      <c r="R898" t="s">
        <v>8328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2.75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1" t="s">
        <v>8318</v>
      </c>
      <c r="R899" t="s">
        <v>8336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5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8329</v>
      </c>
      <c r="R900" t="s">
        <v>8330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42.7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8310</v>
      </c>
      <c r="R901" t="s">
        <v>8311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42.7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8310</v>
      </c>
      <c r="R902" t="s">
        <v>8311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42.7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8329</v>
      </c>
      <c r="R903" t="s">
        <v>8333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42.7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8325</v>
      </c>
      <c r="R904" t="s">
        <v>8326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2.7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8325</v>
      </c>
      <c r="R905" t="s">
        <v>8328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2.7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8313</v>
      </c>
      <c r="R906" t="s">
        <v>8335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42.75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8329</v>
      </c>
      <c r="R907" t="s">
        <v>8333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2.7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8315</v>
      </c>
      <c r="R908" t="s">
        <v>8316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2.75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8325</v>
      </c>
      <c r="R909" t="s">
        <v>8326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28.5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8325</v>
      </c>
      <c r="R910" t="s">
        <v>8328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42.7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8323</v>
      </c>
      <c r="R911" t="s">
        <v>8324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2.75" x14ac:dyDescent="0.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8325</v>
      </c>
      <c r="R912" t="s">
        <v>8328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2.75" x14ac:dyDescent="0.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8329</v>
      </c>
      <c r="R913" t="s">
        <v>8333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57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8325</v>
      </c>
      <c r="R914" t="s">
        <v>8328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42.75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8329</v>
      </c>
      <c r="R915" t="s">
        <v>8330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28.5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8323</v>
      </c>
      <c r="R916" t="s">
        <v>8345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42.7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8325</v>
      </c>
      <c r="R917" t="s">
        <v>8326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2.7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8329</v>
      </c>
      <c r="R918" t="s">
        <v>8333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42.7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8325</v>
      </c>
      <c r="R919" t="s">
        <v>8328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42.7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8310</v>
      </c>
      <c r="R920" t="s">
        <v>8311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42.7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8313</v>
      </c>
      <c r="R921" t="s">
        <v>8335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42.75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8329</v>
      </c>
      <c r="R922" t="s">
        <v>8331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28.5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8323</v>
      </c>
      <c r="R923" t="s">
        <v>8341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2.75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8310</v>
      </c>
      <c r="R924" t="s">
        <v>8312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2.7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8323</v>
      </c>
      <c r="R925" t="s">
        <v>8345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42.7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8329</v>
      </c>
      <c r="R926" t="s">
        <v>8331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42.75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8329</v>
      </c>
      <c r="R927" t="s">
        <v>8333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28.5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8329</v>
      </c>
      <c r="R928" t="s">
        <v>8331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57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8325</v>
      </c>
      <c r="R929" t="s">
        <v>8337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2.75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8315</v>
      </c>
      <c r="R930" t="s">
        <v>8316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42.7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8329</v>
      </c>
      <c r="R931" t="s">
        <v>8333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57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8323</v>
      </c>
      <c r="R932" t="s">
        <v>8324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2.7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8329</v>
      </c>
      <c r="R933" t="s">
        <v>8340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8323</v>
      </c>
      <c r="R934" t="s">
        <v>8341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42.75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8325</v>
      </c>
      <c r="R935" t="s">
        <v>8326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28.5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8329</v>
      </c>
      <c r="R936" t="s">
        <v>8330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2.75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8310</v>
      </c>
      <c r="R937" t="s">
        <v>8312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2.7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8325</v>
      </c>
      <c r="R938" t="s">
        <v>8337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42.7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8323</v>
      </c>
      <c r="R939" t="s">
        <v>8324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42.75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8315</v>
      </c>
      <c r="R940" t="s">
        <v>8316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42.75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8325</v>
      </c>
      <c r="R941" t="s">
        <v>8326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42.7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8323</v>
      </c>
      <c r="R942" t="s">
        <v>8324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42.75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8325</v>
      </c>
      <c r="R943" t="s">
        <v>8328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2.75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8310</v>
      </c>
      <c r="R944" t="s">
        <v>8312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42.7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8329</v>
      </c>
      <c r="R945" t="s">
        <v>8343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42.75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8310</v>
      </c>
      <c r="R946" t="s">
        <v>8312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42.75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8329</v>
      </c>
      <c r="R947" t="s">
        <v>8343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57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8323</v>
      </c>
      <c r="R948" t="s">
        <v>8341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42.7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8325</v>
      </c>
      <c r="R949" t="s">
        <v>8326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42.7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8315</v>
      </c>
      <c r="R950" t="s">
        <v>8316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2.75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8310</v>
      </c>
      <c r="R951" t="s">
        <v>8312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42.7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8329</v>
      </c>
      <c r="R952" t="s">
        <v>8330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28.5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8325</v>
      </c>
      <c r="R953" t="s">
        <v>8328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2.7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8329</v>
      </c>
      <c r="R954" t="s">
        <v>8331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2.7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8329</v>
      </c>
      <c r="R955" t="s">
        <v>8343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2.7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8323</v>
      </c>
      <c r="R956" t="s">
        <v>8324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42.7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8329</v>
      </c>
      <c r="R957" t="s">
        <v>8333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2.7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8329</v>
      </c>
      <c r="R958" t="s">
        <v>8330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42.75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8323</v>
      </c>
      <c r="R959" t="s">
        <v>8345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28.5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8310</v>
      </c>
      <c r="R960" t="s">
        <v>8317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28.5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8318</v>
      </c>
      <c r="R961" t="s">
        <v>8336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2.75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8313</v>
      </c>
      <c r="R962" t="s">
        <v>8351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28.5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1" t="s">
        <v>8329</v>
      </c>
      <c r="R963" t="s">
        <v>8333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2.7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8315</v>
      </c>
      <c r="R964" t="s">
        <v>8316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2.7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8325</v>
      </c>
      <c r="R965" t="s">
        <v>8328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2.7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8323</v>
      </c>
      <c r="R966" t="s">
        <v>8324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42.75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8325</v>
      </c>
      <c r="R967" t="s">
        <v>8328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2.7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8329</v>
      </c>
      <c r="R968" t="s">
        <v>8333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2.7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8313</v>
      </c>
      <c r="R969" t="s">
        <v>8335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8325</v>
      </c>
      <c r="R970" t="s">
        <v>8328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42.75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8325</v>
      </c>
      <c r="R971" t="s">
        <v>8326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28.5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8329</v>
      </c>
      <c r="R972" t="s">
        <v>8343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42.7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8323</v>
      </c>
      <c r="R973" t="s">
        <v>8324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28.5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8329</v>
      </c>
      <c r="R974" t="s">
        <v>8340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28.5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8329</v>
      </c>
      <c r="R975" t="s">
        <v>8333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42.7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8313</v>
      </c>
      <c r="R976" t="s">
        <v>8335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42.7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8325</v>
      </c>
      <c r="R977" t="s">
        <v>8328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2.7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8315</v>
      </c>
      <c r="R978" t="s">
        <v>8316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42.75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8325</v>
      </c>
      <c r="R979" t="s">
        <v>8328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2.7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8329</v>
      </c>
      <c r="R980" t="s">
        <v>8338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42.7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8329</v>
      </c>
      <c r="R981" t="s">
        <v>8330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42.7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8325</v>
      </c>
      <c r="R982" t="s">
        <v>8328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42.7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8315</v>
      </c>
      <c r="R983" t="s">
        <v>8316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2.75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8325</v>
      </c>
      <c r="R984" t="s">
        <v>8328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2.75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8310</v>
      </c>
      <c r="R985" t="s">
        <v>8312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42.7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8313</v>
      </c>
      <c r="R986" t="s">
        <v>8335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42.75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8310</v>
      </c>
      <c r="R987" t="s">
        <v>8312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42.7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8329</v>
      </c>
      <c r="R988" t="s">
        <v>8343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28.5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8329</v>
      </c>
      <c r="R989" t="s">
        <v>8333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x14ac:dyDescent="0.4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8329</v>
      </c>
      <c r="R990" t="s">
        <v>8333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28.5" x14ac:dyDescent="0.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8325</v>
      </c>
      <c r="R991" t="s">
        <v>8328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2.7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8323</v>
      </c>
      <c r="R992" t="s">
        <v>8324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42.75" x14ac:dyDescent="0.4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8329</v>
      </c>
      <c r="R993" t="s">
        <v>8333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28.5" x14ac:dyDescent="0.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8325</v>
      </c>
      <c r="R994" t="s">
        <v>8328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2.7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8329</v>
      </c>
      <c r="R995" t="s">
        <v>8330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2.7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8329</v>
      </c>
      <c r="R996" t="s">
        <v>8333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2.75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8321</v>
      </c>
      <c r="R997" t="s">
        <v>8347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2.7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8329</v>
      </c>
      <c r="R998" t="s">
        <v>8333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28.5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8323</v>
      </c>
      <c r="R999" t="s">
        <v>8334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57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8329</v>
      </c>
      <c r="R1000" t="s">
        <v>8330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2.7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8329</v>
      </c>
      <c r="R1001" t="s">
        <v>8330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42.7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8329</v>
      </c>
      <c r="R1002" t="s">
        <v>8333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42.75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8329</v>
      </c>
      <c r="R1003" t="s">
        <v>8333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42.7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8318</v>
      </c>
      <c r="R1004" t="s">
        <v>8319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42.7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8325</v>
      </c>
      <c r="R1005" t="s">
        <v>8328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42.7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8315</v>
      </c>
      <c r="R1006" t="s">
        <v>8316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85.5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8325</v>
      </c>
      <c r="R1007" t="s">
        <v>8337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2.75" x14ac:dyDescent="0.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8315</v>
      </c>
      <c r="R1008" t="s">
        <v>8316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42.75" x14ac:dyDescent="0.4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8323</v>
      </c>
      <c r="R1009" t="s">
        <v>8334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2.7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8329</v>
      </c>
      <c r="R1010" t="s">
        <v>8330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2.7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8329</v>
      </c>
      <c r="R1011" t="s">
        <v>8338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42.75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8310</v>
      </c>
      <c r="R1012" t="s">
        <v>8312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42.7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8325</v>
      </c>
      <c r="R1013" t="s">
        <v>8328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2.7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8323</v>
      </c>
      <c r="R1014" t="s">
        <v>8324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42.7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8325</v>
      </c>
      <c r="R1015" t="s">
        <v>8328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28.5" x14ac:dyDescent="0.4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8329</v>
      </c>
      <c r="R1016" t="s">
        <v>8330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42.75" x14ac:dyDescent="0.4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8325</v>
      </c>
      <c r="R1017" t="s">
        <v>8328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2.75" x14ac:dyDescent="0.4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8325</v>
      </c>
      <c r="R1018" t="s">
        <v>8328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2.75" x14ac:dyDescent="0.4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8323</v>
      </c>
      <c r="R1019" t="s">
        <v>8334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28.5" x14ac:dyDescent="0.4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8323</v>
      </c>
      <c r="R1020" t="s">
        <v>8324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42.7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8313</v>
      </c>
      <c r="R1021" t="s">
        <v>8335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2.7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8325</v>
      </c>
      <c r="R1022" t="s">
        <v>8328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28.5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8310</v>
      </c>
      <c r="R1023" t="s">
        <v>8311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57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8323</v>
      </c>
      <c r="R1024" t="s">
        <v>8324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2.7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8318</v>
      </c>
      <c r="R1025" t="s">
        <v>8319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42.7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8323</v>
      </c>
      <c r="R1026" t="s">
        <v>8324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2.75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1" t="s">
        <v>8315</v>
      </c>
      <c r="R1027" t="s">
        <v>8316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2.75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8310</v>
      </c>
      <c r="R1028" t="s">
        <v>8317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28.5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8321</v>
      </c>
      <c r="R1029" t="s">
        <v>8347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8329</v>
      </c>
      <c r="R1030" t="s">
        <v>8331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2.75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8325</v>
      </c>
      <c r="R1031" t="s">
        <v>8326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42.7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8325</v>
      </c>
      <c r="R1032" t="s">
        <v>8328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42.7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8325</v>
      </c>
      <c r="R1033" t="s">
        <v>8328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2.7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8329</v>
      </c>
      <c r="R1034" t="s">
        <v>8333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42.75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8329</v>
      </c>
      <c r="R1035" t="s">
        <v>8338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42.75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8325</v>
      </c>
      <c r="R1036" t="s">
        <v>8328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28.5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8315</v>
      </c>
      <c r="R1037" t="s">
        <v>8316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42.7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8325</v>
      </c>
      <c r="R1038" t="s">
        <v>8328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28.5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8310</v>
      </c>
      <c r="R1039" t="s">
        <v>8312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42.7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8325</v>
      </c>
      <c r="R1040" t="s">
        <v>8328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2.7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8329</v>
      </c>
      <c r="R1041" t="s">
        <v>8333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28.5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8325</v>
      </c>
      <c r="R1042" t="s">
        <v>8328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2.7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8325</v>
      </c>
      <c r="R1043" t="s">
        <v>8328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2.75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8329</v>
      </c>
      <c r="R1044" t="s">
        <v>8352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42.75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8325</v>
      </c>
      <c r="R1045" t="s">
        <v>8328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2.7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8325</v>
      </c>
      <c r="R1046" t="s">
        <v>8328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42.7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8313</v>
      </c>
      <c r="R1047" t="s">
        <v>8335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2.7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8325</v>
      </c>
      <c r="R1048" t="s">
        <v>8328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42.75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8323</v>
      </c>
      <c r="R1049" t="s">
        <v>8324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2.7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8315</v>
      </c>
      <c r="R1050" t="s">
        <v>8316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28.5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8323</v>
      </c>
      <c r="R1051" t="s">
        <v>8345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28.5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8329</v>
      </c>
      <c r="R1052" t="s">
        <v>8333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42.7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8325</v>
      </c>
      <c r="R1053" t="s">
        <v>8328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57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8323</v>
      </c>
      <c r="R1054" t="s">
        <v>8324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42.7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8325</v>
      </c>
      <c r="R1055" t="s">
        <v>8328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42.75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8310</v>
      </c>
      <c r="R1056" t="s">
        <v>8317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42.75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8329</v>
      </c>
      <c r="R1057" t="s">
        <v>8330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8325</v>
      </c>
      <c r="R1058" t="s">
        <v>8328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42.7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8325</v>
      </c>
      <c r="R1059" t="s">
        <v>8328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28.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8323</v>
      </c>
      <c r="R1060" t="s">
        <v>8334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42.75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8313</v>
      </c>
      <c r="R1061" t="s">
        <v>8335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2.7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8329</v>
      </c>
      <c r="R1062" t="s">
        <v>8333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28.5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8310</v>
      </c>
      <c r="R1063" t="s">
        <v>8312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42.7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8323</v>
      </c>
      <c r="R1064" t="s">
        <v>8324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57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8321</v>
      </c>
      <c r="R1065" t="s">
        <v>8347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57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8323</v>
      </c>
      <c r="R1066" t="s">
        <v>8324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2.7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8329</v>
      </c>
      <c r="R1067" t="s">
        <v>8340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2.7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8329</v>
      </c>
      <c r="R1068" t="s">
        <v>8333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28.5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8318</v>
      </c>
      <c r="R1069" t="s">
        <v>8319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2.7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8325</v>
      </c>
      <c r="R1070" t="s">
        <v>8328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42.7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8325</v>
      </c>
      <c r="R1071" t="s">
        <v>8328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2.7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8325</v>
      </c>
      <c r="R1072" t="s">
        <v>8337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42.75" x14ac:dyDescent="0.4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8321</v>
      </c>
      <c r="R1073" t="s">
        <v>8322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42.75" x14ac:dyDescent="0.4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8318</v>
      </c>
      <c r="R1074" t="s">
        <v>8319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2.7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8325</v>
      </c>
      <c r="R1075" t="s">
        <v>8328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57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8325</v>
      </c>
      <c r="R1076" t="s">
        <v>8328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42.7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8329</v>
      </c>
      <c r="R1077" t="s">
        <v>8333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28.5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8318</v>
      </c>
      <c r="R1078" t="s">
        <v>8319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42.7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8325</v>
      </c>
      <c r="R1079" t="s">
        <v>8328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57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8325</v>
      </c>
      <c r="R1080" t="s">
        <v>8328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28.5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8313</v>
      </c>
      <c r="R1081" t="s">
        <v>8335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42.7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8329</v>
      </c>
      <c r="R1082" t="s">
        <v>8333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2.7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8325</v>
      </c>
      <c r="R1083" t="s">
        <v>8328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42.7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8323</v>
      </c>
      <c r="R1084" t="s">
        <v>8324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2.75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8315</v>
      </c>
      <c r="R1085" t="s">
        <v>8316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42.75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8313</v>
      </c>
      <c r="R1086" t="s">
        <v>8335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28.5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8329</v>
      </c>
      <c r="R1087" t="s">
        <v>8333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42.75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8329</v>
      </c>
      <c r="R1088" t="s">
        <v>8330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42.75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8313</v>
      </c>
      <c r="R1089" t="s">
        <v>8350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42.75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8325</v>
      </c>
      <c r="R1090" t="s">
        <v>8328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42.75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1" t="s">
        <v>8315</v>
      </c>
      <c r="R1091" t="s">
        <v>8316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5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8318</v>
      </c>
      <c r="R1092" t="s">
        <v>8319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28.5" x14ac:dyDescent="0.4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8325</v>
      </c>
      <c r="R1093" t="s">
        <v>8337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2.75" x14ac:dyDescent="0.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8323</v>
      </c>
      <c r="R1094" t="s">
        <v>8345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2.7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8329</v>
      </c>
      <c r="R1095" t="s">
        <v>8333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42.7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8310</v>
      </c>
      <c r="R1096" t="s">
        <v>8311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2.75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8315</v>
      </c>
      <c r="R1097" t="s">
        <v>8316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42.7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8323</v>
      </c>
      <c r="R1098" t="s">
        <v>8324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42.75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8323</v>
      </c>
      <c r="R1099" t="s">
        <v>8334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42.75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8325</v>
      </c>
      <c r="R1100" t="s">
        <v>8337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42.7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8325</v>
      </c>
      <c r="R1101" t="s">
        <v>8328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28.5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8325</v>
      </c>
      <c r="R1102" t="s">
        <v>8328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42.7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8323</v>
      </c>
      <c r="R1103" t="s">
        <v>8334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28.5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8329</v>
      </c>
      <c r="R1104" t="s">
        <v>8333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2.7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8325</v>
      </c>
      <c r="R1105" t="s">
        <v>8328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42.75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8329</v>
      </c>
      <c r="R1106" t="s">
        <v>8333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42.7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8325</v>
      </c>
      <c r="R1107" t="s">
        <v>8328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42.7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8329</v>
      </c>
      <c r="R1108" t="s">
        <v>8333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28.5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8315</v>
      </c>
      <c r="R1109" t="s">
        <v>8316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28.5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8325</v>
      </c>
      <c r="R1110" t="s">
        <v>8326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42.7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8323</v>
      </c>
      <c r="R1111" t="s">
        <v>8324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2.7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8329</v>
      </c>
      <c r="R1112" t="s">
        <v>8330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42.7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8325</v>
      </c>
      <c r="R1113" t="s">
        <v>8326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57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8329</v>
      </c>
      <c r="R1114" t="s">
        <v>8333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42.7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8315</v>
      </c>
      <c r="R1115" t="s">
        <v>8316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42.7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8325</v>
      </c>
      <c r="R1116" t="s">
        <v>8328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42.7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8325</v>
      </c>
      <c r="R1117" t="s">
        <v>8328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2.7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8325</v>
      </c>
      <c r="R1118" t="s">
        <v>8328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42.7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8325</v>
      </c>
      <c r="R1119" t="s">
        <v>8328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2.7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8323</v>
      </c>
      <c r="R1120" t="s">
        <v>8324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42.7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8325</v>
      </c>
      <c r="R1121" t="s">
        <v>8328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42.7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8323</v>
      </c>
      <c r="R1122" t="s">
        <v>8345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42.7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8323</v>
      </c>
      <c r="R1123" t="s">
        <v>8324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42.7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8325</v>
      </c>
      <c r="R1124" t="s">
        <v>8328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28.5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8325</v>
      </c>
      <c r="R1125" t="s">
        <v>8328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42.7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8325</v>
      </c>
      <c r="R1126" t="s">
        <v>8328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2.7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8329</v>
      </c>
      <c r="R1127" t="s">
        <v>8340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42.7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8329</v>
      </c>
      <c r="R1128" t="s">
        <v>8330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2.7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8325</v>
      </c>
      <c r="R1129" t="s">
        <v>8328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42.75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8310</v>
      </c>
      <c r="R1130" t="s">
        <v>8317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42.7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8325</v>
      </c>
      <c r="R1131" t="s">
        <v>8328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42.75" x14ac:dyDescent="0.4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8325</v>
      </c>
      <c r="R1132" t="s">
        <v>8328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42.75" x14ac:dyDescent="0.4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8313</v>
      </c>
      <c r="R1133" t="s">
        <v>8335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2.7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8329</v>
      </c>
      <c r="R1134" t="s">
        <v>8333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2.75" x14ac:dyDescent="0.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8325</v>
      </c>
      <c r="R1135" t="s">
        <v>8326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28.5" x14ac:dyDescent="0.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8325</v>
      </c>
      <c r="R1136" t="s">
        <v>8328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42.75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8329</v>
      </c>
      <c r="R1137" t="s">
        <v>8332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42.7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8313</v>
      </c>
      <c r="R1138" t="s">
        <v>8335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42.75" x14ac:dyDescent="0.45">
      <c r="A1139">
        <v>1001</v>
      </c>
      <c r="B1139" s="3" t="s">
        <v>1002</v>
      </c>
      <c r="C1139" s="3" t="s">
        <v>5111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 t="shared" si="85"/>
        <v>104</v>
      </c>
      <c r="P1139">
        <f t="shared" si="86"/>
        <v>1300</v>
      </c>
      <c r="Q1139" s="11" t="s">
        <v>8310</v>
      </c>
      <c r="R1139" t="s">
        <v>8312</v>
      </c>
      <c r="S1139" s="9">
        <f t="shared" si="87"/>
        <v>42720.720057870371</v>
      </c>
      <c r="T1139" s="9">
        <f t="shared" si="88"/>
        <v>42765.720057870371</v>
      </c>
      <c r="U1139">
        <f t="shared" si="89"/>
        <v>2016</v>
      </c>
    </row>
    <row r="1140" spans="1:21" ht="42.75" x14ac:dyDescent="0.45">
      <c r="A1140">
        <v>112</v>
      </c>
      <c r="B1140" s="3" t="s">
        <v>114</v>
      </c>
      <c r="C1140" s="3" t="s">
        <v>4223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 t="shared" si="85"/>
        <v>104</v>
      </c>
      <c r="P1140">
        <f t="shared" si="86"/>
        <v>64.2</v>
      </c>
      <c r="Q1140" s="11" t="s">
        <v>8323</v>
      </c>
      <c r="R1140" t="s">
        <v>8345</v>
      </c>
      <c r="S1140" s="9">
        <f t="shared" si="87"/>
        <v>41718.043032407404</v>
      </c>
      <c r="T1140" s="9">
        <f t="shared" si="88"/>
        <v>41742.083333333336</v>
      </c>
      <c r="U1140">
        <f t="shared" si="89"/>
        <v>2014</v>
      </c>
    </row>
    <row r="1141" spans="1:21" ht="42.7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8325</v>
      </c>
      <c r="R1141" t="s">
        <v>8328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42.7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8323</v>
      </c>
      <c r="R1142" t="s">
        <v>8324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42.7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8325</v>
      </c>
      <c r="R1143" t="s">
        <v>8337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2.7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8325</v>
      </c>
      <c r="R1144" t="s">
        <v>8328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42.7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8325</v>
      </c>
      <c r="R1145" t="s">
        <v>8337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42.75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8325</v>
      </c>
      <c r="R1146" t="s">
        <v>8326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2.7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8310</v>
      </c>
      <c r="R1147" t="s">
        <v>8342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42.7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8329</v>
      </c>
      <c r="R1148" t="s">
        <v>8333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42.75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8325</v>
      </c>
      <c r="R1149" t="s">
        <v>8328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28.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8313</v>
      </c>
      <c r="R1150" t="s">
        <v>8335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42.7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8325</v>
      </c>
      <c r="R1151" t="s">
        <v>8328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28.5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8325</v>
      </c>
      <c r="R1152" t="s">
        <v>8326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42.75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8325</v>
      </c>
      <c r="R1153" t="s">
        <v>8328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2.7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8325</v>
      </c>
      <c r="R1154" t="s">
        <v>8328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2.7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1" t="s">
        <v>8313</v>
      </c>
      <c r="R1155" t="s">
        <v>8335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8318</v>
      </c>
      <c r="R1156" t="s">
        <v>8319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42.7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8325</v>
      </c>
      <c r="R1157" t="s">
        <v>8328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28.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8329</v>
      </c>
      <c r="R1158" t="s">
        <v>8330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42.7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8310</v>
      </c>
      <c r="R1159" t="s">
        <v>8311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42.7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8325</v>
      </c>
      <c r="R1160" t="s">
        <v>8328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42.7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8325</v>
      </c>
      <c r="R1161" t="s">
        <v>8328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42.7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8329</v>
      </c>
      <c r="R1162" t="s">
        <v>8338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2.7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8329</v>
      </c>
      <c r="R1163" t="s">
        <v>8331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42.7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8325</v>
      </c>
      <c r="R1164" t="s">
        <v>8328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42.7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8329</v>
      </c>
      <c r="R1165" t="s">
        <v>8333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2.75" x14ac:dyDescent="0.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8318</v>
      </c>
      <c r="R1166" t="s">
        <v>8336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42.75" x14ac:dyDescent="0.4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8310</v>
      </c>
      <c r="R1167" t="s">
        <v>8311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42.7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8325</v>
      </c>
      <c r="R1168" t="s">
        <v>8337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28.5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8325</v>
      </c>
      <c r="R1169" t="s">
        <v>8328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8329</v>
      </c>
      <c r="R1170" t="s">
        <v>8333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42.7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8329</v>
      </c>
      <c r="R1171" t="s">
        <v>8343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2.7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8329</v>
      </c>
      <c r="R1172" t="s">
        <v>8343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42.75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8325</v>
      </c>
      <c r="R1173" t="s">
        <v>8328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42.7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8325</v>
      </c>
      <c r="R1174" t="s">
        <v>8328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8323</v>
      </c>
      <c r="R1175" t="s">
        <v>8345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2.7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8325</v>
      </c>
      <c r="R1176" t="s">
        <v>8328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42.7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8325</v>
      </c>
      <c r="R1177" t="s">
        <v>8328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42.7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8325</v>
      </c>
      <c r="R1178" t="s">
        <v>8328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42.75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8310</v>
      </c>
      <c r="R1179" t="s">
        <v>8312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42.7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8325</v>
      </c>
      <c r="R1180" t="s">
        <v>8328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42.7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8329</v>
      </c>
      <c r="R1181" t="s">
        <v>8333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57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8329</v>
      </c>
      <c r="R1182" t="s">
        <v>8330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42.75" x14ac:dyDescent="0.4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8323</v>
      </c>
      <c r="R1183" t="s">
        <v>8345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57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8323</v>
      </c>
      <c r="R1184" t="s">
        <v>8324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42.75" x14ac:dyDescent="0.4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8329</v>
      </c>
      <c r="R1185" t="s">
        <v>8343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28.5" x14ac:dyDescent="0.4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8325</v>
      </c>
      <c r="R1186" t="s">
        <v>8337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42.75" x14ac:dyDescent="0.4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8325</v>
      </c>
      <c r="R1187" t="s">
        <v>8328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42.7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8329</v>
      </c>
      <c r="R1188" t="s">
        <v>8331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42.75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8310</v>
      </c>
      <c r="R1189" t="s">
        <v>8312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42.75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8310</v>
      </c>
      <c r="R1190" t="s">
        <v>8320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42.75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8325</v>
      </c>
      <c r="R1191" t="s">
        <v>8337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42.75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8310</v>
      </c>
      <c r="R1192" t="s">
        <v>8312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28.5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8323</v>
      </c>
      <c r="R1193" t="s">
        <v>8341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42.7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8325</v>
      </c>
      <c r="R1194" t="s">
        <v>8328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42.7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8329</v>
      </c>
      <c r="R1195" t="s">
        <v>8331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2.75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8323</v>
      </c>
      <c r="R1196" t="s">
        <v>8341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42.75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8318</v>
      </c>
      <c r="R1197" t="s">
        <v>8319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2.75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8315</v>
      </c>
      <c r="R1198" t="s">
        <v>8316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2.7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8329</v>
      </c>
      <c r="R1199" t="s">
        <v>8333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2.7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8329</v>
      </c>
      <c r="R1200" t="s">
        <v>8333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2.7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8318</v>
      </c>
      <c r="R1201" t="s">
        <v>8319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28.5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8323</v>
      </c>
      <c r="R1202" t="s">
        <v>8324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57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8329</v>
      </c>
      <c r="R1203" t="s">
        <v>8338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28.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8325</v>
      </c>
      <c r="R1204" t="s">
        <v>8328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57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8325</v>
      </c>
      <c r="R1205" t="s">
        <v>8328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2.7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8329</v>
      </c>
      <c r="R1206" t="s">
        <v>8331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42.75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8323</v>
      </c>
      <c r="R1207" t="s">
        <v>8339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2.7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8325</v>
      </c>
      <c r="R1208" t="s">
        <v>8326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42.7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8329</v>
      </c>
      <c r="R1209" t="s">
        <v>8330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42.7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8329</v>
      </c>
      <c r="R1210" t="s">
        <v>8333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57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8310</v>
      </c>
      <c r="R1211" t="s">
        <v>8312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42.75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8318</v>
      </c>
      <c r="R1212" t="s">
        <v>8346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2.7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8329</v>
      </c>
      <c r="R1213" t="s">
        <v>8333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2.7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8325</v>
      </c>
      <c r="R1214" t="s">
        <v>8328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2.7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8323</v>
      </c>
      <c r="R1215" t="s">
        <v>8345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42.7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8323</v>
      </c>
      <c r="R1216" t="s">
        <v>8345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42.7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8321</v>
      </c>
      <c r="R1217" t="s">
        <v>8322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42.75" x14ac:dyDescent="0.4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1" t="s">
        <v>8325</v>
      </c>
      <c r="R1218" t="s">
        <v>8326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42.75" x14ac:dyDescent="0.4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1" t="s">
        <v>8329</v>
      </c>
      <c r="R1219" t="s">
        <v>8352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2.75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8310</v>
      </c>
      <c r="R1220" t="s">
        <v>8312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2.7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8325</v>
      </c>
      <c r="R1221" t="s">
        <v>8328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28.5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8325</v>
      </c>
      <c r="R1222" t="s">
        <v>8328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57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8325</v>
      </c>
      <c r="R1223" t="s">
        <v>8328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2.7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8325</v>
      </c>
      <c r="R1224" t="s">
        <v>8328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42.75" x14ac:dyDescent="0.4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8318</v>
      </c>
      <c r="R1225" t="s">
        <v>8336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42.75" x14ac:dyDescent="0.4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8325</v>
      </c>
      <c r="R1226" t="s">
        <v>8328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28.5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8325</v>
      </c>
      <c r="R1227" t="s">
        <v>8328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42.7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8313</v>
      </c>
      <c r="R1228" t="s">
        <v>8335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42.7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8325</v>
      </c>
      <c r="R1229" t="s">
        <v>8337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2.7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8325</v>
      </c>
      <c r="R1230" t="s">
        <v>8328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2.7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8325</v>
      </c>
      <c r="R1231" t="s">
        <v>8328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42.7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8329</v>
      </c>
      <c r="R1232" t="s">
        <v>8340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42.7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8315</v>
      </c>
      <c r="R1233" t="s">
        <v>8316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42.75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8323</v>
      </c>
      <c r="R1234" t="s">
        <v>8345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42.75" x14ac:dyDescent="0.4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8329</v>
      </c>
      <c r="R1235" t="s">
        <v>8343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2.75" x14ac:dyDescent="0.4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8329</v>
      </c>
      <c r="R1236" t="s">
        <v>8343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42.7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8329</v>
      </c>
      <c r="R1237" t="s">
        <v>8330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42.7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8325</v>
      </c>
      <c r="R1238" t="s">
        <v>8328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2.7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8329</v>
      </c>
      <c r="R1239" t="s">
        <v>8330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42.75" x14ac:dyDescent="0.4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8329</v>
      </c>
      <c r="R1240" t="s">
        <v>8333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42.75" x14ac:dyDescent="0.4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8325</v>
      </c>
      <c r="R1241" t="s">
        <v>8328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8323</v>
      </c>
      <c r="R1242" t="s">
        <v>8327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42.7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8329</v>
      </c>
      <c r="R1243" t="s">
        <v>8331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28.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8325</v>
      </c>
      <c r="R1244" t="s">
        <v>8328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42.7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8325</v>
      </c>
      <c r="R1245" t="s">
        <v>8328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2.7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8325</v>
      </c>
      <c r="R1246" t="s">
        <v>8328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28.5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8325</v>
      </c>
      <c r="R1247" t="s">
        <v>8337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42.7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8325</v>
      </c>
      <c r="R1248" t="s">
        <v>8328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2.7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8325</v>
      </c>
      <c r="R1249" t="s">
        <v>8328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2.7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8325</v>
      </c>
      <c r="R1250" t="s">
        <v>8326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2.7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8323</v>
      </c>
      <c r="R1251" t="s">
        <v>8324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2.7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8323</v>
      </c>
      <c r="R1252" t="s">
        <v>8334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42.7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8310</v>
      </c>
      <c r="R1253" t="s">
        <v>8317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2.7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8310</v>
      </c>
      <c r="R1254" t="s">
        <v>8311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42.7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8325</v>
      </c>
      <c r="R1255" t="s">
        <v>8328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42.75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8310</v>
      </c>
      <c r="R1256" t="s">
        <v>8344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2.7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8329</v>
      </c>
      <c r="R1257" t="s">
        <v>8333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28.5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8313</v>
      </c>
      <c r="R1258" t="s">
        <v>8314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2.7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8325</v>
      </c>
      <c r="R1259" t="s">
        <v>8328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42.7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8329</v>
      </c>
      <c r="R1260" t="s">
        <v>8333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42.75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8323</v>
      </c>
      <c r="R1261" t="s">
        <v>8341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2.7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8329</v>
      </c>
      <c r="R1262" t="s">
        <v>8340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42.7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8310</v>
      </c>
      <c r="R1263" t="s">
        <v>8342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28.5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8310</v>
      </c>
      <c r="R1264" t="s">
        <v>8311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42.7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8325</v>
      </c>
      <c r="R1265" t="s">
        <v>8337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2.75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8310</v>
      </c>
      <c r="R1266" t="s">
        <v>8320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42.75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8325</v>
      </c>
      <c r="R1267" t="s">
        <v>8328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42.7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8329</v>
      </c>
      <c r="R1268" t="s">
        <v>8343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28.5" x14ac:dyDescent="0.4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8329</v>
      </c>
      <c r="R1269" t="s">
        <v>8333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2.75" x14ac:dyDescent="0.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8325</v>
      </c>
      <c r="R1270" t="s">
        <v>8328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28.5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8329</v>
      </c>
      <c r="R1271" t="s">
        <v>8333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28.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8329</v>
      </c>
      <c r="R1272" t="s">
        <v>8330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28.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8325</v>
      </c>
      <c r="R1273" t="s">
        <v>8328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2.7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8325</v>
      </c>
      <c r="R1274" t="s">
        <v>8328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2.7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8329</v>
      </c>
      <c r="R1275" t="s">
        <v>8333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42.7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8325</v>
      </c>
      <c r="R1276" t="s">
        <v>8326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42.7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8310</v>
      </c>
      <c r="R1277" t="s">
        <v>8311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42.75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8329</v>
      </c>
      <c r="R1278" t="s">
        <v>8330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42.7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8325</v>
      </c>
      <c r="R1279" t="s">
        <v>8328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28.5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8329</v>
      </c>
      <c r="R1280" t="s">
        <v>8333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42.75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8315</v>
      </c>
      <c r="R1281" t="s">
        <v>8316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2.7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8329</v>
      </c>
      <c r="R1282" t="s">
        <v>8338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42.7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1" t="s">
        <v>8329</v>
      </c>
      <c r="R1283" t="s">
        <v>8340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2.75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8329</v>
      </c>
      <c r="R1284" t="s">
        <v>8330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42.75" x14ac:dyDescent="0.4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8325</v>
      </c>
      <c r="R1285" t="s">
        <v>8337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2.75" x14ac:dyDescent="0.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8325</v>
      </c>
      <c r="R1286" t="s">
        <v>8328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57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8329</v>
      </c>
      <c r="R1287" t="s">
        <v>8333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42.75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8329</v>
      </c>
      <c r="R1288" t="s">
        <v>8330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2.7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8329</v>
      </c>
      <c r="R1289" t="s">
        <v>8333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2.7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8325</v>
      </c>
      <c r="R1290" t="s">
        <v>8328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42.7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8325</v>
      </c>
      <c r="R1291" t="s">
        <v>8328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2.7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8329</v>
      </c>
      <c r="R1292" t="s">
        <v>8333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57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8325</v>
      </c>
      <c r="R1293" t="s">
        <v>8328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42.75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8315</v>
      </c>
      <c r="R1294" t="s">
        <v>8316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2.75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8321</v>
      </c>
      <c r="R1295" t="s">
        <v>8322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2.7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8323</v>
      </c>
      <c r="R1296" t="s">
        <v>8324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42.75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8329</v>
      </c>
      <c r="R1297" t="s">
        <v>8333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42.7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8329</v>
      </c>
      <c r="R1298" t="s">
        <v>8333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42.75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8315</v>
      </c>
      <c r="R1299" t="s">
        <v>8353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42.7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8325</v>
      </c>
      <c r="R1300" t="s">
        <v>8328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2.7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8329</v>
      </c>
      <c r="R1301" t="s">
        <v>8343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2.7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8325</v>
      </c>
      <c r="R1302" t="s">
        <v>8328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42.7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8325</v>
      </c>
      <c r="R1303" t="s">
        <v>8328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2.7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8321</v>
      </c>
      <c r="R1304" t="s">
        <v>8322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42.7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8325</v>
      </c>
      <c r="R1305" t="s">
        <v>8328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8329</v>
      </c>
      <c r="R1306" t="s">
        <v>8333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42.75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8325</v>
      </c>
      <c r="R1307" t="s">
        <v>8328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42.7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8329</v>
      </c>
      <c r="R1308" t="s">
        <v>8333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42.7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8325</v>
      </c>
      <c r="R1309" t="s">
        <v>8337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2.7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8325</v>
      </c>
      <c r="R1310" t="s">
        <v>8328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2.7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8323</v>
      </c>
      <c r="R1311" t="s">
        <v>8334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2.75" x14ac:dyDescent="0.4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8325</v>
      </c>
      <c r="R1312" t="s">
        <v>8328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42.75" x14ac:dyDescent="0.4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8325</v>
      </c>
      <c r="R1313" t="s">
        <v>8328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42.7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8315</v>
      </c>
      <c r="R1314" t="s">
        <v>8316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28.5" x14ac:dyDescent="0.4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8325</v>
      </c>
      <c r="R1315" t="s">
        <v>8328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2.75" x14ac:dyDescent="0.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8323</v>
      </c>
      <c r="R1316" t="s">
        <v>8345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28.5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8329</v>
      </c>
      <c r="R1317" t="s">
        <v>8333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42.7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8325</v>
      </c>
      <c r="R1318" t="s">
        <v>8328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2.7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8325</v>
      </c>
      <c r="R1319" t="s">
        <v>8328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2.7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8329</v>
      </c>
      <c r="R1320" t="s">
        <v>8330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2.7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8329</v>
      </c>
      <c r="R1321" t="s">
        <v>8340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2.7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8329</v>
      </c>
      <c r="R1322" t="s">
        <v>8333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42.7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8325</v>
      </c>
      <c r="R1323" t="s">
        <v>8328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42.7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8325</v>
      </c>
      <c r="R1324" t="s">
        <v>8328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42.7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8329</v>
      </c>
      <c r="R1325" t="s">
        <v>8330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57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8325</v>
      </c>
      <c r="R1326" t="s">
        <v>8328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42.7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8325</v>
      </c>
      <c r="R1327" t="s">
        <v>8328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57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8325</v>
      </c>
      <c r="R1328" t="s">
        <v>8328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42.7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8323</v>
      </c>
      <c r="R1329" t="s">
        <v>8345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2.7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8325</v>
      </c>
      <c r="R1330" t="s">
        <v>8328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42.7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8325</v>
      </c>
      <c r="R1331" t="s">
        <v>8328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2.75" x14ac:dyDescent="0.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8325</v>
      </c>
      <c r="R1332" t="s">
        <v>8328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42.75" x14ac:dyDescent="0.4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8325</v>
      </c>
      <c r="R1333" t="s">
        <v>8326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42.75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8315</v>
      </c>
      <c r="R1334" t="s">
        <v>8316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57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8323</v>
      </c>
      <c r="R1335" t="s">
        <v>8324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42.7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8323</v>
      </c>
      <c r="R1336" t="s">
        <v>8345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42.7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8313</v>
      </c>
      <c r="R1337" t="s">
        <v>8335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8329</v>
      </c>
      <c r="R1338" t="s">
        <v>8330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28.5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8329</v>
      </c>
      <c r="R1339" t="s">
        <v>8333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42.7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8325</v>
      </c>
      <c r="R1340" t="s">
        <v>8326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2.7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8329</v>
      </c>
      <c r="R1341" t="s">
        <v>8330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8329</v>
      </c>
      <c r="R1342" t="s">
        <v>8333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2.7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8329</v>
      </c>
      <c r="R1343" t="s">
        <v>8343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42.7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8325</v>
      </c>
      <c r="R1344" t="s">
        <v>8328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2.7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8329</v>
      </c>
      <c r="R1345" t="s">
        <v>8343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42.75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8325</v>
      </c>
      <c r="R1346" t="s">
        <v>8328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42.75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1" t="s">
        <v>8325</v>
      </c>
      <c r="R1347" t="s">
        <v>8328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2.7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8325</v>
      </c>
      <c r="R1348" t="s">
        <v>8328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2.7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8325</v>
      </c>
      <c r="R1349" t="s">
        <v>8328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42.75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8325</v>
      </c>
      <c r="R1350" t="s">
        <v>8328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2.7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8315</v>
      </c>
      <c r="R1351" t="s">
        <v>8316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42.7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8323</v>
      </c>
      <c r="R1352" t="s">
        <v>8324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42.7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8329</v>
      </c>
      <c r="R1353" t="s">
        <v>8340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42.7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8325</v>
      </c>
      <c r="R1354" t="s">
        <v>8328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28.5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8325</v>
      </c>
      <c r="R1355" t="s">
        <v>8328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2.7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8325</v>
      </c>
      <c r="R1356" t="s">
        <v>8337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28.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8329</v>
      </c>
      <c r="R1357" t="s">
        <v>8333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28.5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8310</v>
      </c>
      <c r="R1358" t="s">
        <v>8311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42.75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8310</v>
      </c>
      <c r="R1359" t="s">
        <v>8344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2.7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8329</v>
      </c>
      <c r="R1360" t="s">
        <v>8343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42.7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8325</v>
      </c>
      <c r="R1361" t="s">
        <v>8328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42.75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8325</v>
      </c>
      <c r="R1362" t="s">
        <v>8328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2.7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8329</v>
      </c>
      <c r="R1363" t="s">
        <v>8333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42.7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8325</v>
      </c>
      <c r="R1364" t="s">
        <v>8337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57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8329</v>
      </c>
      <c r="R1365" t="s">
        <v>8343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2.7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8329</v>
      </c>
      <c r="R1366" t="s">
        <v>8330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42.7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8323</v>
      </c>
      <c r="R1367" t="s">
        <v>8324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42.75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8325</v>
      </c>
      <c r="R1368" t="s">
        <v>8328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2.7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8325</v>
      </c>
      <c r="R1369" t="s">
        <v>8328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28.5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8325</v>
      </c>
      <c r="R1370" t="s">
        <v>8328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42.75" x14ac:dyDescent="0.4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8323</v>
      </c>
      <c r="R1371" t="s">
        <v>8334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2.75" x14ac:dyDescent="0.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8323</v>
      </c>
      <c r="R1372" t="s">
        <v>8345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28.5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8325</v>
      </c>
      <c r="R1373" t="s">
        <v>8328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42.75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8329</v>
      </c>
      <c r="R1374" t="s">
        <v>8343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28.5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8329</v>
      </c>
      <c r="R1375" t="s">
        <v>8338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42.7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8325</v>
      </c>
      <c r="R1376" t="s">
        <v>8328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42.7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8325</v>
      </c>
      <c r="R1377" t="s">
        <v>8328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42.7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8325</v>
      </c>
      <c r="R1378" t="s">
        <v>8328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42.75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8325</v>
      </c>
      <c r="R1379" t="s">
        <v>8328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42.7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8329</v>
      </c>
      <c r="R1380" t="s">
        <v>8333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42.7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8323</v>
      </c>
      <c r="R1381" t="s">
        <v>8324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42.75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8325</v>
      </c>
      <c r="R1382" t="s">
        <v>8328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42.7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8323</v>
      </c>
      <c r="R1383" t="s">
        <v>8345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2.7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8323</v>
      </c>
      <c r="R1384" t="s">
        <v>8345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42.75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8313</v>
      </c>
      <c r="R1385" t="s">
        <v>8354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42.7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8325</v>
      </c>
      <c r="R1386" t="s">
        <v>8328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28.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8329</v>
      </c>
      <c r="R1387" t="s">
        <v>8333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2.7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8325</v>
      </c>
      <c r="R1388" t="s">
        <v>8328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2.75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8310</v>
      </c>
      <c r="R1389" t="s">
        <v>8312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2.7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8313</v>
      </c>
      <c r="R1390" t="s">
        <v>8335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42.75" x14ac:dyDescent="0.4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8310</v>
      </c>
      <c r="R1391" t="s">
        <v>8312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42.75" x14ac:dyDescent="0.4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8325</v>
      </c>
      <c r="R1392" t="s">
        <v>8328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2.7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8329</v>
      </c>
      <c r="R1393" t="s">
        <v>8331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57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8325</v>
      </c>
      <c r="R1394" t="s">
        <v>8328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2.7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8325</v>
      </c>
      <c r="R1395" t="s">
        <v>8337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42.75" x14ac:dyDescent="0.4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8325</v>
      </c>
      <c r="R1396" t="s">
        <v>8328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42.75" x14ac:dyDescent="0.4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8325</v>
      </c>
      <c r="R1397" t="s">
        <v>8328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42.7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8325</v>
      </c>
      <c r="R1398" t="s">
        <v>8328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2.7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8325</v>
      </c>
      <c r="R1399" t="s">
        <v>8328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2.7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8323</v>
      </c>
      <c r="R1400" t="s">
        <v>8324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2.7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8325</v>
      </c>
      <c r="R1401" t="s">
        <v>8326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42.75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8325</v>
      </c>
      <c r="R1402" t="s">
        <v>8328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8323</v>
      </c>
      <c r="R1403" t="s">
        <v>8334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42.75" x14ac:dyDescent="0.4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8323</v>
      </c>
      <c r="R1404" t="s">
        <v>8345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57" x14ac:dyDescent="0.4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8329</v>
      </c>
      <c r="R1405" t="s">
        <v>8340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28.5" x14ac:dyDescent="0.4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8329</v>
      </c>
      <c r="R1406" t="s">
        <v>8333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42.7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8310</v>
      </c>
      <c r="R1407" t="s">
        <v>8312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42.7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8325</v>
      </c>
      <c r="R1408" t="s">
        <v>8328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28.5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8325</v>
      </c>
      <c r="R1409" t="s">
        <v>8328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42.7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8325</v>
      </c>
      <c r="R1410" t="s">
        <v>8328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28.5" x14ac:dyDescent="0.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1" t="s">
        <v>8321</v>
      </c>
      <c r="R1411" t="s">
        <v>8347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2.75" x14ac:dyDescent="0.4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8329</v>
      </c>
      <c r="R1412" t="s">
        <v>8333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42.7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8329</v>
      </c>
      <c r="R1413" t="s">
        <v>8330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85.5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8325</v>
      </c>
      <c r="R1414" t="s">
        <v>8328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28.5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8329</v>
      </c>
      <c r="R1415" t="s">
        <v>8340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2.7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8329</v>
      </c>
      <c r="R1416" t="s">
        <v>8330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28.5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8325</v>
      </c>
      <c r="R1417" t="s">
        <v>8328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42.75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8325</v>
      </c>
      <c r="R1418" t="s">
        <v>8326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2.7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8325</v>
      </c>
      <c r="R1419" t="s">
        <v>8328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57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8329</v>
      </c>
      <c r="R1420" t="s">
        <v>8330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42.7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8329</v>
      </c>
      <c r="R1421" t="s">
        <v>8333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2.75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8310</v>
      </c>
      <c r="R1422" t="s">
        <v>8312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2.75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8310</v>
      </c>
      <c r="R1423" t="s">
        <v>8342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2.75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8313</v>
      </c>
      <c r="R1424" t="s">
        <v>8351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42.75" x14ac:dyDescent="0.4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8318</v>
      </c>
      <c r="R1425" t="s">
        <v>8336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57" x14ac:dyDescent="0.4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8325</v>
      </c>
      <c r="R1426" t="s">
        <v>8328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57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8325</v>
      </c>
      <c r="R1427" t="s">
        <v>8328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2.75" x14ac:dyDescent="0.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8323</v>
      </c>
      <c r="R1428" t="s">
        <v>8345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42.75" x14ac:dyDescent="0.4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8325</v>
      </c>
      <c r="R1429" t="s">
        <v>8328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42.7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8323</v>
      </c>
      <c r="R1430" t="s">
        <v>8345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42.7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8310</v>
      </c>
      <c r="R1431" t="s">
        <v>8317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28.5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8325</v>
      </c>
      <c r="R1432" t="s">
        <v>8328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42.7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8323</v>
      </c>
      <c r="R1433" t="s">
        <v>8334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42.75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8321</v>
      </c>
      <c r="R1434" t="s">
        <v>8347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42.75" x14ac:dyDescent="0.4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8325</v>
      </c>
      <c r="R1435" t="s">
        <v>8328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2.75" x14ac:dyDescent="0.4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8329</v>
      </c>
      <c r="R1436" t="s">
        <v>8330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2.7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8325</v>
      </c>
      <c r="R1437" t="s">
        <v>8328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42.7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8329</v>
      </c>
      <c r="R1438" t="s">
        <v>8330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2.7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8329</v>
      </c>
      <c r="R1439" t="s">
        <v>8333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42.7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8313</v>
      </c>
      <c r="R1440" t="s">
        <v>8314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42.7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8325</v>
      </c>
      <c r="R1441" t="s">
        <v>8328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2.7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8325</v>
      </c>
      <c r="R1442" t="s">
        <v>8328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2.7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8329</v>
      </c>
      <c r="R1443" t="s">
        <v>8330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57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8323</v>
      </c>
      <c r="R1444" t="s">
        <v>8324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42.75" x14ac:dyDescent="0.4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8325</v>
      </c>
      <c r="R1445" t="s">
        <v>8328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42.7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8325</v>
      </c>
      <c r="R1446" t="s">
        <v>8328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2.75" x14ac:dyDescent="0.4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8313</v>
      </c>
      <c r="R1447" t="s">
        <v>8335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42.7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8329</v>
      </c>
      <c r="R1448" t="s">
        <v>8330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42.7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8325</v>
      </c>
      <c r="R1449" t="s">
        <v>8328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42.7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8329</v>
      </c>
      <c r="R1450" t="s">
        <v>8330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28.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8325</v>
      </c>
      <c r="R1451" t="s">
        <v>8328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42.75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8310</v>
      </c>
      <c r="R1452" t="s">
        <v>8342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2.7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8325</v>
      </c>
      <c r="R1453" t="s">
        <v>8328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8313</v>
      </c>
      <c r="R1454" t="s">
        <v>8335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28.5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8310</v>
      </c>
      <c r="R1455" t="s">
        <v>8312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2.7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8325</v>
      </c>
      <c r="R1456" t="s">
        <v>8328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42.7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8325</v>
      </c>
      <c r="R1457" t="s">
        <v>8328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42.75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8310</v>
      </c>
      <c r="R1458" t="s">
        <v>8317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2.7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8329</v>
      </c>
      <c r="R1459" t="s">
        <v>8333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42.75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8318</v>
      </c>
      <c r="R1460" t="s">
        <v>8336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42.7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8325</v>
      </c>
      <c r="R1461" t="s">
        <v>8328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28.5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8323</v>
      </c>
      <c r="R1462" t="s">
        <v>8334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2.7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8325</v>
      </c>
      <c r="R1463" t="s">
        <v>8328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42.7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8325</v>
      </c>
      <c r="R1464" t="s">
        <v>8328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42.75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8325</v>
      </c>
      <c r="R1465" t="s">
        <v>8328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42.7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8325</v>
      </c>
      <c r="R1466" t="s">
        <v>8328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42.7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8325</v>
      </c>
      <c r="R1467" t="s">
        <v>8328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42.7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8325</v>
      </c>
      <c r="R1468" t="s">
        <v>8328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42.75" x14ac:dyDescent="0.4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8325</v>
      </c>
      <c r="R1469" t="s">
        <v>8337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42.75" x14ac:dyDescent="0.4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8321</v>
      </c>
      <c r="R1470" t="s">
        <v>8322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42.7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8325</v>
      </c>
      <c r="R1471" t="s">
        <v>8328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42.7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8325</v>
      </c>
      <c r="R1472" t="s">
        <v>8328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2.7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8329</v>
      </c>
      <c r="R1473" t="s">
        <v>8330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2.7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8329</v>
      </c>
      <c r="R1474" t="s">
        <v>8330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2.7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1" t="s">
        <v>8329</v>
      </c>
      <c r="R1475" t="s">
        <v>8330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2.75" x14ac:dyDescent="0.4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8329</v>
      </c>
      <c r="R1476" t="s">
        <v>8333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42.75" x14ac:dyDescent="0.4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8315</v>
      </c>
      <c r="R1477" t="s">
        <v>8316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2.7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8325</v>
      </c>
      <c r="R1478" t="s">
        <v>8326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28.5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8318</v>
      </c>
      <c r="R1479" t="s">
        <v>8319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42.75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8313</v>
      </c>
      <c r="R1480" t="s">
        <v>8335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2.7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8329</v>
      </c>
      <c r="R1481" t="s">
        <v>8333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2.75" x14ac:dyDescent="0.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8310</v>
      </c>
      <c r="R1482" t="s">
        <v>8312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2.75" x14ac:dyDescent="0.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8315</v>
      </c>
      <c r="R1483" t="s">
        <v>8316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2.7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8329</v>
      </c>
      <c r="R1484" t="s">
        <v>8330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42.7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8325</v>
      </c>
      <c r="R1485" t="s">
        <v>8328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42.75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8329</v>
      </c>
      <c r="R1486" t="s">
        <v>8330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2.75" x14ac:dyDescent="0.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8321</v>
      </c>
      <c r="R1487" t="s">
        <v>8347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42.75" x14ac:dyDescent="0.4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8329</v>
      </c>
      <c r="R1488" t="s">
        <v>8330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42.7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8329</v>
      </c>
      <c r="R1489" t="s">
        <v>8343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42.7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8325</v>
      </c>
      <c r="R1490" t="s">
        <v>8328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42.7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8329</v>
      </c>
      <c r="R1491" t="s">
        <v>8331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42.75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8325</v>
      </c>
      <c r="R1492" t="s">
        <v>8337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42.7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8325</v>
      </c>
      <c r="R1493" t="s">
        <v>8328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42.75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8325</v>
      </c>
      <c r="R1494" t="s">
        <v>8328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57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8315</v>
      </c>
      <c r="R1495" t="s">
        <v>8355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42.7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8323</v>
      </c>
      <c r="R1496" t="s">
        <v>8324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57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8310</v>
      </c>
      <c r="R1497" t="s">
        <v>8317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42.7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8325</v>
      </c>
      <c r="R1498" t="s">
        <v>8328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42.7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8310</v>
      </c>
      <c r="R1499" t="s">
        <v>8317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8310</v>
      </c>
      <c r="R1500" t="s">
        <v>8317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2.7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8329</v>
      </c>
      <c r="R1501" t="s">
        <v>8333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1.25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8325</v>
      </c>
      <c r="R1502" t="s">
        <v>8328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42.7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8325</v>
      </c>
      <c r="R1503" t="s">
        <v>8328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2.7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8325</v>
      </c>
      <c r="R1504" t="s">
        <v>8326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42.75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8325</v>
      </c>
      <c r="R1505" t="s">
        <v>8328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28.5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8329</v>
      </c>
      <c r="R1506" t="s">
        <v>8333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42.75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8329</v>
      </c>
      <c r="R1507" t="s">
        <v>8332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28.5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8315</v>
      </c>
      <c r="R1508" t="s">
        <v>8316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2.7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8325</v>
      </c>
      <c r="R1509" t="s">
        <v>8328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42.7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8325</v>
      </c>
      <c r="R1510" t="s">
        <v>8328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2.75" x14ac:dyDescent="0.4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8325</v>
      </c>
      <c r="R1511" t="s">
        <v>8328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2.75" x14ac:dyDescent="0.4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8325</v>
      </c>
      <c r="R1512" t="s">
        <v>8328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2.75" x14ac:dyDescent="0.4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8310</v>
      </c>
      <c r="R1513" t="s">
        <v>8312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42.75" x14ac:dyDescent="0.4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8323</v>
      </c>
      <c r="R1514" t="s">
        <v>8345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42.75" x14ac:dyDescent="0.4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8325</v>
      </c>
      <c r="R1515" t="s">
        <v>8328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2.75" x14ac:dyDescent="0.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8325</v>
      </c>
      <c r="R1516" t="s">
        <v>8328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42.7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8325</v>
      </c>
      <c r="R1517" t="s">
        <v>8328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28.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8325</v>
      </c>
      <c r="R1518" t="s">
        <v>8328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28.5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8325</v>
      </c>
      <c r="R1519" t="s">
        <v>8328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2.7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8325</v>
      </c>
      <c r="R1520" t="s">
        <v>8328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42.75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8325</v>
      </c>
      <c r="R1521" t="s">
        <v>8328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57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8313</v>
      </c>
      <c r="R1522" t="s">
        <v>8335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42.75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8318</v>
      </c>
      <c r="R1523" t="s">
        <v>8319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2.7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8325</v>
      </c>
      <c r="R1524" t="s">
        <v>8328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2.7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8329</v>
      </c>
      <c r="R1525" t="s">
        <v>8340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28.5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8310</v>
      </c>
      <c r="R1526" t="s">
        <v>8312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28.5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8325</v>
      </c>
      <c r="R1527" t="s">
        <v>8328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42.75" x14ac:dyDescent="0.4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8325</v>
      </c>
      <c r="R1528" t="s">
        <v>8328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2.75" x14ac:dyDescent="0.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8329</v>
      </c>
      <c r="R1529" t="s">
        <v>8333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2.7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8325</v>
      </c>
      <c r="R1530" t="s">
        <v>8328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42.75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8325</v>
      </c>
      <c r="R1531" t="s">
        <v>8328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42.75" x14ac:dyDescent="0.4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8325</v>
      </c>
      <c r="R1532" t="s">
        <v>8328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42.75" x14ac:dyDescent="0.4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8325</v>
      </c>
      <c r="R1533" t="s">
        <v>8328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28.5" x14ac:dyDescent="0.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8329</v>
      </c>
      <c r="R1534" t="s">
        <v>8333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28.5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8323</v>
      </c>
      <c r="R1535" t="s">
        <v>8324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42.7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8323</v>
      </c>
      <c r="R1536" t="s">
        <v>8324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28.5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8325</v>
      </c>
      <c r="R1537" t="s">
        <v>8328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42.7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8325</v>
      </c>
      <c r="R1538" t="s">
        <v>8326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2.7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1" t="s">
        <v>8325</v>
      </c>
      <c r="R1539" t="s">
        <v>8326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2.75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8325</v>
      </c>
      <c r="R1540" t="s">
        <v>8328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42.75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8323</v>
      </c>
      <c r="R1541" t="s">
        <v>8327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42.75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8325</v>
      </c>
      <c r="R1542" t="s">
        <v>8328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8325</v>
      </c>
      <c r="R1543" t="s">
        <v>8328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42.7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8329</v>
      </c>
      <c r="R1544" t="s">
        <v>8333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42.75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8329</v>
      </c>
      <c r="R1545" t="s">
        <v>8333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x14ac:dyDescent="0.4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8310</v>
      </c>
      <c r="R1546" t="s">
        <v>8312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42.75" x14ac:dyDescent="0.4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8325</v>
      </c>
      <c r="R1547" t="s">
        <v>8328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42.7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8323</v>
      </c>
      <c r="R1548" t="s">
        <v>8324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42.75" x14ac:dyDescent="0.4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8323</v>
      </c>
      <c r="R1549" t="s">
        <v>8334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42.75" x14ac:dyDescent="0.4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8325</v>
      </c>
      <c r="R1550" t="s">
        <v>8337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42.75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8310</v>
      </c>
      <c r="R1551" t="s">
        <v>8312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57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8313</v>
      </c>
      <c r="R1552" t="s">
        <v>8335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28.5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8329</v>
      </c>
      <c r="R1553" t="s">
        <v>8330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42.7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8325</v>
      </c>
      <c r="R1554" t="s">
        <v>8328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42.7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8329</v>
      </c>
      <c r="R1555" t="s">
        <v>8343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8329</v>
      </c>
      <c r="R1556" t="s">
        <v>8333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42.75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8325</v>
      </c>
      <c r="R1557" t="s">
        <v>8328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2.75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8323</v>
      </c>
      <c r="R1558" t="s">
        <v>8327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2.75" x14ac:dyDescent="0.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8329</v>
      </c>
      <c r="R1559" t="s">
        <v>8333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42.75" x14ac:dyDescent="0.4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8329</v>
      </c>
      <c r="R1560" t="s">
        <v>8330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28.5" x14ac:dyDescent="0.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8325</v>
      </c>
      <c r="R1561" t="s">
        <v>8328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2.75" x14ac:dyDescent="0.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8325</v>
      </c>
      <c r="R1562" t="s">
        <v>8328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2.75" x14ac:dyDescent="0.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8325</v>
      </c>
      <c r="R1563" t="s">
        <v>8328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28.5" x14ac:dyDescent="0.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8325</v>
      </c>
      <c r="R1564" t="s">
        <v>8328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2.75" x14ac:dyDescent="0.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8325</v>
      </c>
      <c r="R1565" t="s">
        <v>8337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2.75" x14ac:dyDescent="0.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8325</v>
      </c>
      <c r="R1566" t="s">
        <v>8337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2.75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8323</v>
      </c>
      <c r="R1567" t="s">
        <v>8341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2.75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8325</v>
      </c>
      <c r="R1568" t="s">
        <v>8328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57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8318</v>
      </c>
      <c r="R1569" t="s">
        <v>8319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42.75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8318</v>
      </c>
      <c r="R1570" t="s">
        <v>8336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2.75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8310</v>
      </c>
      <c r="R1571" t="s">
        <v>8320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42.75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8310</v>
      </c>
      <c r="R1572" t="s">
        <v>8312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42.75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8325</v>
      </c>
      <c r="R1573" t="s">
        <v>8328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28.5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8325</v>
      </c>
      <c r="R1574" t="s">
        <v>8328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42.7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8315</v>
      </c>
      <c r="R1575" t="s">
        <v>8316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2.7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8325</v>
      </c>
      <c r="R1576" t="s">
        <v>8328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57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8329</v>
      </c>
      <c r="R1577" t="s">
        <v>8333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57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8329</v>
      </c>
      <c r="R1578" t="s">
        <v>8330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57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8325</v>
      </c>
      <c r="R1579" t="s">
        <v>8328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28.5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8323</v>
      </c>
      <c r="R1580" t="s">
        <v>8324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42.7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8325</v>
      </c>
      <c r="R1581" t="s">
        <v>8328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8325</v>
      </c>
      <c r="R1582" t="s">
        <v>8328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42.7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8329</v>
      </c>
      <c r="R1583" t="s">
        <v>8333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42.75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8310</v>
      </c>
      <c r="R1584" t="s">
        <v>8312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42.7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8310</v>
      </c>
      <c r="R1585" t="s">
        <v>8311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2.7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8329</v>
      </c>
      <c r="R1586" t="s">
        <v>8340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2.7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8325</v>
      </c>
      <c r="R1587" t="s">
        <v>8328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28.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8325</v>
      </c>
      <c r="R1588" t="s">
        <v>8328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42.75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8321</v>
      </c>
      <c r="R1589" t="s">
        <v>8347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2.7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8325</v>
      </c>
      <c r="R1590" t="s">
        <v>8328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42.7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8325</v>
      </c>
      <c r="R1591" t="s">
        <v>8328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2.7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8325</v>
      </c>
      <c r="R1592" t="s">
        <v>8337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42.7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8325</v>
      </c>
      <c r="R1593" t="s">
        <v>8328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42.75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8325</v>
      </c>
      <c r="R1594" t="s">
        <v>8328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2.75" x14ac:dyDescent="0.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8310</v>
      </c>
      <c r="R1595" t="s">
        <v>8312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42.75" x14ac:dyDescent="0.4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8329</v>
      </c>
      <c r="R1596" t="s">
        <v>8333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2.7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8329</v>
      </c>
      <c r="R1597" t="s">
        <v>8333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2.75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8310</v>
      </c>
      <c r="R1598" t="s">
        <v>8342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42.7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8329</v>
      </c>
      <c r="R1599" t="s">
        <v>8333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42.7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8323</v>
      </c>
      <c r="R1600" t="s">
        <v>8324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28.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8329</v>
      </c>
      <c r="R1601" t="s">
        <v>8340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42.7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8329</v>
      </c>
      <c r="R1602" t="s">
        <v>8333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2.75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1" t="s">
        <v>8325</v>
      </c>
      <c r="R1603" t="s">
        <v>8328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5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8325</v>
      </c>
      <c r="R1604" t="s">
        <v>8328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28.5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8325</v>
      </c>
      <c r="R1605" t="s">
        <v>8328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42.75" x14ac:dyDescent="0.4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8325</v>
      </c>
      <c r="R1606" t="s">
        <v>8328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2.75" x14ac:dyDescent="0.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8310</v>
      </c>
      <c r="R1607" t="s">
        <v>8317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42.75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8329</v>
      </c>
      <c r="R1608" t="s">
        <v>8340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42.75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8318</v>
      </c>
      <c r="R1609" t="s">
        <v>8346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2.7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8325</v>
      </c>
      <c r="R1610" t="s">
        <v>8328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2.7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8323</v>
      </c>
      <c r="R1611" t="s">
        <v>8334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42.7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8325</v>
      </c>
      <c r="R1612" t="s">
        <v>8328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2.75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8323</v>
      </c>
      <c r="R1613" t="s">
        <v>8341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2.7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8325</v>
      </c>
      <c r="R1614" t="s">
        <v>8328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2.7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8313</v>
      </c>
      <c r="R1615" t="s">
        <v>8335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42.75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8329</v>
      </c>
      <c r="R1616" t="s">
        <v>8330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42.7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8329</v>
      </c>
      <c r="R1617" t="s">
        <v>8333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2.75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8325</v>
      </c>
      <c r="R1618" t="s">
        <v>8337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1.25" x14ac:dyDescent="0.4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8310</v>
      </c>
      <c r="R1619" t="s">
        <v>8344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2.75" x14ac:dyDescent="0.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8325</v>
      </c>
      <c r="R1620" t="s">
        <v>8328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8318</v>
      </c>
      <c r="R1621" t="s">
        <v>8336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2.7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8321</v>
      </c>
      <c r="R1622" t="s">
        <v>8322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42.7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8329</v>
      </c>
      <c r="R1623" t="s">
        <v>8330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2.7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8329</v>
      </c>
      <c r="R1624" t="s">
        <v>8333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2.7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8325</v>
      </c>
      <c r="R1625" t="s">
        <v>8328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42.75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8329</v>
      </c>
      <c r="R1626" t="s">
        <v>8352</v>
      </c>
      <c r="S1626" s="9">
        <f t="shared" si="127"/>
        <v>41541.106921296298</v>
      </c>
      <c r="T1626" s="9">
        <f t="shared" si="128"/>
        <v>41563.415972222225</v>
      </c>
      <c r="U1626">
        <f t="shared" si="129"/>
        <v>2013</v>
      </c>
    </row>
    <row r="1627" spans="1:21" ht="42.75" x14ac:dyDescent="0.45">
      <c r="A1627">
        <v>3139</v>
      </c>
      <c r="B1627" s="3" t="s">
        <v>3139</v>
      </c>
      <c r="C1627" s="3" t="s">
        <v>7249</v>
      </c>
      <c r="D1627" s="6">
        <v>50000</v>
      </c>
      <c r="E1627" s="8">
        <v>2700</v>
      </c>
      <c r="F1627" t="s">
        <v>8221</v>
      </c>
      <c r="G1627" t="s">
        <v>8237</v>
      </c>
      <c r="H1627" t="s">
        <v>8255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8269</v>
      </c>
      <c r="O1627">
        <f t="shared" si="125"/>
        <v>5</v>
      </c>
      <c r="P1627">
        <f t="shared" si="126"/>
        <v>450</v>
      </c>
      <c r="Q1627" s="11" t="s">
        <v>8325</v>
      </c>
      <c r="R1627" t="s">
        <v>8328</v>
      </c>
      <c r="S1627" s="9">
        <f t="shared" si="127"/>
        <v>42785.270370370374</v>
      </c>
      <c r="T1627" s="9">
        <f t="shared" si="128"/>
        <v>42819.189583333333</v>
      </c>
      <c r="U1627">
        <f t="shared" si="129"/>
        <v>2017</v>
      </c>
    </row>
    <row r="1628" spans="1:21" ht="42.75" x14ac:dyDescent="0.4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8325</v>
      </c>
      <c r="R1628" t="s">
        <v>8337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42.7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8315</v>
      </c>
      <c r="R1629" t="s">
        <v>8316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2.7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8329</v>
      </c>
      <c r="R1630" t="s">
        <v>8340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2.7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8325</v>
      </c>
      <c r="R1631" t="s">
        <v>8328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2.75" x14ac:dyDescent="0.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8325</v>
      </c>
      <c r="R1632" t="s">
        <v>8337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2.75" x14ac:dyDescent="0.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8329</v>
      </c>
      <c r="R1633" t="s">
        <v>8333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42.75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8310</v>
      </c>
      <c r="R1634" t="s">
        <v>8320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42.7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8325</v>
      </c>
      <c r="R1635" t="s">
        <v>8328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42.75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8325</v>
      </c>
      <c r="R1636" t="s">
        <v>8328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42.7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8325</v>
      </c>
      <c r="R1637" t="s">
        <v>8328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2.7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8318</v>
      </c>
      <c r="R1638" t="s">
        <v>8319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42.7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8325</v>
      </c>
      <c r="R1639" t="s">
        <v>8328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42.7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8325</v>
      </c>
      <c r="R1640" t="s">
        <v>8328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42.7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8315</v>
      </c>
      <c r="R1641" t="s">
        <v>8316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2.7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8325</v>
      </c>
      <c r="R1642" t="s">
        <v>8328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2.75" x14ac:dyDescent="0.4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8310</v>
      </c>
      <c r="R1643" t="s">
        <v>8344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28.5" x14ac:dyDescent="0.4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8329</v>
      </c>
      <c r="R1644" t="s">
        <v>8330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57" x14ac:dyDescent="0.4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8325</v>
      </c>
      <c r="R1645" t="s">
        <v>8328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42.7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8325</v>
      </c>
      <c r="R1646" t="s">
        <v>8328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28.5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8329</v>
      </c>
      <c r="R1647" t="s">
        <v>8330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42.75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8325</v>
      </c>
      <c r="R1648" t="s">
        <v>8328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2.7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8323</v>
      </c>
      <c r="R1649" t="s">
        <v>8345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2.7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8329</v>
      </c>
      <c r="R1650" t="s">
        <v>8338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2.75" x14ac:dyDescent="0.4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8325</v>
      </c>
      <c r="R1651" t="s">
        <v>8337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2.75" x14ac:dyDescent="0.4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8329</v>
      </c>
      <c r="R1652" t="s">
        <v>8338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42.75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8310</v>
      </c>
      <c r="R1653" t="s">
        <v>8312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28.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8329</v>
      </c>
      <c r="R1654" t="s">
        <v>8333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42.7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8325</v>
      </c>
      <c r="R1655" t="s">
        <v>8328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2.7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8329</v>
      </c>
      <c r="R1656" t="s">
        <v>8330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57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8325</v>
      </c>
      <c r="R1657" t="s">
        <v>8328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42.7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8325</v>
      </c>
      <c r="R1658" t="s">
        <v>8328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28.5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8313</v>
      </c>
      <c r="R1659" t="s">
        <v>8335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42.7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8323</v>
      </c>
      <c r="R1660" t="s">
        <v>8324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85.5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8325</v>
      </c>
      <c r="R1661" t="s">
        <v>8328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42.75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8329</v>
      </c>
      <c r="R1662" t="s">
        <v>8343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42.7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8325</v>
      </c>
      <c r="R1663" t="s">
        <v>8328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42.75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8315</v>
      </c>
      <c r="R1664" t="s">
        <v>8316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42.75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8325</v>
      </c>
      <c r="R1665" t="s">
        <v>8328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28.5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8325</v>
      </c>
      <c r="R1666" t="s">
        <v>8328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42.7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1" t="s">
        <v>8325</v>
      </c>
      <c r="R1667" t="s">
        <v>8337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2.7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8325</v>
      </c>
      <c r="R1668" t="s">
        <v>8328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2.7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8329</v>
      </c>
      <c r="R1669" t="s">
        <v>8330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42.7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8325</v>
      </c>
      <c r="R1670" t="s">
        <v>8328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28.5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8325</v>
      </c>
      <c r="R1671" t="s">
        <v>8328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42.7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8325</v>
      </c>
      <c r="R1672" t="s">
        <v>8328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99.75" x14ac:dyDescent="0.4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8325</v>
      </c>
      <c r="R1673" t="s">
        <v>8328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2.75" x14ac:dyDescent="0.4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8325</v>
      </c>
      <c r="R1674" t="s">
        <v>8328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42.7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8325</v>
      </c>
      <c r="R1675" t="s">
        <v>8328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42.7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8313</v>
      </c>
      <c r="R1676" t="s">
        <v>8335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42.7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8325</v>
      </c>
      <c r="R1677" t="s">
        <v>8328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42.75" x14ac:dyDescent="0.4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8310</v>
      </c>
      <c r="R1678" t="s">
        <v>8312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42.75" x14ac:dyDescent="0.4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8325</v>
      </c>
      <c r="R1679" t="s">
        <v>8337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28.5" x14ac:dyDescent="0.4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8313</v>
      </c>
      <c r="R1680" t="s">
        <v>8335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42.7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8325</v>
      </c>
      <c r="R1681" t="s">
        <v>8328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2.7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8313</v>
      </c>
      <c r="R1682" t="s">
        <v>8335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2.7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8325</v>
      </c>
      <c r="R1683" t="s">
        <v>8328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42.75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8329</v>
      </c>
      <c r="R1684" t="s">
        <v>8352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42.75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8329</v>
      </c>
      <c r="R1685" t="s">
        <v>8356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42.7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8313</v>
      </c>
      <c r="R1686" t="s">
        <v>8335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28.5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8329</v>
      </c>
      <c r="R1687" t="s">
        <v>8340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2.7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8325</v>
      </c>
      <c r="R1688" t="s">
        <v>8326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2.75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8329</v>
      </c>
      <c r="R1689" t="s">
        <v>8332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2.7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8325</v>
      </c>
      <c r="R1690" t="s">
        <v>8328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42.75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8325</v>
      </c>
      <c r="R1691" t="s">
        <v>8328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42.75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8313</v>
      </c>
      <c r="R1692" t="s">
        <v>8354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28.5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8325</v>
      </c>
      <c r="R1693" t="s">
        <v>8337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2.7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8325</v>
      </c>
      <c r="R1694" t="s">
        <v>8328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42.7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8325</v>
      </c>
      <c r="R1695" t="s">
        <v>8328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28.5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8325</v>
      </c>
      <c r="R1696" t="s">
        <v>8328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28.5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8329</v>
      </c>
      <c r="R1697" t="s">
        <v>8333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2.7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8313</v>
      </c>
      <c r="R1698" t="s">
        <v>8335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42.75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8329</v>
      </c>
      <c r="R1699" t="s">
        <v>8333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2.7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8329</v>
      </c>
      <c r="R1700" t="s">
        <v>8333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57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8329</v>
      </c>
      <c r="R1701" t="s">
        <v>8333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42.7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8318</v>
      </c>
      <c r="R1702" t="s">
        <v>8319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2.75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8321</v>
      </c>
      <c r="R1703" t="s">
        <v>8347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42.7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8325</v>
      </c>
      <c r="R1704" t="s">
        <v>8328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2.7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8329</v>
      </c>
      <c r="R1705" t="s">
        <v>8333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2.75" x14ac:dyDescent="0.4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8325</v>
      </c>
      <c r="R1706" t="s">
        <v>8328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2.75" x14ac:dyDescent="0.4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8325</v>
      </c>
      <c r="R1707" t="s">
        <v>8328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2.75" x14ac:dyDescent="0.4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8329</v>
      </c>
      <c r="R1708" t="s">
        <v>8330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2.75" x14ac:dyDescent="0.4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8329</v>
      </c>
      <c r="R1709" t="s">
        <v>8330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28.5" x14ac:dyDescent="0.4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8325</v>
      </c>
      <c r="R1710" t="s">
        <v>8328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42.75" x14ac:dyDescent="0.4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8325</v>
      </c>
      <c r="R1711" t="s">
        <v>8328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28.5" x14ac:dyDescent="0.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8325</v>
      </c>
      <c r="R1712" t="s">
        <v>8328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42.75" x14ac:dyDescent="0.4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8325</v>
      </c>
      <c r="R1713" t="s">
        <v>8337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42.75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8310</v>
      </c>
      <c r="R1714" t="s">
        <v>8342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2.75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8325</v>
      </c>
      <c r="R1715" t="s">
        <v>8328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28.5" x14ac:dyDescent="0.4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30"/>
        <v>41</v>
      </c>
      <c r="P1716">
        <f t="shared" si="131"/>
        <v>47.77</v>
      </c>
      <c r="Q1716" s="11" t="s">
        <v>8313</v>
      </c>
      <c r="R1716" t="s">
        <v>8351</v>
      </c>
      <c r="S1716" s="9">
        <f t="shared" si="132"/>
        <v>42438.813449074078</v>
      </c>
      <c r="T1716" s="9">
        <f t="shared" si="133"/>
        <v>42468.771782407406</v>
      </c>
      <c r="U1716">
        <f t="shared" si="134"/>
        <v>2016</v>
      </c>
    </row>
    <row r="1717" spans="1:21" ht="42.75" x14ac:dyDescent="0.4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30"/>
        <v>2</v>
      </c>
      <c r="P1717">
        <f t="shared" si="131"/>
        <v>155.25</v>
      </c>
      <c r="Q1717" s="11" t="s">
        <v>8310</v>
      </c>
      <c r="R1717" t="s">
        <v>8312</v>
      </c>
      <c r="S1717" s="9">
        <f t="shared" si="132"/>
        <v>42732.872986111113</v>
      </c>
      <c r="T1717" s="9">
        <f t="shared" si="133"/>
        <v>42784.999305555553</v>
      </c>
      <c r="U1717">
        <f t="shared" si="134"/>
        <v>2016</v>
      </c>
    </row>
    <row r="1718" spans="1:21" ht="42.75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8325</v>
      </c>
      <c r="R1718" t="s">
        <v>8326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28.5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8310</v>
      </c>
      <c r="R1719" t="s">
        <v>8312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2.7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8329</v>
      </c>
      <c r="R1720" t="s">
        <v>8331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42.7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8315</v>
      </c>
      <c r="R1721" t="s">
        <v>8316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42.75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8329</v>
      </c>
      <c r="R1722" t="s">
        <v>8330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1.25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8325</v>
      </c>
      <c r="R1723" t="s">
        <v>8328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2.7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8329</v>
      </c>
      <c r="R1724" t="s">
        <v>8330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42.7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8325</v>
      </c>
      <c r="R1725" t="s">
        <v>8328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2.75" x14ac:dyDescent="0.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8329</v>
      </c>
      <c r="R1726" t="s">
        <v>8333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42.75" x14ac:dyDescent="0.4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8325</v>
      </c>
      <c r="R1727" t="s">
        <v>8328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2.75" x14ac:dyDescent="0.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8325</v>
      </c>
      <c r="R1728" t="s">
        <v>8328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8329</v>
      </c>
      <c r="R1729" t="s">
        <v>8332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42.7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8325</v>
      </c>
      <c r="R1730" t="s">
        <v>8328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28.5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1" t="s">
        <v>8329</v>
      </c>
      <c r="R1731" t="s">
        <v>8333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2.75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8329</v>
      </c>
      <c r="R1732" t="s">
        <v>8332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42.75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8325</v>
      </c>
      <c r="R1733" t="s">
        <v>8328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42.7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8323</v>
      </c>
      <c r="R1734" t="s">
        <v>8345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28.5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8323</v>
      </c>
      <c r="R1735" t="s">
        <v>8345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2.75" x14ac:dyDescent="0.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8323</v>
      </c>
      <c r="R1736" t="s">
        <v>8334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42.75" x14ac:dyDescent="0.4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8325</v>
      </c>
      <c r="R1737" t="s">
        <v>8326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2.75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8325</v>
      </c>
      <c r="R1738" t="s">
        <v>8328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2.7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8323</v>
      </c>
      <c r="R1739" t="s">
        <v>8345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28.5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8325</v>
      </c>
      <c r="R1740" t="s">
        <v>8328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2.75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8329</v>
      </c>
      <c r="R1741" t="s">
        <v>8330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28.5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8325</v>
      </c>
      <c r="R1742" t="s">
        <v>8337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42.75" x14ac:dyDescent="0.4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8315</v>
      </c>
      <c r="R1743" t="s">
        <v>8316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42.75" x14ac:dyDescent="0.4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8329</v>
      </c>
      <c r="R1744" t="s">
        <v>8330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42.75" x14ac:dyDescent="0.4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8325</v>
      </c>
      <c r="R1745" t="s">
        <v>8337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42.7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8329</v>
      </c>
      <c r="R1746" t="s">
        <v>8333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42.7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8329</v>
      </c>
      <c r="R1747" t="s">
        <v>8333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42.7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8329</v>
      </c>
      <c r="R1748" t="s">
        <v>8333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28.5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8315</v>
      </c>
      <c r="R1749" t="s">
        <v>8355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42.7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8325</v>
      </c>
      <c r="R1750" t="s">
        <v>8337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2.7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8329</v>
      </c>
      <c r="R1751" t="s">
        <v>8343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2.7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8325</v>
      </c>
      <c r="R1752" t="s">
        <v>8328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2.75" x14ac:dyDescent="0.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8323</v>
      </c>
      <c r="R1753" t="s">
        <v>8345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x14ac:dyDescent="0.4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8329</v>
      </c>
      <c r="R1754" t="s">
        <v>8330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2.7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8325</v>
      </c>
      <c r="R1755" t="s">
        <v>8328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42.75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8310</v>
      </c>
      <c r="R1756" t="s">
        <v>8312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2.7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8329</v>
      </c>
      <c r="R1757" t="s">
        <v>8330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2.7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8325</v>
      </c>
      <c r="R1758" t="s">
        <v>8328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42.75" x14ac:dyDescent="0.4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8325</v>
      </c>
      <c r="R1759" t="s">
        <v>8328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2.75" x14ac:dyDescent="0.4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8325</v>
      </c>
      <c r="R1760" t="s">
        <v>8328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28.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8318</v>
      </c>
      <c r="R1761" t="s">
        <v>8319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28.5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8329</v>
      </c>
      <c r="R1762" t="s">
        <v>8331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42.75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8310</v>
      </c>
      <c r="R1763" t="s">
        <v>8312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42.75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8313</v>
      </c>
      <c r="R1764" t="s">
        <v>8351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2.75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8325</v>
      </c>
      <c r="R1765" t="s">
        <v>8328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2.7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8325</v>
      </c>
      <c r="R1766" t="s">
        <v>8328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28.5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8315</v>
      </c>
      <c r="R1767" t="s">
        <v>8316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2.7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8329</v>
      </c>
      <c r="R1768" t="s">
        <v>8333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42.7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8310</v>
      </c>
      <c r="R1769" t="s">
        <v>8317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2.7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8323</v>
      </c>
      <c r="R1770" t="s">
        <v>8345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42.7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8329</v>
      </c>
      <c r="R1771" t="s">
        <v>8330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2.7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8325</v>
      </c>
      <c r="R1772" t="s">
        <v>8328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2.75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8310</v>
      </c>
      <c r="R1773" t="s">
        <v>8312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2.7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8325</v>
      </c>
      <c r="R1774" t="s">
        <v>8328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2.7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8323</v>
      </c>
      <c r="R1775" t="s">
        <v>8345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2.7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8329</v>
      </c>
      <c r="R1776" t="s">
        <v>8333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42.75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8323</v>
      </c>
      <c r="R1777" t="s">
        <v>8327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2.75" x14ac:dyDescent="0.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8329</v>
      </c>
      <c r="R1778" t="s">
        <v>8330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42.75" x14ac:dyDescent="0.4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8329</v>
      </c>
      <c r="R1779" t="s">
        <v>8333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42.7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8325</v>
      </c>
      <c r="R1780" t="s">
        <v>8328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42.75" x14ac:dyDescent="0.4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8325</v>
      </c>
      <c r="R1781" t="s">
        <v>8328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2.75" x14ac:dyDescent="0.4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8325</v>
      </c>
      <c r="R1782" t="s">
        <v>8328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42.75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8329</v>
      </c>
      <c r="R1783" t="s">
        <v>8340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42.7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8325</v>
      </c>
      <c r="R1784" t="s">
        <v>8328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8323</v>
      </c>
      <c r="R1785" t="s">
        <v>8327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42.7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8313</v>
      </c>
      <c r="R1786" t="s">
        <v>8314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28.5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8329</v>
      </c>
      <c r="R1787" t="s">
        <v>8332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2.7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8323</v>
      </c>
      <c r="R1788" t="s">
        <v>8345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2.7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8325</v>
      </c>
      <c r="R1789" t="s">
        <v>8328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42.7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8329</v>
      </c>
      <c r="R1790" t="s">
        <v>8331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42.7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8325</v>
      </c>
      <c r="R1791" t="s">
        <v>8328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2.75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8315</v>
      </c>
      <c r="R1792" t="s">
        <v>8316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42.75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8325</v>
      </c>
      <c r="R1793" t="s">
        <v>8328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2.7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8329</v>
      </c>
      <c r="R1794" t="s">
        <v>8331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42.7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1" t="s">
        <v>8315</v>
      </c>
      <c r="R1795" t="s">
        <v>8316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2.7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8325</v>
      </c>
      <c r="R1796" t="s">
        <v>8328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42.7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8325</v>
      </c>
      <c r="R1797" t="s">
        <v>8328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42.7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8325</v>
      </c>
      <c r="R1798" t="s">
        <v>8328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42.7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8323</v>
      </c>
      <c r="R1799" t="s">
        <v>8334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42.75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8315</v>
      </c>
      <c r="R1800" t="s">
        <v>8316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42.75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8325</v>
      </c>
      <c r="R1801" t="s">
        <v>8328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2.7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8329</v>
      </c>
      <c r="R1802" t="s">
        <v>8330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42.75" x14ac:dyDescent="0.4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8318</v>
      </c>
      <c r="R1803" t="s">
        <v>8336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2.75" x14ac:dyDescent="0.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8325</v>
      </c>
      <c r="R1804" t="s">
        <v>8328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42.75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8329</v>
      </c>
      <c r="R1805" t="s">
        <v>8333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42.75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8329</v>
      </c>
      <c r="R1806" t="s">
        <v>8343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42.7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8329</v>
      </c>
      <c r="R1807" t="s">
        <v>8333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42.7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8325</v>
      </c>
      <c r="R1808" t="s">
        <v>8328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28.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8329</v>
      </c>
      <c r="R1809" t="s">
        <v>8330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28.5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8329</v>
      </c>
      <c r="R1810" t="s">
        <v>8340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57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8325</v>
      </c>
      <c r="R1811" t="s">
        <v>8328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42.7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8310</v>
      </c>
      <c r="R1812" t="s">
        <v>8312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2.75" x14ac:dyDescent="0.4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8325</v>
      </c>
      <c r="R1813" t="s">
        <v>8328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2.75" x14ac:dyDescent="0.4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8325</v>
      </c>
      <c r="R1814" t="s">
        <v>8328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2.75" x14ac:dyDescent="0.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8323</v>
      </c>
      <c r="R1815" t="s">
        <v>8334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42.75" x14ac:dyDescent="0.4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8329</v>
      </c>
      <c r="R1816" t="s">
        <v>8330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2.75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8323</v>
      </c>
      <c r="R1817" t="s">
        <v>8327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42.7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8329</v>
      </c>
      <c r="R1818" t="s">
        <v>8330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42.75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8325</v>
      </c>
      <c r="R1819" t="s">
        <v>8328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42.7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8325</v>
      </c>
      <c r="R1820" t="s">
        <v>8328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42.7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8325</v>
      </c>
      <c r="R1821" t="s">
        <v>8328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42.75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8315</v>
      </c>
      <c r="R1822" t="s">
        <v>8357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42.75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8325</v>
      </c>
      <c r="R1823" t="s">
        <v>8328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42.75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8318</v>
      </c>
      <c r="R1824" t="s">
        <v>8336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2.7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8329</v>
      </c>
      <c r="R1825" t="s">
        <v>8333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42.7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8325</v>
      </c>
      <c r="R1826" t="s">
        <v>8328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28.5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8325</v>
      </c>
      <c r="R1827" t="s">
        <v>8328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42.75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8325</v>
      </c>
      <c r="R1828" t="s">
        <v>8326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42.75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8325</v>
      </c>
      <c r="R1829" t="s">
        <v>8328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42.7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8325</v>
      </c>
      <c r="R1830" t="s">
        <v>8328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42.7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8329</v>
      </c>
      <c r="R1831" t="s">
        <v>8333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42.75" x14ac:dyDescent="0.4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8310</v>
      </c>
      <c r="R1832" t="s">
        <v>8317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57" x14ac:dyDescent="0.4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8329</v>
      </c>
      <c r="R1833" t="s">
        <v>8343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42.75" x14ac:dyDescent="0.4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8325</v>
      </c>
      <c r="R1834" t="s">
        <v>8328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42.75" x14ac:dyDescent="0.4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8325</v>
      </c>
      <c r="R1835" t="s">
        <v>8328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2.7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8329</v>
      </c>
      <c r="R1836" t="s">
        <v>8330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42.7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8325</v>
      </c>
      <c r="R1837" t="s">
        <v>8328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42.7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8325</v>
      </c>
      <c r="R1838" t="s">
        <v>8328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2.7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8325</v>
      </c>
      <c r="R1839" t="s">
        <v>8328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42.7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8325</v>
      </c>
      <c r="R1840" t="s">
        <v>8328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42.75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8313</v>
      </c>
      <c r="R1841" t="s">
        <v>8358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42.7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8323</v>
      </c>
      <c r="R1842" t="s">
        <v>8345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2.75" x14ac:dyDescent="0.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8329</v>
      </c>
      <c r="R1843" t="s">
        <v>8333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2.75" x14ac:dyDescent="0.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8325</v>
      </c>
      <c r="R1844" t="s">
        <v>8328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42.7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8313</v>
      </c>
      <c r="R1845" t="s">
        <v>8335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42.75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8325</v>
      </c>
      <c r="R1846" t="s">
        <v>8328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42.75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8321</v>
      </c>
      <c r="R1847" t="s">
        <v>8347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2.75" x14ac:dyDescent="0.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8323</v>
      </c>
      <c r="R1848" t="s">
        <v>8339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42.75" x14ac:dyDescent="0.4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8325</v>
      </c>
      <c r="R1849" t="s">
        <v>8337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42.75" x14ac:dyDescent="0.4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8329</v>
      </c>
      <c r="R1850" t="s">
        <v>8330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42.75" x14ac:dyDescent="0.4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8323</v>
      </c>
      <c r="R1851" t="s">
        <v>8324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2.7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8325</v>
      </c>
      <c r="R1852" t="s">
        <v>8328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42.7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8325</v>
      </c>
      <c r="R1853" t="s">
        <v>8328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2.7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8325</v>
      </c>
      <c r="R1854" t="s">
        <v>8328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42.75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8325</v>
      </c>
      <c r="R1855" t="s">
        <v>8337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2.7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8329</v>
      </c>
      <c r="R1856" t="s">
        <v>8333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42.7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8325</v>
      </c>
      <c r="R1857" t="s">
        <v>8328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42.7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8325</v>
      </c>
      <c r="R1858" t="s">
        <v>8328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2.75" x14ac:dyDescent="0.4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1" t="s">
        <v>8310</v>
      </c>
      <c r="R1859" t="s">
        <v>8317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2.75" x14ac:dyDescent="0.4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8329</v>
      </c>
      <c r="R1860" t="s">
        <v>8333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28.5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8329</v>
      </c>
      <c r="R1861" t="s">
        <v>8330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28.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8325</v>
      </c>
      <c r="R1862" t="s">
        <v>8328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2.7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8325</v>
      </c>
      <c r="R1863" t="s">
        <v>8328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42.7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8325</v>
      </c>
      <c r="R1864" t="s">
        <v>8328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28.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8325</v>
      </c>
      <c r="R1865" t="s">
        <v>8328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2.7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8325</v>
      </c>
      <c r="R1866" t="s">
        <v>8328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28.5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8325</v>
      </c>
      <c r="R1867" t="s">
        <v>8328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42.7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8325</v>
      </c>
      <c r="R1868" t="s">
        <v>8328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42.7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8329</v>
      </c>
      <c r="R1869" t="s">
        <v>8333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28.5" x14ac:dyDescent="0.4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8329</v>
      </c>
      <c r="R1870" t="s">
        <v>8333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42.75" x14ac:dyDescent="0.4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8325</v>
      </c>
      <c r="R1871" t="s">
        <v>8337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42.7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8325</v>
      </c>
      <c r="R1872" t="s">
        <v>8328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2.7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8323</v>
      </c>
      <c r="R1873" t="s">
        <v>8324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42.75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8325</v>
      </c>
      <c r="R1874" t="s">
        <v>8328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2.7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8325</v>
      </c>
      <c r="R1875" t="s">
        <v>8328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42.75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8310</v>
      </c>
      <c r="R1876" t="s">
        <v>8312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42.75" x14ac:dyDescent="0.4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8323</v>
      </c>
      <c r="R1877" t="s">
        <v>8334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2.75" x14ac:dyDescent="0.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8325</v>
      </c>
      <c r="R1878" t="s">
        <v>8328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28.5" x14ac:dyDescent="0.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8329</v>
      </c>
      <c r="R1879" t="s">
        <v>8333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42.75" x14ac:dyDescent="0.4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8329</v>
      </c>
      <c r="R1880" t="s">
        <v>8333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42.75" x14ac:dyDescent="0.4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8325</v>
      </c>
      <c r="R1881" t="s">
        <v>8328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42.75" x14ac:dyDescent="0.4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8325</v>
      </c>
      <c r="R1882" t="s">
        <v>8328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42.75" x14ac:dyDescent="0.4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8313</v>
      </c>
      <c r="R1883" t="s">
        <v>8350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42.75" x14ac:dyDescent="0.4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8325</v>
      </c>
      <c r="R1884" t="s">
        <v>8328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28.5" x14ac:dyDescent="0.4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8329</v>
      </c>
      <c r="R1885" t="s">
        <v>8333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42.75" x14ac:dyDescent="0.4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8325</v>
      </c>
      <c r="R1886" t="s">
        <v>8328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42.75" x14ac:dyDescent="0.4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8325</v>
      </c>
      <c r="R1887" t="s">
        <v>8328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42.75" x14ac:dyDescent="0.4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8325</v>
      </c>
      <c r="R1888" t="s">
        <v>8328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42.75" x14ac:dyDescent="0.4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8329</v>
      </c>
      <c r="R1889" t="s">
        <v>8340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2.75" x14ac:dyDescent="0.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8329</v>
      </c>
      <c r="R1890" t="s">
        <v>8330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28.5" x14ac:dyDescent="0.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8325</v>
      </c>
      <c r="R1891" t="s">
        <v>8328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2.75" x14ac:dyDescent="0.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8325</v>
      </c>
      <c r="R1892" t="s">
        <v>8328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42.75" x14ac:dyDescent="0.4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8325</v>
      </c>
      <c r="R1893" t="s">
        <v>8328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28.5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8329</v>
      </c>
      <c r="R1894" t="s">
        <v>8340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28.5" x14ac:dyDescent="0.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8329</v>
      </c>
      <c r="R1895" t="s">
        <v>8333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42.75" x14ac:dyDescent="0.4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8325</v>
      </c>
      <c r="R1896" t="s">
        <v>8328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28.5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8329</v>
      </c>
      <c r="R1897" t="s">
        <v>8330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2.75" x14ac:dyDescent="0.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8321</v>
      </c>
      <c r="R1898" t="s">
        <v>8347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2.75" x14ac:dyDescent="0.4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8313</v>
      </c>
      <c r="R1899" t="s">
        <v>8335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42.75" x14ac:dyDescent="0.4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8325</v>
      </c>
      <c r="R1900" t="s">
        <v>8328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2.75" x14ac:dyDescent="0.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8325</v>
      </c>
      <c r="R1901" t="s">
        <v>8337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2.75" x14ac:dyDescent="0.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8323</v>
      </c>
      <c r="R1902" t="s">
        <v>8334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42.75" x14ac:dyDescent="0.4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8325</v>
      </c>
      <c r="R1903" t="s">
        <v>8328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28.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8325</v>
      </c>
      <c r="R1904" t="s">
        <v>8328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42.75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8329</v>
      </c>
      <c r="R1905" t="s">
        <v>8330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42.7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8325</v>
      </c>
      <c r="R1906" t="s">
        <v>8328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28.5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8329</v>
      </c>
      <c r="R1907" t="s">
        <v>8333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42.75" x14ac:dyDescent="0.4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8323</v>
      </c>
      <c r="R1908" t="s">
        <v>8334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42.75" x14ac:dyDescent="0.4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8323</v>
      </c>
      <c r="R1909" t="s">
        <v>8334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2.75" x14ac:dyDescent="0.4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8329</v>
      </c>
      <c r="R1910" t="s">
        <v>8331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2.75" x14ac:dyDescent="0.4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8329</v>
      </c>
      <c r="R1911" t="s">
        <v>8330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42.75" x14ac:dyDescent="0.4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8329</v>
      </c>
      <c r="R1912" t="s">
        <v>8330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42.75" x14ac:dyDescent="0.4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8325</v>
      </c>
      <c r="R1913" t="s">
        <v>8328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2.75" x14ac:dyDescent="0.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8325</v>
      </c>
      <c r="R1914" t="s">
        <v>8328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2.75" x14ac:dyDescent="0.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8325</v>
      </c>
      <c r="R1915" t="s">
        <v>8328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2.75" x14ac:dyDescent="0.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8325</v>
      </c>
      <c r="R1916" t="s">
        <v>8328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42.75" x14ac:dyDescent="0.4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8325</v>
      </c>
      <c r="R1917" t="s">
        <v>8328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42.75" x14ac:dyDescent="0.4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8325</v>
      </c>
      <c r="R1918" t="s">
        <v>8337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42.75" x14ac:dyDescent="0.4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8329</v>
      </c>
      <c r="R1919" t="s">
        <v>8333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28.5" x14ac:dyDescent="0.4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8325</v>
      </c>
      <c r="R1920" t="s">
        <v>8337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2.7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8329</v>
      </c>
      <c r="R1921" t="s">
        <v>8331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42.75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8315</v>
      </c>
      <c r="R1922" t="s">
        <v>8316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42.75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1" t="s">
        <v>8329</v>
      </c>
      <c r="R1923" t="s">
        <v>8352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2.7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8310</v>
      </c>
      <c r="R1924" t="s">
        <v>8317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42.75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8329</v>
      </c>
      <c r="R1925" t="s">
        <v>8332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42.7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8325</v>
      </c>
      <c r="R1926" t="s">
        <v>8328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8325</v>
      </c>
      <c r="R1927" t="s">
        <v>8328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2.7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8329</v>
      </c>
      <c r="R1928" t="s">
        <v>8333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2.7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8323</v>
      </c>
      <c r="R1929" t="s">
        <v>8334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2.75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8329</v>
      </c>
      <c r="R1930" t="s">
        <v>8356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28.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8329</v>
      </c>
      <c r="R1931" t="s">
        <v>8340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42.75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8325</v>
      </c>
      <c r="R1932" t="s">
        <v>8326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2.7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8325</v>
      </c>
      <c r="R1933" t="s">
        <v>8328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2.7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8329</v>
      </c>
      <c r="R1934" t="s">
        <v>8330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57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8323</v>
      </c>
      <c r="R1935" t="s">
        <v>8341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42.75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8325</v>
      </c>
      <c r="R1936" t="s">
        <v>8328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42.75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8310</v>
      </c>
      <c r="R1937" t="s">
        <v>8342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42.75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8310</v>
      </c>
      <c r="R1938" t="s">
        <v>8312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42.7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8310</v>
      </c>
      <c r="R1939" t="s">
        <v>8317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42.7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8329</v>
      </c>
      <c r="R1940" t="s">
        <v>8330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42.75" x14ac:dyDescent="0.4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8315</v>
      </c>
      <c r="R1941" t="s">
        <v>8316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42.75" x14ac:dyDescent="0.4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8313</v>
      </c>
      <c r="R1942" t="s">
        <v>8314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2.75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8323</v>
      </c>
      <c r="R1943" t="s">
        <v>8341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2.7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8325</v>
      </c>
      <c r="R1944" t="s">
        <v>8328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42.75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8310</v>
      </c>
      <c r="R1945" t="s">
        <v>8317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2.7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8325</v>
      </c>
      <c r="R1946" t="s">
        <v>8328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57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8325</v>
      </c>
      <c r="R1947" t="s">
        <v>8328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28.5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8323</v>
      </c>
      <c r="R1948" t="s">
        <v>8339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42.7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8325</v>
      </c>
      <c r="R1949" t="s">
        <v>8326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42.75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8310</v>
      </c>
      <c r="R1950" t="s">
        <v>8312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2.75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8325</v>
      </c>
      <c r="R1951" t="s">
        <v>8328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2.75" x14ac:dyDescent="0.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8329</v>
      </c>
      <c r="R1952" t="s">
        <v>8333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2.75" x14ac:dyDescent="0.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8325</v>
      </c>
      <c r="R1953" t="s">
        <v>8328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42.7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8325</v>
      </c>
      <c r="R1954" t="s">
        <v>8328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42.75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8329</v>
      </c>
      <c r="R1955" t="s">
        <v>8333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42.7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8310</v>
      </c>
      <c r="R1956" t="s">
        <v>8311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28.5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8325</v>
      </c>
      <c r="R1957" t="s">
        <v>8328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2.7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8325</v>
      </c>
      <c r="R1958" t="s">
        <v>8328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42.75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8323</v>
      </c>
      <c r="R1959" t="s">
        <v>8341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42.75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8325</v>
      </c>
      <c r="R1960" t="s">
        <v>8328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42.75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8325</v>
      </c>
      <c r="R1961" t="s">
        <v>8326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42.7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8325</v>
      </c>
      <c r="R1962" t="s">
        <v>8328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28.5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8321</v>
      </c>
      <c r="R1963" t="s">
        <v>8347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2.75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8318</v>
      </c>
      <c r="R1964" t="s">
        <v>8336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2.7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8325</v>
      </c>
      <c r="R1965" t="s">
        <v>8328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8313</v>
      </c>
      <c r="R1966" t="s">
        <v>8314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42.7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8325</v>
      </c>
      <c r="R1967" t="s">
        <v>8328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28.5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8318</v>
      </c>
      <c r="R1968" t="s">
        <v>8336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2.75" x14ac:dyDescent="0.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8325</v>
      </c>
      <c r="R1969" t="s">
        <v>8337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42.75" x14ac:dyDescent="0.4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8329</v>
      </c>
      <c r="R1970" t="s">
        <v>8333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42.75" x14ac:dyDescent="0.4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8325</v>
      </c>
      <c r="R1971" t="s">
        <v>8328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57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8325</v>
      </c>
      <c r="R1972" t="s">
        <v>8328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28.5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8325</v>
      </c>
      <c r="R1973" t="s">
        <v>8328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42.75" x14ac:dyDescent="0.4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8323</v>
      </c>
      <c r="R1974" t="s">
        <v>8339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28.5" x14ac:dyDescent="0.4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8329</v>
      </c>
      <c r="R1975" t="s">
        <v>8333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2.75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8325</v>
      </c>
      <c r="R1976" t="s">
        <v>8328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2.75" x14ac:dyDescent="0.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8310</v>
      </c>
      <c r="R1977" t="s">
        <v>8312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28.5" x14ac:dyDescent="0.4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8310</v>
      </c>
      <c r="R1978" t="s">
        <v>8317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2.75" x14ac:dyDescent="0.4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8329</v>
      </c>
      <c r="R1979" t="s">
        <v>8340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2.7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8329</v>
      </c>
      <c r="R1980" t="s">
        <v>8333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42.7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8329</v>
      </c>
      <c r="R1981" t="s">
        <v>8330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57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8329</v>
      </c>
      <c r="R1982" t="s">
        <v>8332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42.75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8321</v>
      </c>
      <c r="R1983" t="s">
        <v>8359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28.5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8325</v>
      </c>
      <c r="R1984" t="s">
        <v>8328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2.75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8325</v>
      </c>
      <c r="R1985" t="s">
        <v>8337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42.75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8325</v>
      </c>
      <c r="R1986" t="s">
        <v>8326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2.7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1" t="s">
        <v>8329</v>
      </c>
      <c r="R1987" t="s">
        <v>8331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2.75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8313</v>
      </c>
      <c r="R1988" t="s">
        <v>8358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42.7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8329</v>
      </c>
      <c r="R1989" t="s">
        <v>8333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42.75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8310</v>
      </c>
      <c r="R1990" t="s">
        <v>8312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2.75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8325</v>
      </c>
      <c r="R1991" t="s">
        <v>8328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28.5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8325</v>
      </c>
      <c r="R1992" t="s">
        <v>8326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42.7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8329</v>
      </c>
      <c r="R1993" t="s">
        <v>8338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42.75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8323</v>
      </c>
      <c r="R1994" t="s">
        <v>8345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42.75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8325</v>
      </c>
      <c r="R1995" t="s">
        <v>8326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2.7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8325</v>
      </c>
      <c r="R1996" t="s">
        <v>8328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42.75" x14ac:dyDescent="0.4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8315</v>
      </c>
      <c r="R1997" t="s">
        <v>8316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28.5" x14ac:dyDescent="0.4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8310</v>
      </c>
      <c r="R1998" t="s">
        <v>8342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2.75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8310</v>
      </c>
      <c r="R1999" t="s">
        <v>8312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2.7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8325</v>
      </c>
      <c r="R2000" t="s">
        <v>8328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2.7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8323</v>
      </c>
      <c r="R2001" t="s">
        <v>8345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2.75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8321</v>
      </c>
      <c r="R2002" t="s">
        <v>8347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2.75" x14ac:dyDescent="0.4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8325</v>
      </c>
      <c r="R2003" t="s">
        <v>8328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28.5" x14ac:dyDescent="0.4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8315</v>
      </c>
      <c r="R2004" t="s">
        <v>8316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2.75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8329</v>
      </c>
      <c r="R2005" t="s">
        <v>8356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42.75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8325</v>
      </c>
      <c r="R2006" t="s">
        <v>8328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42.75" x14ac:dyDescent="0.4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8325</v>
      </c>
      <c r="R2007" t="s">
        <v>8328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42.75" x14ac:dyDescent="0.4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8310</v>
      </c>
      <c r="R2008" t="s">
        <v>8312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42.75" x14ac:dyDescent="0.4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8325</v>
      </c>
      <c r="R2009" t="s">
        <v>8328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8310</v>
      </c>
      <c r="R2010" t="s">
        <v>8312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2.7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8315</v>
      </c>
      <c r="R2011" t="s">
        <v>8316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2.7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8325</v>
      </c>
      <c r="R2012" t="s">
        <v>8328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57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8325</v>
      </c>
      <c r="R2013" t="s">
        <v>8328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2.7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8323</v>
      </c>
      <c r="R2014" t="s">
        <v>8334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42.7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8329</v>
      </c>
      <c r="R2015" t="s">
        <v>8330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42.7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8325</v>
      </c>
      <c r="R2016" t="s">
        <v>8328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42.75" x14ac:dyDescent="0.4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8325</v>
      </c>
      <c r="R2017" t="s">
        <v>8328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42.75" x14ac:dyDescent="0.4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8310</v>
      </c>
      <c r="R2018" t="s">
        <v>8342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42.75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8313</v>
      </c>
      <c r="R2019" t="s">
        <v>8354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57" x14ac:dyDescent="0.4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8313</v>
      </c>
      <c r="R2020" t="s">
        <v>8358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28.5" x14ac:dyDescent="0.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8329</v>
      </c>
      <c r="R2021" t="s">
        <v>8330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2.7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8323</v>
      </c>
      <c r="R2022" t="s">
        <v>8345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42.7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8325</v>
      </c>
      <c r="R2023" t="s">
        <v>8328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42.7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8325</v>
      </c>
      <c r="R2024" t="s">
        <v>8328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2.7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8325</v>
      </c>
      <c r="R2025" t="s">
        <v>8328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2.75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8315</v>
      </c>
      <c r="R2026" t="s">
        <v>8316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42.75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8325</v>
      </c>
      <c r="R2027" t="s">
        <v>8328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42.75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8318</v>
      </c>
      <c r="R2028" t="s">
        <v>8336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2.7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8325</v>
      </c>
      <c r="R2029" t="s">
        <v>8328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42.7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8325</v>
      </c>
      <c r="R2030" t="s">
        <v>8328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2.7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8325</v>
      </c>
      <c r="R2031" t="s">
        <v>8328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28.5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8325</v>
      </c>
      <c r="R2032" t="s">
        <v>8328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2.7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8325</v>
      </c>
      <c r="R2033" t="s">
        <v>8328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2.75" x14ac:dyDescent="0.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8329</v>
      </c>
      <c r="R2034" t="s">
        <v>8343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2.75" x14ac:dyDescent="0.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8329</v>
      </c>
      <c r="R2035" t="s">
        <v>8333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42.7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8329</v>
      </c>
      <c r="R2036" t="s">
        <v>8333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2.7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8325</v>
      </c>
      <c r="R2037" t="s">
        <v>8328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42.75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8325</v>
      </c>
      <c r="R2038" t="s">
        <v>8326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42.7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8325</v>
      </c>
      <c r="R2039" t="s">
        <v>8326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28.5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8313</v>
      </c>
      <c r="R2040" t="s">
        <v>8335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2.7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8325</v>
      </c>
      <c r="R2041" t="s">
        <v>8328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28.5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8323</v>
      </c>
      <c r="R2042" t="s">
        <v>8345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2.7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8325</v>
      </c>
      <c r="R2043" t="s">
        <v>8328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42.75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8315</v>
      </c>
      <c r="R2044" t="s">
        <v>8353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42.75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8325</v>
      </c>
      <c r="R2045" t="s">
        <v>8328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28.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8329</v>
      </c>
      <c r="R2046" t="s">
        <v>8333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42.75" x14ac:dyDescent="0.4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8313</v>
      </c>
      <c r="R2047" t="s">
        <v>8350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2.75" x14ac:dyDescent="0.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8329</v>
      </c>
      <c r="R2048" t="s">
        <v>8352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42.75" x14ac:dyDescent="0.4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8329</v>
      </c>
      <c r="R2049" t="s">
        <v>8333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42.75" x14ac:dyDescent="0.4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8325</v>
      </c>
      <c r="R2050" t="s">
        <v>8328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28.5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1" t="s">
        <v>8323</v>
      </c>
      <c r="R2051" t="s">
        <v>8327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2.75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8310</v>
      </c>
      <c r="R2052" t="s">
        <v>8344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42.75" x14ac:dyDescent="0.4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8325</v>
      </c>
      <c r="R2053" t="s">
        <v>8326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2.75" x14ac:dyDescent="0.4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8325</v>
      </c>
      <c r="R2054" t="s">
        <v>8328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2.75" x14ac:dyDescent="0.4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8323</v>
      </c>
      <c r="R2055" t="s">
        <v>8345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2.75" x14ac:dyDescent="0.4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8325</v>
      </c>
      <c r="R2056" t="s">
        <v>8328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42.75" x14ac:dyDescent="0.4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8325</v>
      </c>
      <c r="R2057" t="s">
        <v>8328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42.7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8313</v>
      </c>
      <c r="R2058" t="s">
        <v>8335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2.7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8329</v>
      </c>
      <c r="R2059" t="s">
        <v>8333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57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8310</v>
      </c>
      <c r="R2060" t="s">
        <v>8311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42.75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8325</v>
      </c>
      <c r="R2061" t="s">
        <v>8328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28.5" x14ac:dyDescent="0.4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8321</v>
      </c>
      <c r="R2062" t="s">
        <v>8322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28.5" x14ac:dyDescent="0.4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8329</v>
      </c>
      <c r="R2063" t="s">
        <v>8333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42.75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8329</v>
      </c>
      <c r="R2064" t="s">
        <v>8330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28.5" x14ac:dyDescent="0.4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8325</v>
      </c>
      <c r="R2065" t="s">
        <v>8326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42.75" x14ac:dyDescent="0.4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8313</v>
      </c>
      <c r="R2066" t="s">
        <v>8335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2.7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8325</v>
      </c>
      <c r="R2067" t="s">
        <v>8337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2.75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8310</v>
      </c>
      <c r="R2068" t="s">
        <v>8312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42.7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8318</v>
      </c>
      <c r="R2069" t="s">
        <v>8319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2.7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8329</v>
      </c>
      <c r="R2070" t="s">
        <v>8330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42.75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8325</v>
      </c>
      <c r="R2071" t="s">
        <v>8328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28.5" x14ac:dyDescent="0.4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8325</v>
      </c>
      <c r="R2072" t="s">
        <v>8337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42.75" x14ac:dyDescent="0.4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8323</v>
      </c>
      <c r="R2073" t="s">
        <v>8324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42.7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8325</v>
      </c>
      <c r="R2074" t="s">
        <v>8328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2.75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8315</v>
      </c>
      <c r="R2075" t="s">
        <v>8316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42.7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8325</v>
      </c>
      <c r="R2076" t="s">
        <v>8328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42.75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8310</v>
      </c>
      <c r="R2077" t="s">
        <v>8312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42.7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8325</v>
      </c>
      <c r="R2078" t="s">
        <v>8328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2.75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8313</v>
      </c>
      <c r="R2079" t="s">
        <v>8350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2.7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8325</v>
      </c>
      <c r="R2080" t="s">
        <v>8328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42.75" x14ac:dyDescent="0.4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8329</v>
      </c>
      <c r="R2081" t="s">
        <v>8333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42.75" x14ac:dyDescent="0.4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8325</v>
      </c>
      <c r="R2082" t="s">
        <v>8328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42.75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8329</v>
      </c>
      <c r="R2083" t="s">
        <v>8352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2.7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8325</v>
      </c>
      <c r="R2084" t="s">
        <v>8328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2.7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8329</v>
      </c>
      <c r="R2085" t="s">
        <v>8330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42.75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8323</v>
      </c>
      <c r="R2086" t="s">
        <v>8324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42.75" x14ac:dyDescent="0.4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8323</v>
      </c>
      <c r="R2087" t="s">
        <v>8334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2.75" x14ac:dyDescent="0.4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8325</v>
      </c>
      <c r="R2088" t="s">
        <v>8328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28.5" x14ac:dyDescent="0.4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8325</v>
      </c>
      <c r="R2089" t="s">
        <v>8328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42.75" x14ac:dyDescent="0.4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8329</v>
      </c>
      <c r="R2090" t="s">
        <v>8333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28.5" x14ac:dyDescent="0.4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8325</v>
      </c>
      <c r="R2091" t="s">
        <v>8326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42.75" x14ac:dyDescent="0.4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8323</v>
      </c>
      <c r="R2092" t="s">
        <v>8345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42.7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8325</v>
      </c>
      <c r="R2093" t="s">
        <v>8328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42.75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8329</v>
      </c>
      <c r="R2094" t="s">
        <v>8333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2.7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8329</v>
      </c>
      <c r="R2095" t="s">
        <v>8333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2.7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8329</v>
      </c>
      <c r="R2096" t="s">
        <v>8333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2.7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8329</v>
      </c>
      <c r="R2097" t="s">
        <v>8330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2.7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8325</v>
      </c>
      <c r="R2098" t="s">
        <v>8328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42.75" x14ac:dyDescent="0.4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8325</v>
      </c>
      <c r="R2099" t="s">
        <v>8337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1.25" x14ac:dyDescent="0.4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8325</v>
      </c>
      <c r="R2100" t="s">
        <v>8326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42.75" x14ac:dyDescent="0.4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8325</v>
      </c>
      <c r="R2101" t="s">
        <v>8328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42.75" x14ac:dyDescent="0.4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8325</v>
      </c>
      <c r="R2102" t="s">
        <v>8328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42.75" x14ac:dyDescent="0.4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8325</v>
      </c>
      <c r="R2103" t="s">
        <v>8328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2.75" x14ac:dyDescent="0.4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8325</v>
      </c>
      <c r="R2104" t="s">
        <v>8337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28.5" x14ac:dyDescent="0.4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8329</v>
      </c>
      <c r="R2105" t="s">
        <v>8338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42.75" x14ac:dyDescent="0.4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8325</v>
      </c>
      <c r="R2106" t="s">
        <v>8328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2.75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8318</v>
      </c>
      <c r="R2107" t="s">
        <v>8336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42.75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8310</v>
      </c>
      <c r="R2108" t="s">
        <v>8312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42.7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8323</v>
      </c>
      <c r="R2109" t="s">
        <v>8345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57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8310</v>
      </c>
      <c r="R2110" t="s">
        <v>8312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2.7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8310</v>
      </c>
      <c r="R2111" t="s">
        <v>8317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2.75" x14ac:dyDescent="0.4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8329</v>
      </c>
      <c r="R2112" t="s">
        <v>8356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2.75" x14ac:dyDescent="0.4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8323</v>
      </c>
      <c r="R2113" t="s">
        <v>8327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42.75" x14ac:dyDescent="0.4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8325</v>
      </c>
      <c r="R2114" t="s">
        <v>8328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42.75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1" t="s">
        <v>8310</v>
      </c>
      <c r="R2115" t="s">
        <v>8344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5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8325</v>
      </c>
      <c r="R2116" t="s">
        <v>8337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2.75" x14ac:dyDescent="0.4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8318</v>
      </c>
      <c r="R2117" t="s">
        <v>8346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57" x14ac:dyDescent="0.4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8323</v>
      </c>
      <c r="R2118" t="s">
        <v>8324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2.7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8329</v>
      </c>
      <c r="R2119" t="s">
        <v>8330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2.75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8318</v>
      </c>
      <c r="R2120" t="s">
        <v>8346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2.7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8325</v>
      </c>
      <c r="R2121" t="s">
        <v>8328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2.7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8329</v>
      </c>
      <c r="R2122" t="s">
        <v>8333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42.75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8310</v>
      </c>
      <c r="R2123" t="s">
        <v>8317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42.75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8318</v>
      </c>
      <c r="R2124" t="s">
        <v>8336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57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8323</v>
      </c>
      <c r="R2125" t="s">
        <v>8324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42.75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8315</v>
      </c>
      <c r="R2126" t="s">
        <v>8355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42.75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8315</v>
      </c>
      <c r="R2127" t="s">
        <v>8316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42.75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8310</v>
      </c>
      <c r="R2128" t="s">
        <v>8344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2.7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8329</v>
      </c>
      <c r="R2129" t="s">
        <v>8343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57" x14ac:dyDescent="0.4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65"/>
        <v>26</v>
      </c>
      <c r="P2130">
        <f t="shared" si="166"/>
        <v>93.67</v>
      </c>
      <c r="Q2130" s="11" t="s">
        <v>8313</v>
      </c>
      <c r="R2130" t="s">
        <v>8358</v>
      </c>
      <c r="S2130" s="9">
        <f t="shared" si="167"/>
        <v>41846.978078703702</v>
      </c>
      <c r="T2130" s="9">
        <f t="shared" si="168"/>
        <v>41876.978078703702</v>
      </c>
      <c r="U2130">
        <f t="shared" si="169"/>
        <v>2014</v>
      </c>
    </row>
    <row r="2131" spans="1:21" ht="57" x14ac:dyDescent="0.4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65"/>
        <v>12</v>
      </c>
      <c r="P2131">
        <f t="shared" si="166"/>
        <v>61.09</v>
      </c>
      <c r="Q2131" s="11" t="s">
        <v>8329</v>
      </c>
      <c r="R2131" t="s">
        <v>8332</v>
      </c>
      <c r="S2131" s="9">
        <f t="shared" si="167"/>
        <v>42801.031412037039</v>
      </c>
      <c r="T2131" s="9">
        <f t="shared" si="168"/>
        <v>42835.041666666672</v>
      </c>
      <c r="U2131">
        <f t="shared" si="169"/>
        <v>2017</v>
      </c>
    </row>
    <row r="2132" spans="1:21" ht="42.75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8310</v>
      </c>
      <c r="R2132" t="s">
        <v>8312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42.75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8325</v>
      </c>
      <c r="R2133" t="s">
        <v>8328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42.75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8310</v>
      </c>
      <c r="R2134" t="s">
        <v>8320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2.75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8329</v>
      </c>
      <c r="R2135" t="s">
        <v>8332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42.7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8325</v>
      </c>
      <c r="R2136" t="s">
        <v>8328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42.75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8329</v>
      </c>
      <c r="R2137" t="s">
        <v>8333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28.5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8329</v>
      </c>
      <c r="R2138" t="s">
        <v>8333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42.75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8310</v>
      </c>
      <c r="R2139" t="s">
        <v>8312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42.75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8323</v>
      </c>
      <c r="R2140" t="s">
        <v>8339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42.75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8325</v>
      </c>
      <c r="R2141" t="s">
        <v>8328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42.7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8325</v>
      </c>
      <c r="R2142" t="s">
        <v>8328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28.5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8329</v>
      </c>
      <c r="R2143" t="s">
        <v>8352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28.5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8329</v>
      </c>
      <c r="R2144" t="s">
        <v>8340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2.7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8325</v>
      </c>
      <c r="R2145" t="s">
        <v>8326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42.7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8329</v>
      </c>
      <c r="R2146" t="s">
        <v>8333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2.7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8323</v>
      </c>
      <c r="R2147" t="s">
        <v>8345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42.75" x14ac:dyDescent="0.4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8310</v>
      </c>
      <c r="R2148" t="s">
        <v>8344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42.75" x14ac:dyDescent="0.4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8329</v>
      </c>
      <c r="R2149" t="s">
        <v>8331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2.7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8325</v>
      </c>
      <c r="R2150" t="s">
        <v>8328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42.7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8329</v>
      </c>
      <c r="R2151" t="s">
        <v>8330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2.75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8325</v>
      </c>
      <c r="R2152" t="s">
        <v>8328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28.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8329</v>
      </c>
      <c r="R2153" t="s">
        <v>8343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42.7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8329</v>
      </c>
      <c r="R2154" t="s">
        <v>8330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2.7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8325</v>
      </c>
      <c r="R2155" t="s">
        <v>8328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42.75" x14ac:dyDescent="0.4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8329</v>
      </c>
      <c r="R2156" t="s">
        <v>8352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42.75" x14ac:dyDescent="0.4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8329</v>
      </c>
      <c r="R2157" t="s">
        <v>8330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85.5" x14ac:dyDescent="0.4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8323</v>
      </c>
      <c r="R2158" t="s">
        <v>8345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28.5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8329</v>
      </c>
      <c r="R2159" t="s">
        <v>8330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2.75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8321</v>
      </c>
      <c r="R2160" t="s">
        <v>8347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2.7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8329</v>
      </c>
      <c r="R2161" t="s">
        <v>8338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28.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8313</v>
      </c>
      <c r="R2162" t="s">
        <v>8335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42.75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8325</v>
      </c>
      <c r="R2163" t="s">
        <v>8328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8310</v>
      </c>
      <c r="R2164" t="s">
        <v>8317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42.75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8310</v>
      </c>
      <c r="R2165" t="s">
        <v>8312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28.5" x14ac:dyDescent="0.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8315</v>
      </c>
      <c r="R2166" t="s">
        <v>8316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28.5" x14ac:dyDescent="0.4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8325</v>
      </c>
      <c r="R2167" t="s">
        <v>8328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2.7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8325</v>
      </c>
      <c r="R2168" t="s">
        <v>8328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2.7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8325</v>
      </c>
      <c r="R2169" t="s">
        <v>8337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2.7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8325</v>
      </c>
      <c r="R2170" t="s">
        <v>8337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42.75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8325</v>
      </c>
      <c r="R2171" t="s">
        <v>8326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42.7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8329</v>
      </c>
      <c r="R2172" t="s">
        <v>8340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2.7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8325</v>
      </c>
      <c r="R2173" t="s">
        <v>8328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57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8325</v>
      </c>
      <c r="R2174" t="s">
        <v>8328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2.7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8325</v>
      </c>
      <c r="R2175" t="s">
        <v>8328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42.75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8310</v>
      </c>
      <c r="R2176" t="s">
        <v>8312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42.75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8325</v>
      </c>
      <c r="R2177" t="s">
        <v>8328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28.5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8329</v>
      </c>
      <c r="R2178" t="s">
        <v>8332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42.7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1" t="s">
        <v>8329</v>
      </c>
      <c r="R2179" t="s">
        <v>8333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2.75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8323</v>
      </c>
      <c r="R2180" t="s">
        <v>8327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42.7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8325</v>
      </c>
      <c r="R2181" t="s">
        <v>8328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42.75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8323</v>
      </c>
      <c r="R2182" t="s">
        <v>8327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2.75" x14ac:dyDescent="0.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8325</v>
      </c>
      <c r="R2183" t="s">
        <v>8326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42.75" x14ac:dyDescent="0.4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8325</v>
      </c>
      <c r="R2184" t="s">
        <v>8328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2.75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8323</v>
      </c>
      <c r="R2185" t="s">
        <v>8339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42.75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8325</v>
      </c>
      <c r="R2186" t="s">
        <v>8326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28.5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8329</v>
      </c>
      <c r="R2187" t="s">
        <v>8352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28.5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8329</v>
      </c>
      <c r="R2188" t="s">
        <v>8330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2.7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8323</v>
      </c>
      <c r="R2189" t="s">
        <v>8324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42.7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8325</v>
      </c>
      <c r="R2190" t="s">
        <v>8337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8325</v>
      </c>
      <c r="R2191" t="s">
        <v>8328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28.5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8325</v>
      </c>
      <c r="R2192" t="s">
        <v>8337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42.7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8325</v>
      </c>
      <c r="R2193" t="s">
        <v>8328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42.7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8329</v>
      </c>
      <c r="R2194" t="s">
        <v>8333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42.7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8321</v>
      </c>
      <c r="R2195" t="s">
        <v>8322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42.7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8325</v>
      </c>
      <c r="R2196" t="s">
        <v>8326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28.5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8329</v>
      </c>
      <c r="R2197" t="s">
        <v>8330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28.5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8329</v>
      </c>
      <c r="R2198" t="s">
        <v>8330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42.7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8325</v>
      </c>
      <c r="R2199" t="s">
        <v>8328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28.5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8325</v>
      </c>
      <c r="R2200" t="s">
        <v>8328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42.7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8325</v>
      </c>
      <c r="R2201" t="s">
        <v>8328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42.7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8325</v>
      </c>
      <c r="R2202" t="s">
        <v>8328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28.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8329</v>
      </c>
      <c r="R2203" t="s">
        <v>8330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2.75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8323</v>
      </c>
      <c r="R2204" t="s">
        <v>8341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28.5" x14ac:dyDescent="0.4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8325</v>
      </c>
      <c r="R2205" t="s">
        <v>8328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2.75" x14ac:dyDescent="0.4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8325</v>
      </c>
      <c r="R2206" t="s">
        <v>8328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2.7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8325</v>
      </c>
      <c r="R2207" t="s">
        <v>8328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2.75" x14ac:dyDescent="0.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8310</v>
      </c>
      <c r="R2208" t="s">
        <v>8344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2.75" x14ac:dyDescent="0.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8325</v>
      </c>
      <c r="R2209" t="s">
        <v>8328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42.75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8325</v>
      </c>
      <c r="R2210" t="s">
        <v>8337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42.7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8323</v>
      </c>
      <c r="R2211" t="s">
        <v>8334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28.5" x14ac:dyDescent="0.4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8325</v>
      </c>
      <c r="R2212" t="s">
        <v>8328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2.75" x14ac:dyDescent="0.4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8329</v>
      </c>
      <c r="R2213" t="s">
        <v>8330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42.75" x14ac:dyDescent="0.4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8325</v>
      </c>
      <c r="R2214" t="s">
        <v>8328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2.75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8321</v>
      </c>
      <c r="R2215" t="s">
        <v>8347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42.75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8325</v>
      </c>
      <c r="R2216" t="s">
        <v>8328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42.7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8325</v>
      </c>
      <c r="R2217" t="s">
        <v>8328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42.7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8325</v>
      </c>
      <c r="R2218" t="s">
        <v>8328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2.75" x14ac:dyDescent="0.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8321</v>
      </c>
      <c r="R2219" t="s">
        <v>8347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42.75" x14ac:dyDescent="0.4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8318</v>
      </c>
      <c r="R2220" t="s">
        <v>8346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42.7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8325</v>
      </c>
      <c r="R2221" t="s">
        <v>8328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28.5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8329</v>
      </c>
      <c r="R2222" t="s">
        <v>8333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2.7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8323</v>
      </c>
      <c r="R2223" t="s">
        <v>8324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42.75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8329</v>
      </c>
      <c r="R2224" t="s">
        <v>8352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28.5" x14ac:dyDescent="0.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8329</v>
      </c>
      <c r="R2225" t="s">
        <v>8338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2.75" x14ac:dyDescent="0.4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8329</v>
      </c>
      <c r="R2226" t="s">
        <v>8340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x14ac:dyDescent="0.4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8325</v>
      </c>
      <c r="R2227" t="s">
        <v>8328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28.5" x14ac:dyDescent="0.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8325</v>
      </c>
      <c r="R2228" t="s">
        <v>8328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42.75" x14ac:dyDescent="0.4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8329</v>
      </c>
      <c r="R2229" t="s">
        <v>8330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57" x14ac:dyDescent="0.4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8325</v>
      </c>
      <c r="R2230" t="s">
        <v>8328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2.75" x14ac:dyDescent="0.4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8325</v>
      </c>
      <c r="R2231" t="s">
        <v>8328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42.7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8325</v>
      </c>
      <c r="R2232" t="s">
        <v>8328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2.7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8325</v>
      </c>
      <c r="R2233" t="s">
        <v>8328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42.75" x14ac:dyDescent="0.4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8325</v>
      </c>
      <c r="R2234" t="s">
        <v>8326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2.75" x14ac:dyDescent="0.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8325</v>
      </c>
      <c r="R2235" t="s">
        <v>8328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2.75" x14ac:dyDescent="0.4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8329</v>
      </c>
      <c r="R2236" t="s">
        <v>8330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2.75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8325</v>
      </c>
      <c r="R2237" t="s">
        <v>8326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28.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8329</v>
      </c>
      <c r="R2238" t="s">
        <v>8333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28.5" x14ac:dyDescent="0.4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8329</v>
      </c>
      <c r="R2239" t="s">
        <v>8340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42.75" x14ac:dyDescent="0.4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8325</v>
      </c>
      <c r="R2240" t="s">
        <v>8328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28.5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8318</v>
      </c>
      <c r="R2241" t="s">
        <v>8336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2.75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8321</v>
      </c>
      <c r="R2242" t="s">
        <v>8347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2.7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1" t="s">
        <v>8325</v>
      </c>
      <c r="R2243" t="s">
        <v>8328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2.7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8318</v>
      </c>
      <c r="R2244" t="s">
        <v>8319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57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8310</v>
      </c>
      <c r="R2245" t="s">
        <v>8312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2.75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8325</v>
      </c>
      <c r="R2246" t="s">
        <v>8328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2.75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8321</v>
      </c>
      <c r="R2247" t="s">
        <v>8347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42.75" x14ac:dyDescent="0.4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8325</v>
      </c>
      <c r="R2248" t="s">
        <v>8328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42.75" x14ac:dyDescent="0.4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8325</v>
      </c>
      <c r="R2249" t="s">
        <v>8337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42.75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8315</v>
      </c>
      <c r="R2250" t="s">
        <v>8316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42.75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8315</v>
      </c>
      <c r="R2251" t="s">
        <v>8316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28.5" x14ac:dyDescent="0.45">
      <c r="A2252">
        <v>3197</v>
      </c>
      <c r="B2252" s="3" t="s">
        <v>3197</v>
      </c>
      <c r="C2252" s="3" t="s">
        <v>7307</v>
      </c>
      <c r="D2252" s="6">
        <v>10000</v>
      </c>
      <c r="E2252" s="8">
        <v>1145</v>
      </c>
      <c r="F2252" t="s">
        <v>8220</v>
      </c>
      <c r="G2252" t="s">
        <v>8233</v>
      </c>
      <c r="H2252" t="s">
        <v>8253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8303</v>
      </c>
      <c r="O2252">
        <f t="shared" si="175"/>
        <v>11</v>
      </c>
      <c r="P2252">
        <f t="shared" si="176"/>
        <v>286.25</v>
      </c>
      <c r="Q2252" s="11" t="s">
        <v>8325</v>
      </c>
      <c r="R2252" t="s">
        <v>8337</v>
      </c>
      <c r="S2252" s="9">
        <f t="shared" si="177"/>
        <v>42009.493263888886</v>
      </c>
      <c r="T2252" s="9">
        <f t="shared" si="178"/>
        <v>42039.493263888886</v>
      </c>
      <c r="U2252">
        <f t="shared" si="179"/>
        <v>2015</v>
      </c>
    </row>
    <row r="2253" spans="1:21" ht="42.75" x14ac:dyDescent="0.4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8325</v>
      </c>
      <c r="R2253" t="s">
        <v>8326</v>
      </c>
      <c r="S2253" s="9">
        <f t="shared" si="177"/>
        <v>42787.862430555557</v>
      </c>
      <c r="T2253" s="9">
        <f t="shared" si="178"/>
        <v>42830.820763888885</v>
      </c>
      <c r="U2253">
        <f t="shared" si="179"/>
        <v>2017</v>
      </c>
    </row>
    <row r="2254" spans="1:21" ht="28.5" x14ac:dyDescent="0.4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8329</v>
      </c>
      <c r="R2254" t="s">
        <v>8330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42.75" x14ac:dyDescent="0.4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8325</v>
      </c>
      <c r="R2255" t="s">
        <v>8328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2.75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8325</v>
      </c>
      <c r="R2256" t="s">
        <v>8328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42.75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8325</v>
      </c>
      <c r="R2257" t="s">
        <v>8328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2.7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8329</v>
      </c>
      <c r="R2258" t="s">
        <v>8331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28.5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8310</v>
      </c>
      <c r="R2259" t="s">
        <v>8312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42.75" x14ac:dyDescent="0.4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8310</v>
      </c>
      <c r="R2260" t="s">
        <v>8312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42.75" x14ac:dyDescent="0.4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8329</v>
      </c>
      <c r="R2261" t="s">
        <v>8331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28.5" x14ac:dyDescent="0.4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8329</v>
      </c>
      <c r="R2262" t="s">
        <v>8333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42.75" x14ac:dyDescent="0.4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8325</v>
      </c>
      <c r="R2263" t="s">
        <v>8328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2.75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8321</v>
      </c>
      <c r="R2264" t="s">
        <v>8347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57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8325</v>
      </c>
      <c r="R2265" t="s">
        <v>8328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42.7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8325</v>
      </c>
      <c r="R2266" t="s">
        <v>8328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2.7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8329</v>
      </c>
      <c r="R2267" t="s">
        <v>8330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42.7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8325</v>
      </c>
      <c r="R2268" t="s">
        <v>8328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57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8325</v>
      </c>
      <c r="R2269" t="s">
        <v>8328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2.7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8325</v>
      </c>
      <c r="R2270" t="s">
        <v>8328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42.7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8325</v>
      </c>
      <c r="R2271" t="s">
        <v>8328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2.7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8329</v>
      </c>
      <c r="R2272" t="s">
        <v>8330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2.7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8325</v>
      </c>
      <c r="R2273" t="s">
        <v>8328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42.75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8310</v>
      </c>
      <c r="R2274" t="s">
        <v>8312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57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8323</v>
      </c>
      <c r="R2275" t="s">
        <v>8345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2.7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8325</v>
      </c>
      <c r="R2276" t="s">
        <v>8328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42.75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8325</v>
      </c>
      <c r="R2277" t="s">
        <v>8328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2.75" x14ac:dyDescent="0.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8310</v>
      </c>
      <c r="R2278" t="s">
        <v>8344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2.75" x14ac:dyDescent="0.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8325</v>
      </c>
      <c r="R2279" t="s">
        <v>8328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42.75" x14ac:dyDescent="0.4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8310</v>
      </c>
      <c r="R2280" t="s">
        <v>8342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2.75" x14ac:dyDescent="0.4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8325</v>
      </c>
      <c r="R2281" t="s">
        <v>8337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2.75" x14ac:dyDescent="0.4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8329</v>
      </c>
      <c r="R2282" t="s">
        <v>8343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42.75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8325</v>
      </c>
      <c r="R2283" t="s">
        <v>8328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57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8325</v>
      </c>
      <c r="R2284" t="s">
        <v>8326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28.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8313</v>
      </c>
      <c r="R2285" t="s">
        <v>8335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2.7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8325</v>
      </c>
      <c r="R2286" t="s">
        <v>8328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42.7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8325</v>
      </c>
      <c r="R2287" t="s">
        <v>8328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2.7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8325</v>
      </c>
      <c r="R2288" t="s">
        <v>8328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42.75" x14ac:dyDescent="0.4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8325</v>
      </c>
      <c r="R2289" t="s">
        <v>8328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42.75" x14ac:dyDescent="0.4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8329</v>
      </c>
      <c r="R2290" t="s">
        <v>8333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2.75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8315</v>
      </c>
      <c r="R2291" t="s">
        <v>8316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28.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8329</v>
      </c>
      <c r="R2292" t="s">
        <v>8340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28.5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8325</v>
      </c>
      <c r="R2293" t="s">
        <v>8326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28.5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8325</v>
      </c>
      <c r="R2294" t="s">
        <v>8328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42.7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8325</v>
      </c>
      <c r="R2295" t="s">
        <v>8328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57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8325</v>
      </c>
      <c r="R2296" t="s">
        <v>8326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2.7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8318</v>
      </c>
      <c r="R2297" t="s">
        <v>8319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42.7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8325</v>
      </c>
      <c r="R2298" t="s">
        <v>8328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28.5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8329</v>
      </c>
      <c r="R2299" t="s">
        <v>8343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57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8325</v>
      </c>
      <c r="R2300" t="s">
        <v>8326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2.7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8329</v>
      </c>
      <c r="R2301" t="s">
        <v>8333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42.75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8325</v>
      </c>
      <c r="R2302" t="s">
        <v>8328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2.7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8325</v>
      </c>
      <c r="R2303" t="s">
        <v>8328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42.75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8325</v>
      </c>
      <c r="R2304" t="s">
        <v>8328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28.5" x14ac:dyDescent="0.4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8329</v>
      </c>
      <c r="R2305" t="s">
        <v>8356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42.75" x14ac:dyDescent="0.4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8325</v>
      </c>
      <c r="R2306" t="s">
        <v>8328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42.75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1" t="s">
        <v>8310</v>
      </c>
      <c r="R2307" t="s">
        <v>8342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2.7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8329</v>
      </c>
      <c r="R2308" t="s">
        <v>8330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42.7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8310</v>
      </c>
      <c r="R2309" t="s">
        <v>8312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2.7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8325</v>
      </c>
      <c r="R2310" t="s">
        <v>8328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2.7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8329</v>
      </c>
      <c r="R2311" t="s">
        <v>8333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42.75" x14ac:dyDescent="0.4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8329</v>
      </c>
      <c r="R2312" t="s">
        <v>8332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28.5" x14ac:dyDescent="0.4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8329</v>
      </c>
      <c r="R2313" t="s">
        <v>8333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42.7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8329</v>
      </c>
      <c r="R2314" t="s">
        <v>8333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2.75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8313</v>
      </c>
      <c r="R2315" t="s">
        <v>8358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2.7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8329</v>
      </c>
      <c r="R2316" t="s">
        <v>8330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2.7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8325</v>
      </c>
      <c r="R2317" t="s">
        <v>8328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42.7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8325</v>
      </c>
      <c r="R2318" t="s">
        <v>8328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2.7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8323</v>
      </c>
      <c r="R2319" t="s">
        <v>8324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71.25" x14ac:dyDescent="0.4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8325</v>
      </c>
      <c r="R2320" t="s">
        <v>8326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57" x14ac:dyDescent="0.4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8329</v>
      </c>
      <c r="R2321" t="s">
        <v>8352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28.5" x14ac:dyDescent="0.4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8329</v>
      </c>
      <c r="R2322" t="s">
        <v>8333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28.5" x14ac:dyDescent="0.4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8329</v>
      </c>
      <c r="R2323" t="s">
        <v>8333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2.7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8329</v>
      </c>
      <c r="R2324" t="s">
        <v>8330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2.75" x14ac:dyDescent="0.4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8325</v>
      </c>
      <c r="R2325" t="s">
        <v>8328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42.75" x14ac:dyDescent="0.4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8325</v>
      </c>
      <c r="R2326" t="s">
        <v>8328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42.75" x14ac:dyDescent="0.4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8325</v>
      </c>
      <c r="R2327" t="s">
        <v>8328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42.75" x14ac:dyDescent="0.4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8315</v>
      </c>
      <c r="R2328" t="s">
        <v>8316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2.7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8329</v>
      </c>
      <c r="R2329" t="s">
        <v>8330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2.75" x14ac:dyDescent="0.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8329</v>
      </c>
      <c r="R2330" t="s">
        <v>8333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42.75" x14ac:dyDescent="0.4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8325</v>
      </c>
      <c r="R2331" t="s">
        <v>8328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42.75" x14ac:dyDescent="0.4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8310</v>
      </c>
      <c r="R2332" t="s">
        <v>8344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2.75" x14ac:dyDescent="0.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8318</v>
      </c>
      <c r="R2333" t="s">
        <v>8336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57" x14ac:dyDescent="0.4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8329</v>
      </c>
      <c r="R2334" t="s">
        <v>8340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42.75" x14ac:dyDescent="0.4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8325</v>
      </c>
      <c r="R2335" t="s">
        <v>8337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42.75" x14ac:dyDescent="0.4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8329</v>
      </c>
      <c r="R2336" t="s">
        <v>8333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2.75" x14ac:dyDescent="0.4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8325</v>
      </c>
      <c r="R2337" t="s">
        <v>8328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42.7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8329</v>
      </c>
      <c r="R2338" t="s">
        <v>8331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x14ac:dyDescent="0.4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8315</v>
      </c>
      <c r="R2339" t="s">
        <v>8353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2.75" x14ac:dyDescent="0.4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8321</v>
      </c>
      <c r="R2340" t="s">
        <v>8347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42.7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8325</v>
      </c>
      <c r="R2341" t="s">
        <v>8328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42.7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8329</v>
      </c>
      <c r="R2342" t="s">
        <v>8331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42.75" x14ac:dyDescent="0.4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8329</v>
      </c>
      <c r="R2343" t="s">
        <v>8333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2.75" x14ac:dyDescent="0.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8329</v>
      </c>
      <c r="R2344" t="s">
        <v>8331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42.7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8315</v>
      </c>
      <c r="R2345" t="s">
        <v>8316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2.75" x14ac:dyDescent="0.4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8325</v>
      </c>
      <c r="R2346" t="s">
        <v>8328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2.75" x14ac:dyDescent="0.4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8325</v>
      </c>
      <c r="R2347" t="s">
        <v>8328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28.5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8329</v>
      </c>
      <c r="R2348" t="s">
        <v>8333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2.75" x14ac:dyDescent="0.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8325</v>
      </c>
      <c r="R2349" t="s">
        <v>8326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28.5" x14ac:dyDescent="0.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8325</v>
      </c>
      <c r="R2350" t="s">
        <v>8328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28.5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8318</v>
      </c>
      <c r="R2351" t="s">
        <v>8346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x14ac:dyDescent="0.4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8325</v>
      </c>
      <c r="R2352" t="s">
        <v>8326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42.75" x14ac:dyDescent="0.4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8329</v>
      </c>
      <c r="R2353" t="s">
        <v>8340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2.75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8313</v>
      </c>
      <c r="R2354" t="s">
        <v>8358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42.7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8329</v>
      </c>
      <c r="R2355" t="s">
        <v>8333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42.75" x14ac:dyDescent="0.4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8329</v>
      </c>
      <c r="R2356" t="s">
        <v>8333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42.75" x14ac:dyDescent="0.4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8329</v>
      </c>
      <c r="R2357" t="s">
        <v>8330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x14ac:dyDescent="0.4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8329</v>
      </c>
      <c r="R2358" t="s">
        <v>8333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42.75" x14ac:dyDescent="0.4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8310</v>
      </c>
      <c r="R2359" t="s">
        <v>8342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2.75" x14ac:dyDescent="0.4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8329</v>
      </c>
      <c r="R2360" t="s">
        <v>8333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28.5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8325</v>
      </c>
      <c r="R2361" t="s">
        <v>8328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28.5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8325</v>
      </c>
      <c r="R2362" t="s">
        <v>8328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42.75" x14ac:dyDescent="0.4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8321</v>
      </c>
      <c r="R2363" t="s">
        <v>8359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2.75" x14ac:dyDescent="0.4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8325</v>
      </c>
      <c r="R2364" t="s">
        <v>8328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2.75" x14ac:dyDescent="0.4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8323</v>
      </c>
      <c r="R2365" t="s">
        <v>8324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85.5" x14ac:dyDescent="0.4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8329</v>
      </c>
      <c r="R2366" t="s">
        <v>8333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2.75" x14ac:dyDescent="0.4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8329</v>
      </c>
      <c r="R2367" t="s">
        <v>8333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42.75" x14ac:dyDescent="0.4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8325</v>
      </c>
      <c r="R2368" t="s">
        <v>8328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28.5" x14ac:dyDescent="0.4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8325</v>
      </c>
      <c r="R2369" t="s">
        <v>8337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42.75" x14ac:dyDescent="0.4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1"/>
        <v>35.71</v>
      </c>
      <c r="Q2370" s="11" t="s">
        <v>8325</v>
      </c>
      <c r="R2370" t="s">
        <v>8326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42.75" x14ac:dyDescent="0.4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41.67</v>
      </c>
      <c r="Q2371" s="11" t="s">
        <v>8325</v>
      </c>
      <c r="R2371" t="s">
        <v>8328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2.75" x14ac:dyDescent="0.4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8325</v>
      </c>
      <c r="R2372" t="s">
        <v>8328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42.75" x14ac:dyDescent="0.4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8325</v>
      </c>
      <c r="R2373" t="s">
        <v>8328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2.75" x14ac:dyDescent="0.4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8325</v>
      </c>
      <c r="R2374" t="s">
        <v>8328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42.75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8315</v>
      </c>
      <c r="R2375" t="s">
        <v>8316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2.75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8315</v>
      </c>
      <c r="R2376" t="s">
        <v>8316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42.75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8310</v>
      </c>
      <c r="R2377" t="s">
        <v>8312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2.7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8310</v>
      </c>
      <c r="R2378" t="s">
        <v>8317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42.75" x14ac:dyDescent="0.4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8325</v>
      </c>
      <c r="R2379" t="s">
        <v>8337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42.75" x14ac:dyDescent="0.4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8329</v>
      </c>
      <c r="R2380" t="s">
        <v>8333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2.75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8321</v>
      </c>
      <c r="R2381" t="s">
        <v>8347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28.5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8310</v>
      </c>
      <c r="R2382" t="s">
        <v>8312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42.75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8325</v>
      </c>
      <c r="R2383" t="s">
        <v>8328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42.7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8310</v>
      </c>
      <c r="R2384" t="s">
        <v>8317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2.7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8325</v>
      </c>
      <c r="R2385" t="s">
        <v>8328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42.75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8325</v>
      </c>
      <c r="R2386" t="s">
        <v>8328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2.7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8325</v>
      </c>
      <c r="R2387" t="s">
        <v>8328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42.75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8321</v>
      </c>
      <c r="R2388" t="s">
        <v>8359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57" x14ac:dyDescent="0.4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8325</v>
      </c>
      <c r="R2389" t="s">
        <v>8337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28.5" x14ac:dyDescent="0.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8310</v>
      </c>
      <c r="R2390" t="s">
        <v>8317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2.7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8325</v>
      </c>
      <c r="R2391" t="s">
        <v>8328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28.5" x14ac:dyDescent="0.4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8329</v>
      </c>
      <c r="R2392" t="s">
        <v>8333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28.5" x14ac:dyDescent="0.4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8325</v>
      </c>
      <c r="R2393" t="s">
        <v>8328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2.7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8329</v>
      </c>
      <c r="R2394" t="s">
        <v>8333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x14ac:dyDescent="0.4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8321</v>
      </c>
      <c r="R2395" t="s">
        <v>8347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42.75" x14ac:dyDescent="0.4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8329</v>
      </c>
      <c r="R2396" t="s">
        <v>8333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42.75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8325</v>
      </c>
      <c r="R2397" t="s">
        <v>8326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42.75" x14ac:dyDescent="0.4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8310</v>
      </c>
      <c r="R2398" t="s">
        <v>8312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42.75" x14ac:dyDescent="0.4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8325</v>
      </c>
      <c r="R2399" t="s">
        <v>8328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42.75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8315</v>
      </c>
      <c r="R2400" t="s">
        <v>8316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42.75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8325</v>
      </c>
      <c r="R2401" t="s">
        <v>8328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42.75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8310</v>
      </c>
      <c r="R2402" t="s">
        <v>8312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42.7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8329</v>
      </c>
      <c r="R2403" t="s">
        <v>8333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42.75" x14ac:dyDescent="0.4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8323</v>
      </c>
      <c r="R2404" t="s">
        <v>8345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2.75" x14ac:dyDescent="0.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8325</v>
      </c>
      <c r="R2405" t="s">
        <v>8328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42.7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8318</v>
      </c>
      <c r="R2406" t="s">
        <v>8319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42.75" x14ac:dyDescent="0.4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8315</v>
      </c>
      <c r="R2407" t="s">
        <v>8316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2.75" x14ac:dyDescent="0.4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8313</v>
      </c>
      <c r="R2408" t="s">
        <v>8354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42.75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8310</v>
      </c>
      <c r="R2409" t="s">
        <v>8312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42.7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8329</v>
      </c>
      <c r="R2410" t="s">
        <v>8343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42.7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8325</v>
      </c>
      <c r="R2411" t="s">
        <v>8328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2.75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8321</v>
      </c>
      <c r="R2412" t="s">
        <v>8347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42.7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8313</v>
      </c>
      <c r="R2413" t="s">
        <v>8314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42.75" x14ac:dyDescent="0.4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8310</v>
      </c>
      <c r="R2414" t="s">
        <v>8317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x14ac:dyDescent="0.4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8315</v>
      </c>
      <c r="R2415" t="s">
        <v>8316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42.75" x14ac:dyDescent="0.4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8325</v>
      </c>
      <c r="R2416" t="s">
        <v>8337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42.75" x14ac:dyDescent="0.4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8310</v>
      </c>
      <c r="R2417" t="s">
        <v>8312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42.75" x14ac:dyDescent="0.4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8325</v>
      </c>
      <c r="R2418" t="s">
        <v>8328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42.7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8325</v>
      </c>
      <c r="R2419" t="s">
        <v>8328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42.75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8310</v>
      </c>
      <c r="R2420" t="s">
        <v>8312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42.75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8310</v>
      </c>
      <c r="R2421" t="s">
        <v>8312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42.75" x14ac:dyDescent="0.4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8325</v>
      </c>
      <c r="R2422" t="s">
        <v>8328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28.5" x14ac:dyDescent="0.4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8329</v>
      </c>
      <c r="R2423" t="s">
        <v>8333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42.75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8325</v>
      </c>
      <c r="R2424" t="s">
        <v>8328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42.7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8325</v>
      </c>
      <c r="R2425" t="s">
        <v>8328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42.75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8315</v>
      </c>
      <c r="R2426" t="s">
        <v>8316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57" x14ac:dyDescent="0.4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8310</v>
      </c>
      <c r="R2427" t="s">
        <v>8312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2.75" x14ac:dyDescent="0.4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8323</v>
      </c>
      <c r="R2428" t="s">
        <v>8341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28.5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8329</v>
      </c>
      <c r="R2429" t="s">
        <v>8331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2.75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8315</v>
      </c>
      <c r="R2430" t="s">
        <v>8316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2.75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8329</v>
      </c>
      <c r="R2431" t="s">
        <v>8332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2.75" x14ac:dyDescent="0.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8318</v>
      </c>
      <c r="R2432" t="s">
        <v>8336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2.75" x14ac:dyDescent="0.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8325</v>
      </c>
      <c r="R2433" t="s">
        <v>8328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42.75" x14ac:dyDescent="0.4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6"/>
        <v>56.67</v>
      </c>
      <c r="Q2434" s="11" t="s">
        <v>8329</v>
      </c>
      <c r="R2434" t="s">
        <v>8332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28.5" x14ac:dyDescent="0.4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1">IFERROR(ROUND(E2435/L2435,2),0)</f>
        <v>121.43</v>
      </c>
      <c r="Q2435" s="11" t="s">
        <v>8310</v>
      </c>
      <c r="R2435" t="s">
        <v>8344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2.75" x14ac:dyDescent="0.4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8318</v>
      </c>
      <c r="R2436" t="s">
        <v>8336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57" x14ac:dyDescent="0.4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8325</v>
      </c>
      <c r="R2437" t="s">
        <v>8328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42.75" x14ac:dyDescent="0.4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8329</v>
      </c>
      <c r="R2438" t="s">
        <v>8330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57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8325</v>
      </c>
      <c r="R2439" t="s">
        <v>8328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42.7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8325</v>
      </c>
      <c r="R2440" t="s">
        <v>8328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2.75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8310</v>
      </c>
      <c r="R2441" t="s">
        <v>8312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42.75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8313</v>
      </c>
      <c r="R2442" t="s">
        <v>8358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28.5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8310</v>
      </c>
      <c r="R2443" t="s">
        <v>8317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42.75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8325</v>
      </c>
      <c r="R2444" t="s">
        <v>8326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42.7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8325</v>
      </c>
      <c r="R2445" t="s">
        <v>8328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2.7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8313</v>
      </c>
      <c r="R2446" t="s">
        <v>8335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2.75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8323</v>
      </c>
      <c r="R2447" t="s">
        <v>8341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2.75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8325</v>
      </c>
      <c r="R2448" t="s">
        <v>8337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42.7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8329</v>
      </c>
      <c r="R2449" t="s">
        <v>8330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42.7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8329</v>
      </c>
      <c r="R2450" t="s">
        <v>8333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57" x14ac:dyDescent="0.4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8325</v>
      </c>
      <c r="R2451" t="s">
        <v>8328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42.75" x14ac:dyDescent="0.4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8313</v>
      </c>
      <c r="R2452" t="s">
        <v>8335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42.7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8318</v>
      </c>
      <c r="R2453" t="s">
        <v>8319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42.7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8329</v>
      </c>
      <c r="R2454" t="s">
        <v>8333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2.75" x14ac:dyDescent="0.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8329</v>
      </c>
      <c r="R2455" t="s">
        <v>8333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42.75" x14ac:dyDescent="0.4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8325</v>
      </c>
      <c r="R2456" t="s">
        <v>8328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57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8313</v>
      </c>
      <c r="R2457" t="s">
        <v>8350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57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8310</v>
      </c>
      <c r="R2458" t="s">
        <v>8311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42.75" x14ac:dyDescent="0.4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8313</v>
      </c>
      <c r="R2459" t="s">
        <v>8350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42.75" x14ac:dyDescent="0.4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8325</v>
      </c>
      <c r="R2460" t="s">
        <v>8328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42.75" x14ac:dyDescent="0.4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8313</v>
      </c>
      <c r="R2461" t="s">
        <v>8358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42.75" x14ac:dyDescent="0.4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8321</v>
      </c>
      <c r="R2462" t="s">
        <v>8322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42.75" x14ac:dyDescent="0.4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8321</v>
      </c>
      <c r="R2463" t="s">
        <v>8347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28.5" x14ac:dyDescent="0.4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8325</v>
      </c>
      <c r="R2464" t="s">
        <v>8328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28.5" x14ac:dyDescent="0.4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8323</v>
      </c>
      <c r="R2465" t="s">
        <v>8327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2.75" x14ac:dyDescent="0.4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8313</v>
      </c>
      <c r="R2466" t="s">
        <v>8350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42.75" x14ac:dyDescent="0.4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8325</v>
      </c>
      <c r="R2467" t="s">
        <v>8328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42.75" x14ac:dyDescent="0.4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8323</v>
      </c>
      <c r="R2468" t="s">
        <v>8334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42.7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8329</v>
      </c>
      <c r="R2469" t="s">
        <v>8330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42.75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8325</v>
      </c>
      <c r="R2470" t="s">
        <v>8326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2.75" x14ac:dyDescent="0.4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8325</v>
      </c>
      <c r="R2471" t="s">
        <v>8326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42.75" x14ac:dyDescent="0.4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8325</v>
      </c>
      <c r="R2472" t="s">
        <v>8328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42.75" x14ac:dyDescent="0.4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8325</v>
      </c>
      <c r="R2473" t="s">
        <v>8337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42.7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8325</v>
      </c>
      <c r="R2474" t="s">
        <v>8328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42.75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8310</v>
      </c>
      <c r="R2475" t="s">
        <v>8344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42.7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8329</v>
      </c>
      <c r="R2476" t="s">
        <v>8343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42.7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8325</v>
      </c>
      <c r="R2477" t="s">
        <v>8328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2.75" x14ac:dyDescent="0.4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8325</v>
      </c>
      <c r="R2478" t="s">
        <v>8328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42.75" x14ac:dyDescent="0.4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8325</v>
      </c>
      <c r="R2479" t="s">
        <v>8328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2.75" x14ac:dyDescent="0.4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8325</v>
      </c>
      <c r="R2480" t="s">
        <v>8328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42.75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8325</v>
      </c>
      <c r="R2481" t="s">
        <v>8328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42.7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8325</v>
      </c>
      <c r="R2482" t="s">
        <v>8328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42.75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8323</v>
      </c>
      <c r="R2483" t="s">
        <v>8341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42.7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8313</v>
      </c>
      <c r="R2484" t="s">
        <v>8335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57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8323</v>
      </c>
      <c r="R2485" t="s">
        <v>8345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2.75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8329</v>
      </c>
      <c r="R2486" t="s">
        <v>8332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28.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8325</v>
      </c>
      <c r="R2487" t="s">
        <v>8328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42.7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8325</v>
      </c>
      <c r="R2488" t="s">
        <v>8328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42.75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8325</v>
      </c>
      <c r="R2489" t="s">
        <v>8328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42.7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8329</v>
      </c>
      <c r="R2490" t="s">
        <v>8333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28.5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8329</v>
      </c>
      <c r="R2491" t="s">
        <v>8331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42.7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8325</v>
      </c>
      <c r="R2492" t="s">
        <v>8328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42.75" x14ac:dyDescent="0.4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8325</v>
      </c>
      <c r="R2493" t="s">
        <v>8328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2.75" x14ac:dyDescent="0.4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8329</v>
      </c>
      <c r="R2494" t="s">
        <v>8330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28.5" x14ac:dyDescent="0.4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8329</v>
      </c>
      <c r="R2495" t="s">
        <v>8330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42.75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8323</v>
      </c>
      <c r="R2496" t="s">
        <v>8327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2.7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8325</v>
      </c>
      <c r="R2497" t="s">
        <v>8326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42.75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8325</v>
      </c>
      <c r="R2498" t="s">
        <v>8328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42.75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1" t="s">
        <v>8318</v>
      </c>
      <c r="R2499" t="s">
        <v>8336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2.75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8313</v>
      </c>
      <c r="R2500" t="s">
        <v>8358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42.75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8329</v>
      </c>
      <c r="R2501" t="s">
        <v>8352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2.75" x14ac:dyDescent="0.4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8325</v>
      </c>
      <c r="R2502" t="s">
        <v>8328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2.75" x14ac:dyDescent="0.4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8325</v>
      </c>
      <c r="R2503" t="s">
        <v>8328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28.5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8329</v>
      </c>
      <c r="R2504" t="s">
        <v>8333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42.75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8310</v>
      </c>
      <c r="R2505" t="s">
        <v>8312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2.7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8329</v>
      </c>
      <c r="R2506" t="s">
        <v>8343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42.75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8323</v>
      </c>
      <c r="R2507" t="s">
        <v>8327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42.75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8325</v>
      </c>
      <c r="R2508" t="s">
        <v>8326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42.7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8325</v>
      </c>
      <c r="R2509" t="s">
        <v>8328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42.7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8325</v>
      </c>
      <c r="R2510" t="s">
        <v>8328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28.5" x14ac:dyDescent="0.45">
      <c r="A2511">
        <v>2955</v>
      </c>
      <c r="B2511" s="3" t="s">
        <v>2955</v>
      </c>
      <c r="C2511" s="3" t="s">
        <v>7065</v>
      </c>
      <c r="D2511" s="6">
        <v>1200</v>
      </c>
      <c r="E2511" s="8">
        <v>715</v>
      </c>
      <c r="F2511" t="s">
        <v>8219</v>
      </c>
      <c r="G2511" t="s">
        <v>8223</v>
      </c>
      <c r="H2511" t="s">
        <v>8245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8301</v>
      </c>
      <c r="O2511">
        <f t="shared" si="195"/>
        <v>60</v>
      </c>
      <c r="P2511">
        <f t="shared" si="196"/>
        <v>65</v>
      </c>
      <c r="Q2511" s="11" t="s">
        <v>8325</v>
      </c>
      <c r="R2511" t="s">
        <v>8326</v>
      </c>
      <c r="S2511" s="9">
        <f t="shared" si="197"/>
        <v>42141.741307870368</v>
      </c>
      <c r="T2511" s="9">
        <f t="shared" si="198"/>
        <v>42171.741307870368</v>
      </c>
      <c r="U2511">
        <f t="shared" si="199"/>
        <v>2015</v>
      </c>
    </row>
    <row r="2512" spans="1:21" ht="42.75" x14ac:dyDescent="0.45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95"/>
        <v>10</v>
      </c>
      <c r="P2512">
        <f t="shared" si="196"/>
        <v>44.69</v>
      </c>
      <c r="Q2512" s="11" t="s">
        <v>8310</v>
      </c>
      <c r="R2512" t="s">
        <v>8312</v>
      </c>
      <c r="S2512" s="9">
        <f t="shared" si="197"/>
        <v>41940.658645833333</v>
      </c>
      <c r="T2512" s="9">
        <f t="shared" si="198"/>
        <v>41974</v>
      </c>
      <c r="U2512">
        <f t="shared" si="199"/>
        <v>2014</v>
      </c>
    </row>
    <row r="2513" spans="1:21" ht="42.75" x14ac:dyDescent="0.4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95"/>
        <v>57</v>
      </c>
      <c r="P2513">
        <f t="shared" si="196"/>
        <v>59.58</v>
      </c>
      <c r="Q2513" s="11" t="s">
        <v>8325</v>
      </c>
      <c r="R2513" t="s">
        <v>8328</v>
      </c>
      <c r="S2513" s="9">
        <f t="shared" si="197"/>
        <v>42061.963263888887</v>
      </c>
      <c r="T2513" s="9">
        <f t="shared" si="198"/>
        <v>42091.921597222223</v>
      </c>
      <c r="U2513">
        <f t="shared" si="199"/>
        <v>2015</v>
      </c>
    </row>
    <row r="2514" spans="1:21" ht="28.5" x14ac:dyDescent="0.4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8325</v>
      </c>
      <c r="R2514" t="s">
        <v>8328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42.7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8325</v>
      </c>
      <c r="R2515" t="s">
        <v>8328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42.7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8325</v>
      </c>
      <c r="R2516" t="s">
        <v>8337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42.75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8310</v>
      </c>
      <c r="R2517" t="s">
        <v>8312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42.7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8325</v>
      </c>
      <c r="R2518" t="s">
        <v>8328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42.75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8325</v>
      </c>
      <c r="R2519" t="s">
        <v>8328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42.75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8313</v>
      </c>
      <c r="R2520" t="s">
        <v>8354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42.75" x14ac:dyDescent="0.4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8310</v>
      </c>
      <c r="R2521" t="s">
        <v>8312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2.75" x14ac:dyDescent="0.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8329</v>
      </c>
      <c r="R2522" t="s">
        <v>8333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42.7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8325</v>
      </c>
      <c r="R2523" t="s">
        <v>8328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28.5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8310</v>
      </c>
      <c r="R2524" t="s">
        <v>8344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2.75" x14ac:dyDescent="0.4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8310</v>
      </c>
      <c r="R2525" t="s">
        <v>8312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2.75" x14ac:dyDescent="0.4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8323</v>
      </c>
      <c r="R2526" t="s">
        <v>8324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2.7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8329</v>
      </c>
      <c r="R2527" t="s">
        <v>8330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2.7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8329</v>
      </c>
      <c r="R2528" t="s">
        <v>8330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42.7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8329</v>
      </c>
      <c r="R2529" t="s">
        <v>8333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42.75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8318</v>
      </c>
      <c r="R2530" t="s">
        <v>8336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2.75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8315</v>
      </c>
      <c r="R2531" t="s">
        <v>8357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28.5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8323</v>
      </c>
      <c r="R2532" t="s">
        <v>8341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28.5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8315</v>
      </c>
      <c r="R2533" t="s">
        <v>8316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42.75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8325</v>
      </c>
      <c r="R2534" t="s">
        <v>8328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42.75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8310</v>
      </c>
      <c r="R2535" t="s">
        <v>8344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42.75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8310</v>
      </c>
      <c r="R2536" t="s">
        <v>8312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2.7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8325</v>
      </c>
      <c r="R2537" t="s">
        <v>8328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42.7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8325</v>
      </c>
      <c r="R2538" t="s">
        <v>8328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42.7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8325</v>
      </c>
      <c r="R2539" t="s">
        <v>8328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42.7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8325</v>
      </c>
      <c r="R2540" t="s">
        <v>8328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42.75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8325</v>
      </c>
      <c r="R2541" t="s">
        <v>8328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42.75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8315</v>
      </c>
      <c r="R2542" t="s">
        <v>8355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42.75" x14ac:dyDescent="0.4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8325</v>
      </c>
      <c r="R2543" t="s">
        <v>8328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42.75" x14ac:dyDescent="0.4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8315</v>
      </c>
      <c r="R2544" t="s">
        <v>8316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28.5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8313</v>
      </c>
      <c r="R2545" t="s">
        <v>8351</v>
      </c>
      <c r="S2545" s="9">
        <f t="shared" si="197"/>
        <v>42140.879259259258</v>
      </c>
      <c r="T2545" s="9">
        <f t="shared" si="198"/>
        <v>42185.879259259258</v>
      </c>
      <c r="U2545">
        <f t="shared" si="199"/>
        <v>2015</v>
      </c>
    </row>
    <row r="2546" spans="1:21" ht="42.75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8329</v>
      </c>
      <c r="R2546" t="s">
        <v>8332</v>
      </c>
      <c r="S2546" s="9">
        <f t="shared" si="197"/>
        <v>42129.82540509259</v>
      </c>
      <c r="T2546" s="9">
        <f t="shared" si="198"/>
        <v>42186.25</v>
      </c>
      <c r="U2546">
        <f t="shared" si="199"/>
        <v>2015</v>
      </c>
    </row>
    <row r="2547" spans="1:21" ht="42.75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8325</v>
      </c>
      <c r="R2547" t="s">
        <v>8328</v>
      </c>
      <c r="S2547" s="9">
        <f t="shared" si="197"/>
        <v>42672.955138888887</v>
      </c>
      <c r="T2547" s="9">
        <f t="shared" si="198"/>
        <v>42704.708333333328</v>
      </c>
      <c r="U2547">
        <f t="shared" si="199"/>
        <v>2016</v>
      </c>
    </row>
    <row r="2548" spans="1:21" ht="42.75" x14ac:dyDescent="0.4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8325</v>
      </c>
      <c r="R2548" t="s">
        <v>8328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42.75" x14ac:dyDescent="0.4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8325</v>
      </c>
      <c r="R2549" t="s">
        <v>8328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42.75" x14ac:dyDescent="0.4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8325</v>
      </c>
      <c r="R2550" t="s">
        <v>8328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2.75" x14ac:dyDescent="0.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8325</v>
      </c>
      <c r="R2551" t="s">
        <v>8326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28.5" x14ac:dyDescent="0.4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8325</v>
      </c>
      <c r="R2552" t="s">
        <v>8328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42.75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8329</v>
      </c>
      <c r="R2553" t="s">
        <v>8352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2.75" x14ac:dyDescent="0.4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8325</v>
      </c>
      <c r="R2554" t="s">
        <v>8328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42.75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8325</v>
      </c>
      <c r="R2555" t="s">
        <v>8328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57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8325</v>
      </c>
      <c r="R2556" t="s">
        <v>8328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42.75" x14ac:dyDescent="0.4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8329</v>
      </c>
      <c r="R2557" t="s">
        <v>8331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42.75" x14ac:dyDescent="0.4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8323</v>
      </c>
      <c r="R2558" t="s">
        <v>8327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42.75" x14ac:dyDescent="0.4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8323</v>
      </c>
      <c r="R2559" t="s">
        <v>8341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2.75" x14ac:dyDescent="0.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8329</v>
      </c>
      <c r="R2560" t="s">
        <v>8352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42.75" x14ac:dyDescent="0.4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8329</v>
      </c>
      <c r="R2561" t="s">
        <v>8330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42.75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8325</v>
      </c>
      <c r="R2562" t="s">
        <v>8328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28.5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1" t="s">
        <v>8310</v>
      </c>
      <c r="R2563" t="s">
        <v>8320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2.75" x14ac:dyDescent="0.4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8310</v>
      </c>
      <c r="R2564" t="s">
        <v>8312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28.5" x14ac:dyDescent="0.4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8325</v>
      </c>
      <c r="R2565" t="s">
        <v>8326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42.75" x14ac:dyDescent="0.4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8323</v>
      </c>
      <c r="R2566" t="s">
        <v>8345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2.75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8329</v>
      </c>
      <c r="R2567" t="s">
        <v>8332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2.75" x14ac:dyDescent="0.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8325</v>
      </c>
      <c r="R2568" t="s">
        <v>8328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2.75" x14ac:dyDescent="0.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8329</v>
      </c>
      <c r="R2569" t="s">
        <v>8333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8323</v>
      </c>
      <c r="R2570" t="s">
        <v>8345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42.7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8325</v>
      </c>
      <c r="R2571" t="s">
        <v>8328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57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8325</v>
      </c>
      <c r="R2572" t="s">
        <v>8328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2.7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8323</v>
      </c>
      <c r="R2573" t="s">
        <v>8334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2.7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8310</v>
      </c>
      <c r="R2574" t="s">
        <v>8311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42.75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8315</v>
      </c>
      <c r="R2575" t="s">
        <v>8355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2.75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8325</v>
      </c>
      <c r="R2576" t="s">
        <v>8328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2.75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8325</v>
      </c>
      <c r="R2577" t="s">
        <v>8328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2.75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8310</v>
      </c>
      <c r="R2578" t="s">
        <v>8312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42.75" x14ac:dyDescent="0.4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8325</v>
      </c>
      <c r="R2579" t="s">
        <v>8328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42.75" x14ac:dyDescent="0.4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8325</v>
      </c>
      <c r="R2580" t="s">
        <v>8328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x14ac:dyDescent="0.4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8329</v>
      </c>
      <c r="R2581" t="s">
        <v>8330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x14ac:dyDescent="0.4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8329</v>
      </c>
      <c r="R2582" t="s">
        <v>8333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2.7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8325</v>
      </c>
      <c r="R2583" t="s">
        <v>8328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28.5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8310</v>
      </c>
      <c r="R2584" t="s">
        <v>8311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2.75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8325</v>
      </c>
      <c r="R2585" t="s">
        <v>8328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42.75" x14ac:dyDescent="0.4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8325</v>
      </c>
      <c r="R2586" t="s">
        <v>8326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2.75" x14ac:dyDescent="0.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8329</v>
      </c>
      <c r="R2587" t="s">
        <v>8330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42.75" x14ac:dyDescent="0.4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8325</v>
      </c>
      <c r="R2588" t="s">
        <v>8328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42.75" x14ac:dyDescent="0.4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8325</v>
      </c>
      <c r="R2589" t="s">
        <v>8328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28.5" x14ac:dyDescent="0.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8318</v>
      </c>
      <c r="R2590" t="s">
        <v>8336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2.75" x14ac:dyDescent="0.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8329</v>
      </c>
      <c r="R2591" t="s">
        <v>8330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28.5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8325</v>
      </c>
      <c r="R2592" t="s">
        <v>8328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2.75" x14ac:dyDescent="0.4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8325</v>
      </c>
      <c r="R2593" t="s">
        <v>8326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57" x14ac:dyDescent="0.4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8325</v>
      </c>
      <c r="R2594" t="s">
        <v>8328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2.75" x14ac:dyDescent="0.4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8325</v>
      </c>
      <c r="R2595" t="s">
        <v>8328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42.75" x14ac:dyDescent="0.4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8318</v>
      </c>
      <c r="R2596" t="s">
        <v>8336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42.75" x14ac:dyDescent="0.4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8323</v>
      </c>
      <c r="R2597" t="s">
        <v>8324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42.75" x14ac:dyDescent="0.4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8313</v>
      </c>
      <c r="R2598" t="s">
        <v>8350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2.75" x14ac:dyDescent="0.4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8323</v>
      </c>
      <c r="R2599" t="s">
        <v>8334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28.5" x14ac:dyDescent="0.4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8323</v>
      </c>
      <c r="R2600" t="s">
        <v>8345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42.75" x14ac:dyDescent="0.4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8323</v>
      </c>
      <c r="R2601" t="s">
        <v>8324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42.7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8318</v>
      </c>
      <c r="R2602" t="s">
        <v>8319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42.7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8313</v>
      </c>
      <c r="R2603" t="s">
        <v>8335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42.75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8325</v>
      </c>
      <c r="R2604" t="s">
        <v>8328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42.7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8325</v>
      </c>
      <c r="R2605" t="s">
        <v>8328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42.75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8315</v>
      </c>
      <c r="R2606" t="s">
        <v>8316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2.75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8310</v>
      </c>
      <c r="R2607" t="s">
        <v>8344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42.75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8310</v>
      </c>
      <c r="R2608" t="s">
        <v>8312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2.75" x14ac:dyDescent="0.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8325</v>
      </c>
      <c r="R2609" t="s">
        <v>8337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2.75" x14ac:dyDescent="0.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8325</v>
      </c>
      <c r="R2610" t="s">
        <v>8326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2.7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8329</v>
      </c>
      <c r="R2611" t="s">
        <v>8333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57" x14ac:dyDescent="0.4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8318</v>
      </c>
      <c r="R2612" t="s">
        <v>8346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2.75" x14ac:dyDescent="0.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8321</v>
      </c>
      <c r="R2613" t="s">
        <v>8347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28.5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8325</v>
      </c>
      <c r="R2614" t="s">
        <v>8328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42.75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8325</v>
      </c>
      <c r="R2615" t="s">
        <v>8328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42.75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8323</v>
      </c>
      <c r="R2616" t="s">
        <v>8341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42.75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8313</v>
      </c>
      <c r="R2617" t="s">
        <v>8358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42.75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8325</v>
      </c>
      <c r="R2618" t="s">
        <v>8328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28.5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8325</v>
      </c>
      <c r="R2619" t="s">
        <v>8328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2.7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8325</v>
      </c>
      <c r="R2620" t="s">
        <v>8328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42.75" x14ac:dyDescent="0.4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8325</v>
      </c>
      <c r="R2621" t="s">
        <v>8328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57" x14ac:dyDescent="0.4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8325</v>
      </c>
      <c r="R2622" t="s">
        <v>8337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42.7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8323</v>
      </c>
      <c r="R2623" t="s">
        <v>8345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42.7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8329</v>
      </c>
      <c r="R2624" t="s">
        <v>8340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2.75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8325</v>
      </c>
      <c r="R2625" t="s">
        <v>8328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42.75" x14ac:dyDescent="0.4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1" t="s">
        <v>8318</v>
      </c>
      <c r="R2626" t="s">
        <v>8336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42.75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1" t="s">
        <v>8329</v>
      </c>
      <c r="R2627" t="s">
        <v>8332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2.75" x14ac:dyDescent="0.4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8323</v>
      </c>
      <c r="R2628" t="s">
        <v>8327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2.7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8329</v>
      </c>
      <c r="R2629" t="s">
        <v>8330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28.5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8325</v>
      </c>
      <c r="R2630" t="s">
        <v>8328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42.7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8329</v>
      </c>
      <c r="R2631" t="s">
        <v>8333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28.5" x14ac:dyDescent="0.4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8315</v>
      </c>
      <c r="R2632" t="s">
        <v>8316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42.75" x14ac:dyDescent="0.4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8310</v>
      </c>
      <c r="R2633" t="s">
        <v>8312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2.7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8329</v>
      </c>
      <c r="R2634" t="s">
        <v>8333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42.75" x14ac:dyDescent="0.4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8325</v>
      </c>
      <c r="R2635" t="s">
        <v>8328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2.75" x14ac:dyDescent="0.4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8325</v>
      </c>
      <c r="R2636" t="s">
        <v>8328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42.75" x14ac:dyDescent="0.4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8313</v>
      </c>
      <c r="R2637" t="s">
        <v>8358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28.5" x14ac:dyDescent="0.4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8329</v>
      </c>
      <c r="R2638" t="s">
        <v>8333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2.75" x14ac:dyDescent="0.4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8325</v>
      </c>
      <c r="R2639" t="s">
        <v>8328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2.7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8321</v>
      </c>
      <c r="R2640" t="s">
        <v>8322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42.75" x14ac:dyDescent="0.4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8325</v>
      </c>
      <c r="R2641" t="s">
        <v>8328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42.75" x14ac:dyDescent="0.4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8329</v>
      </c>
      <c r="R2642" t="s">
        <v>8333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42.75" x14ac:dyDescent="0.4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8329</v>
      </c>
      <c r="R2643" t="s">
        <v>8338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42.75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8325</v>
      </c>
      <c r="R2644" t="s">
        <v>8328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2.75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8325</v>
      </c>
      <c r="R2645" t="s">
        <v>8328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42.75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8325</v>
      </c>
      <c r="R2646" t="s">
        <v>8328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42.7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8325</v>
      </c>
      <c r="R2647" t="s">
        <v>8328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42.75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8325</v>
      </c>
      <c r="R2648" t="s">
        <v>8328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42.75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8325</v>
      </c>
      <c r="R2649" t="s">
        <v>8328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2.75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8321</v>
      </c>
      <c r="R2650" t="s">
        <v>8347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2.75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8321</v>
      </c>
      <c r="R2651" t="s">
        <v>8347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2.7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8325</v>
      </c>
      <c r="R2652" t="s">
        <v>8328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42.7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8325</v>
      </c>
      <c r="R2653" t="s">
        <v>8328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2.75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8325</v>
      </c>
      <c r="R2654" t="s">
        <v>8328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2.75" x14ac:dyDescent="0.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8323</v>
      </c>
      <c r="R2655" t="s">
        <v>8334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2.75" x14ac:dyDescent="0.4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8325</v>
      </c>
      <c r="R2656" t="s">
        <v>8337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42.75" x14ac:dyDescent="0.4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8325</v>
      </c>
      <c r="R2657" t="s">
        <v>8328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42.75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8325</v>
      </c>
      <c r="R2658" t="s">
        <v>8326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57" x14ac:dyDescent="0.4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8329</v>
      </c>
      <c r="R2659" t="s">
        <v>8352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42.75" x14ac:dyDescent="0.4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8325</v>
      </c>
      <c r="R2660" t="s">
        <v>8328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42.75" x14ac:dyDescent="0.4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8329</v>
      </c>
      <c r="R2661" t="s">
        <v>8333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57" x14ac:dyDescent="0.4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8329</v>
      </c>
      <c r="R2662" t="s">
        <v>8333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2.75" x14ac:dyDescent="0.4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8325</v>
      </c>
      <c r="R2663" t="s">
        <v>8328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2.7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8329</v>
      </c>
      <c r="R2664" t="s">
        <v>8333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42.7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8329</v>
      </c>
      <c r="R2665" t="s">
        <v>8330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2.75" x14ac:dyDescent="0.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8315</v>
      </c>
      <c r="R2666" t="s">
        <v>8316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42.75" x14ac:dyDescent="0.4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8315</v>
      </c>
      <c r="R2667" t="s">
        <v>8355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42.75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8313</v>
      </c>
      <c r="R2668" t="s">
        <v>8351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2.7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8325</v>
      </c>
      <c r="R2669" t="s">
        <v>8328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42.75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8325</v>
      </c>
      <c r="R2670" t="s">
        <v>8328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2.7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8325</v>
      </c>
      <c r="R2671" t="s">
        <v>8328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2.7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8325</v>
      </c>
      <c r="R2672" t="s">
        <v>8328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42.75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8310</v>
      </c>
      <c r="R2673" t="s">
        <v>8312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28.5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8323</v>
      </c>
      <c r="R2674" t="s">
        <v>8345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42.7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8325</v>
      </c>
      <c r="R2675" t="s">
        <v>8328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42.75" x14ac:dyDescent="0.45">
      <c r="A2676">
        <v>139</v>
      </c>
      <c r="B2676" s="3" t="s">
        <v>141</v>
      </c>
      <c r="C2676" s="3" t="s">
        <v>4249</v>
      </c>
      <c r="D2676" s="6">
        <v>500</v>
      </c>
      <c r="E2676" s="8">
        <v>500</v>
      </c>
      <c r="F2676" t="s">
        <v>8219</v>
      </c>
      <c r="G2676" t="s">
        <v>8223</v>
      </c>
      <c r="H2676" t="s">
        <v>8245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8265</v>
      </c>
      <c r="O2676">
        <f t="shared" si="205"/>
        <v>100</v>
      </c>
      <c r="P2676">
        <f t="shared" si="206"/>
        <v>500</v>
      </c>
      <c r="Q2676" s="11" t="s">
        <v>8323</v>
      </c>
      <c r="R2676" t="s">
        <v>8339</v>
      </c>
      <c r="S2676" s="9">
        <f t="shared" si="207"/>
        <v>42187.920972222222</v>
      </c>
      <c r="T2676" s="9">
        <f t="shared" si="208"/>
        <v>42197.920972222222</v>
      </c>
      <c r="U2676">
        <f t="shared" si="209"/>
        <v>2015</v>
      </c>
    </row>
    <row r="2677" spans="1:21" ht="71.25" x14ac:dyDescent="0.45">
      <c r="A2677">
        <v>3788</v>
      </c>
      <c r="B2677" s="3" t="s">
        <v>3785</v>
      </c>
      <c r="C2677" s="3" t="s">
        <v>7898</v>
      </c>
      <c r="D2677" s="6">
        <v>75000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1450887480</v>
      </c>
      <c r="J2677">
        <v>1448469719</v>
      </c>
      <c r="K2677" t="b">
        <v>0</v>
      </c>
      <c r="L2677">
        <v>1</v>
      </c>
      <c r="M2677" t="b">
        <v>0</v>
      </c>
      <c r="N2677" t="s">
        <v>8303</v>
      </c>
      <c r="O2677">
        <f t="shared" si="205"/>
        <v>1</v>
      </c>
      <c r="P2677">
        <f t="shared" si="206"/>
        <v>500</v>
      </c>
      <c r="Q2677" s="11" t="s">
        <v>8325</v>
      </c>
      <c r="R2677" t="s">
        <v>8337</v>
      </c>
      <c r="S2677" s="9">
        <f t="shared" si="207"/>
        <v>42333.695821759262</v>
      </c>
      <c r="T2677" s="9">
        <f t="shared" si="208"/>
        <v>42361.679166666669</v>
      </c>
      <c r="U2677">
        <f t="shared" si="209"/>
        <v>2015</v>
      </c>
    </row>
    <row r="2678" spans="1:21" ht="42.75" x14ac:dyDescent="0.45">
      <c r="A2678">
        <v>2892</v>
      </c>
      <c r="B2678" s="3" t="s">
        <v>2892</v>
      </c>
      <c r="C2678" s="3" t="s">
        <v>7002</v>
      </c>
      <c r="D2678" s="6">
        <v>5500</v>
      </c>
      <c r="E2678" s="8">
        <v>500</v>
      </c>
      <c r="F2678" t="s">
        <v>8220</v>
      </c>
      <c r="G2678" t="s">
        <v>8223</v>
      </c>
      <c r="H2678" t="s">
        <v>8245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8269</v>
      </c>
      <c r="O2678">
        <f t="shared" si="205"/>
        <v>9</v>
      </c>
      <c r="P2678">
        <f t="shared" si="206"/>
        <v>29.41</v>
      </c>
      <c r="Q2678" s="11" t="s">
        <v>8325</v>
      </c>
      <c r="R2678" t="s">
        <v>8328</v>
      </c>
      <c r="S2678" s="9">
        <f t="shared" si="207"/>
        <v>41869.714166666665</v>
      </c>
      <c r="T2678" s="9">
        <f t="shared" si="208"/>
        <v>41876.875</v>
      </c>
      <c r="U2678">
        <f t="shared" si="209"/>
        <v>2014</v>
      </c>
    </row>
    <row r="2679" spans="1:21" ht="42.75" x14ac:dyDescent="0.45">
      <c r="A2679">
        <v>84</v>
      </c>
      <c r="B2679" s="3" t="s">
        <v>86</v>
      </c>
      <c r="C2679" s="3" t="s">
        <v>4195</v>
      </c>
      <c r="D2679" s="6">
        <v>500</v>
      </c>
      <c r="E2679" s="8">
        <v>500</v>
      </c>
      <c r="F2679" t="s">
        <v>8218</v>
      </c>
      <c r="G2679" t="s">
        <v>8223</v>
      </c>
      <c r="H2679" t="s">
        <v>8245</v>
      </c>
      <c r="I2679">
        <v>1305483086</v>
      </c>
      <c r="J2679">
        <v>1302891086</v>
      </c>
      <c r="K2679" t="b">
        <v>0</v>
      </c>
      <c r="L2679">
        <v>7</v>
      </c>
      <c r="M2679" t="b">
        <v>1</v>
      </c>
      <c r="N2679" t="s">
        <v>8264</v>
      </c>
      <c r="O2679">
        <f t="shared" si="205"/>
        <v>100</v>
      </c>
      <c r="P2679">
        <f t="shared" si="206"/>
        <v>71.430000000000007</v>
      </c>
      <c r="Q2679" s="11" t="s">
        <v>8323</v>
      </c>
      <c r="R2679" t="s">
        <v>8345</v>
      </c>
      <c r="S2679" s="9">
        <f t="shared" si="207"/>
        <v>40648.757939814815</v>
      </c>
      <c r="T2679" s="9">
        <f t="shared" si="208"/>
        <v>40678.757939814815</v>
      </c>
      <c r="U2679">
        <f t="shared" si="209"/>
        <v>2011</v>
      </c>
    </row>
    <row r="2680" spans="1:21" ht="42.75" x14ac:dyDescent="0.4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8325</v>
      </c>
      <c r="R2680" t="s">
        <v>8337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42.75" x14ac:dyDescent="0.4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8325</v>
      </c>
      <c r="R2681" t="s">
        <v>8326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42.75" x14ac:dyDescent="0.4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8325</v>
      </c>
      <c r="R2682" t="s">
        <v>8328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28.5" x14ac:dyDescent="0.4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8325</v>
      </c>
      <c r="R2683" t="s">
        <v>8328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42.75" x14ac:dyDescent="0.4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8325</v>
      </c>
      <c r="R2684" t="s">
        <v>8328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42.75" x14ac:dyDescent="0.4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8325</v>
      </c>
      <c r="R2685" t="s">
        <v>8328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42.75" x14ac:dyDescent="0.4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8325</v>
      </c>
      <c r="R2686" t="s">
        <v>8337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42.75" x14ac:dyDescent="0.4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8329</v>
      </c>
      <c r="R2687" t="s">
        <v>8333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2.75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8325</v>
      </c>
      <c r="R2688" t="s">
        <v>8328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42.7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8310</v>
      </c>
      <c r="R2689" t="s">
        <v>8317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42.75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8325</v>
      </c>
      <c r="R2690" t="s">
        <v>8328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42.75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1" t="s">
        <v>8325</v>
      </c>
      <c r="R2691" t="s">
        <v>8328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2.75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8329</v>
      </c>
      <c r="R2692" t="s">
        <v>8332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42.75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8310</v>
      </c>
      <c r="R2693" t="s">
        <v>8312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42.75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8325</v>
      </c>
      <c r="R2694" t="s">
        <v>8328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2.7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8325</v>
      </c>
      <c r="R2695" t="s">
        <v>8328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2.75" x14ac:dyDescent="0.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8310</v>
      </c>
      <c r="R2696" t="s">
        <v>8312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2.75" x14ac:dyDescent="0.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8325</v>
      </c>
      <c r="R2697" t="s">
        <v>8337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57" x14ac:dyDescent="0.4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8310</v>
      </c>
      <c r="R2698" t="s">
        <v>8312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28.5" x14ac:dyDescent="0.4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8323</v>
      </c>
      <c r="R2699" t="s">
        <v>8341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42.75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8318</v>
      </c>
      <c r="R2700" t="s">
        <v>8336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42.75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8325</v>
      </c>
      <c r="R2701" t="s">
        <v>8326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42.7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8325</v>
      </c>
      <c r="R2702" t="s">
        <v>8328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2.75" x14ac:dyDescent="0.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8310</v>
      </c>
      <c r="R2703" t="s">
        <v>8312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2.75" x14ac:dyDescent="0.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8325</v>
      </c>
      <c r="R2704" t="s">
        <v>8328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42.75" x14ac:dyDescent="0.4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8310</v>
      </c>
      <c r="R2705" t="s">
        <v>8344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28.5" x14ac:dyDescent="0.4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8329</v>
      </c>
      <c r="R2706" t="s">
        <v>8333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28.5" x14ac:dyDescent="0.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8321</v>
      </c>
      <c r="R2707" t="s">
        <v>8347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42.75" x14ac:dyDescent="0.4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8321</v>
      </c>
      <c r="R2708" t="s">
        <v>8347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42.75" x14ac:dyDescent="0.4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8325</v>
      </c>
      <c r="R2709" t="s">
        <v>8328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42.75" x14ac:dyDescent="0.4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8323</v>
      </c>
      <c r="R2710" t="s">
        <v>8345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42.75" x14ac:dyDescent="0.4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8323</v>
      </c>
      <c r="R2711" t="s">
        <v>8345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57" x14ac:dyDescent="0.4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8325</v>
      </c>
      <c r="R2712" t="s">
        <v>8328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42.75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8325</v>
      </c>
      <c r="R2713" t="s">
        <v>8337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42.75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8325</v>
      </c>
      <c r="R2714" t="s">
        <v>8328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57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8325</v>
      </c>
      <c r="R2715" t="s">
        <v>8328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28.5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8325</v>
      </c>
      <c r="R2716" t="s">
        <v>8337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42.75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8325</v>
      </c>
      <c r="R2717" t="s">
        <v>8326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42.75" x14ac:dyDescent="0.4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8325</v>
      </c>
      <c r="R2718" t="s">
        <v>8328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42.75" x14ac:dyDescent="0.4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8325</v>
      </c>
      <c r="R2719" t="s">
        <v>8328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42.75" x14ac:dyDescent="0.4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8313</v>
      </c>
      <c r="R2720" t="s">
        <v>8350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42.75" x14ac:dyDescent="0.4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8313</v>
      </c>
      <c r="R2721" t="s">
        <v>8354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42.75" x14ac:dyDescent="0.4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8325</v>
      </c>
      <c r="R2722" t="s">
        <v>8328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57" x14ac:dyDescent="0.4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8325</v>
      </c>
      <c r="R2723" t="s">
        <v>8328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2.75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8325</v>
      </c>
      <c r="R2724" t="s">
        <v>8328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42.75" x14ac:dyDescent="0.4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8310</v>
      </c>
      <c r="R2725" t="s">
        <v>8344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2.75" x14ac:dyDescent="0.4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8323</v>
      </c>
      <c r="R2726" t="s">
        <v>8327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28.5" x14ac:dyDescent="0.4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8329</v>
      </c>
      <c r="R2727" t="s">
        <v>8333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42.75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8310</v>
      </c>
      <c r="R2728" t="s">
        <v>8320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42.75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8323</v>
      </c>
      <c r="R2729" t="s">
        <v>8341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2.75" x14ac:dyDescent="0.4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8325</v>
      </c>
      <c r="R2730" t="s">
        <v>8328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2.75" x14ac:dyDescent="0.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8325</v>
      </c>
      <c r="R2731" t="s">
        <v>8326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42.75" x14ac:dyDescent="0.4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8321</v>
      </c>
      <c r="R2732" t="s">
        <v>8322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42.75" x14ac:dyDescent="0.4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8325</v>
      </c>
      <c r="R2733" t="s">
        <v>8328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2.75" x14ac:dyDescent="0.4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8325</v>
      </c>
      <c r="R2734" t="s">
        <v>8328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42.75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8325</v>
      </c>
      <c r="R2735" t="s">
        <v>8328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42.75" x14ac:dyDescent="0.4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8310</v>
      </c>
      <c r="R2736" t="s">
        <v>8344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2.75" x14ac:dyDescent="0.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8325</v>
      </c>
      <c r="R2737" t="s">
        <v>8337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42.75" x14ac:dyDescent="0.4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8318</v>
      </c>
      <c r="R2738" t="s">
        <v>8346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42.75" x14ac:dyDescent="0.4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8318</v>
      </c>
      <c r="R2739" t="s">
        <v>8336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42.75" x14ac:dyDescent="0.4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8325</v>
      </c>
      <c r="R2740" t="s">
        <v>8328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42.75" x14ac:dyDescent="0.4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8329</v>
      </c>
      <c r="R2741" t="s">
        <v>8331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2.75" x14ac:dyDescent="0.4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8323</v>
      </c>
      <c r="R2742" t="s">
        <v>8345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42.7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8329</v>
      </c>
      <c r="R2743" t="s">
        <v>8331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28.5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8325</v>
      </c>
      <c r="R2744" t="s">
        <v>8328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42.75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8313</v>
      </c>
      <c r="R2745" t="s">
        <v>8350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2.75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8325</v>
      </c>
      <c r="R2746" t="s">
        <v>8328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2.7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8329</v>
      </c>
      <c r="R2747" t="s">
        <v>8330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2.75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8323</v>
      </c>
      <c r="R2748" t="s">
        <v>8341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42.75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8325</v>
      </c>
      <c r="R2749" t="s">
        <v>8328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42.75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8310</v>
      </c>
      <c r="R2750" t="s">
        <v>8312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42.75" x14ac:dyDescent="0.4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8318</v>
      </c>
      <c r="R2751" t="s">
        <v>8336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42.75" x14ac:dyDescent="0.4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8325</v>
      </c>
      <c r="R2752" t="s">
        <v>8328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28.5" x14ac:dyDescent="0.4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8323</v>
      </c>
      <c r="R2753" t="s">
        <v>8334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42.7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8325</v>
      </c>
      <c r="R2754" t="s">
        <v>8328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2.75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1" t="s">
        <v>8310</v>
      </c>
      <c r="R2755" t="s">
        <v>8312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8318</v>
      </c>
      <c r="R2756" t="s">
        <v>8336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42.75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8323</v>
      </c>
      <c r="R2757" t="s">
        <v>8339</v>
      </c>
      <c r="S2757" s="9">
        <f t="shared" si="217"/>
        <v>41788.381909722222</v>
      </c>
      <c r="T2757" s="9">
        <f t="shared" si="218"/>
        <v>41821.791666666664</v>
      </c>
      <c r="U2757">
        <f t="shared" si="219"/>
        <v>2014</v>
      </c>
    </row>
    <row r="2758" spans="1:21" ht="42.75" x14ac:dyDescent="0.4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8310</v>
      </c>
      <c r="R2758" t="s">
        <v>8312</v>
      </c>
      <c r="S2758" s="9">
        <f t="shared" si="217"/>
        <v>42715.688437500001</v>
      </c>
      <c r="T2758" s="9">
        <f t="shared" si="218"/>
        <v>42745.688437500001</v>
      </c>
      <c r="U2758">
        <f t="shared" si="219"/>
        <v>2016</v>
      </c>
    </row>
    <row r="2759" spans="1:21" ht="42.75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8313</v>
      </c>
      <c r="R2759" t="s">
        <v>8350</v>
      </c>
      <c r="S2759" s="9">
        <f t="shared" si="217"/>
        <v>41961.813518518517</v>
      </c>
      <c r="T2759" s="9">
        <f t="shared" si="218"/>
        <v>41992.813518518517</v>
      </c>
      <c r="U2759">
        <f t="shared" si="219"/>
        <v>2014</v>
      </c>
    </row>
    <row r="2760" spans="1:21" ht="28.5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8325</v>
      </c>
      <c r="R2760" t="s">
        <v>8337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2.75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8323</v>
      </c>
      <c r="R2761" t="s">
        <v>8327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42.75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8323</v>
      </c>
      <c r="R2762" t="s">
        <v>8327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28.5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8329</v>
      </c>
      <c r="R2763" t="s">
        <v>8330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57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8323</v>
      </c>
      <c r="R2764" t="s">
        <v>8341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42.75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8313</v>
      </c>
      <c r="R2765" t="s">
        <v>8354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2.75" x14ac:dyDescent="0.4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8325</v>
      </c>
      <c r="R2766" t="s">
        <v>8328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42.75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8325</v>
      </c>
      <c r="R2767" t="s">
        <v>8328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42.75" x14ac:dyDescent="0.4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8325</v>
      </c>
      <c r="R2768" t="s">
        <v>8328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42.75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8325</v>
      </c>
      <c r="R2769" t="s">
        <v>8328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42.75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8323</v>
      </c>
      <c r="R2770" t="s">
        <v>8341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42.7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8329</v>
      </c>
      <c r="R2771" t="s">
        <v>8343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42.75" x14ac:dyDescent="0.4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8325</v>
      </c>
      <c r="R2772" t="s">
        <v>8328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2.75" x14ac:dyDescent="0.4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8325</v>
      </c>
      <c r="R2773" t="s">
        <v>8328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42.75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8315</v>
      </c>
      <c r="R2774" t="s">
        <v>8355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42.7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8325</v>
      </c>
      <c r="R2775" t="s">
        <v>8328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2.75" x14ac:dyDescent="0.4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8315</v>
      </c>
      <c r="R2776" t="s">
        <v>8316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2.75" x14ac:dyDescent="0.4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8313</v>
      </c>
      <c r="R2777" t="s">
        <v>8358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42.75" x14ac:dyDescent="0.4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8323</v>
      </c>
      <c r="R2778" t="s">
        <v>8327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28.5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8310</v>
      </c>
      <c r="R2779" t="s">
        <v>8312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42.75" x14ac:dyDescent="0.4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8325</v>
      </c>
      <c r="R2780" t="s">
        <v>8326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28.5" x14ac:dyDescent="0.4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8323</v>
      </c>
      <c r="R2781" t="s">
        <v>8324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2.75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8329</v>
      </c>
      <c r="R2782" t="s">
        <v>8352</v>
      </c>
      <c r="S2782" s="9">
        <f t="shared" si="217"/>
        <v>40937.679560185185</v>
      </c>
      <c r="T2782" s="9">
        <f t="shared" si="218"/>
        <v>40969.207638888889</v>
      </c>
      <c r="U2782">
        <f t="shared" si="219"/>
        <v>2012</v>
      </c>
    </row>
    <row r="2783" spans="1:21" ht="42.75" x14ac:dyDescent="0.45">
      <c r="A2783">
        <v>3130</v>
      </c>
      <c r="B2783" s="3" t="s">
        <v>3130</v>
      </c>
      <c r="C2783" s="3" t="s">
        <v>7240</v>
      </c>
      <c r="D2783" s="6">
        <v>10000</v>
      </c>
      <c r="E2783" s="8">
        <v>375</v>
      </c>
      <c r="F2783" t="s">
        <v>8221</v>
      </c>
      <c r="G2783" t="s">
        <v>8223</v>
      </c>
      <c r="H2783" t="s">
        <v>8245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8269</v>
      </c>
      <c r="O2783">
        <f t="shared" si="215"/>
        <v>4</v>
      </c>
      <c r="P2783">
        <f t="shared" si="216"/>
        <v>93.75</v>
      </c>
      <c r="Q2783" s="11" t="s">
        <v>8325</v>
      </c>
      <c r="R2783" t="s">
        <v>8328</v>
      </c>
      <c r="S2783" s="9">
        <f t="shared" si="217"/>
        <v>42808.640231481477</v>
      </c>
      <c r="T2783" s="9">
        <f t="shared" si="218"/>
        <v>42839.207638888889</v>
      </c>
      <c r="U2783">
        <f t="shared" si="219"/>
        <v>2017</v>
      </c>
    </row>
    <row r="2784" spans="1:21" ht="42.75" x14ac:dyDescent="0.4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8313</v>
      </c>
      <c r="R2784" t="s">
        <v>8335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28.5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8325</v>
      </c>
      <c r="R2785" t="s">
        <v>8328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2.7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8325</v>
      </c>
      <c r="R2786" t="s">
        <v>8326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57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8325</v>
      </c>
      <c r="R2787" t="s">
        <v>8328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42.75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8315</v>
      </c>
      <c r="R2788" t="s">
        <v>8353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42.75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8325</v>
      </c>
      <c r="R2789" t="s">
        <v>8328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2.75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8318</v>
      </c>
      <c r="R2790" t="s">
        <v>8346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2.75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8323</v>
      </c>
      <c r="R2791" t="s">
        <v>8327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2.75" x14ac:dyDescent="0.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8313</v>
      </c>
      <c r="R2792" t="s">
        <v>8354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42.75" x14ac:dyDescent="0.4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8329</v>
      </c>
      <c r="R2793" t="s">
        <v>8332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2.75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8323</v>
      </c>
      <c r="R2794" t="s">
        <v>8339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42.75" x14ac:dyDescent="0.4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8310</v>
      </c>
      <c r="R2795" t="s">
        <v>8317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42.75" x14ac:dyDescent="0.4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8325</v>
      </c>
      <c r="R2796" t="s">
        <v>8328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2.7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8325</v>
      </c>
      <c r="R2797" t="s">
        <v>8328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2.7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8310</v>
      </c>
      <c r="R2798" t="s">
        <v>8317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42.75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8313</v>
      </c>
      <c r="R2799" t="s">
        <v>8354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2.7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8325</v>
      </c>
      <c r="R2800" t="s">
        <v>8337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42.75" x14ac:dyDescent="0.4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8310</v>
      </c>
      <c r="R2801" t="s">
        <v>8344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42.75" x14ac:dyDescent="0.4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8313</v>
      </c>
      <c r="R2802" t="s">
        <v>8351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2.75" x14ac:dyDescent="0.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8325</v>
      </c>
      <c r="R2803" t="s">
        <v>8328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2.75" x14ac:dyDescent="0.4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8325</v>
      </c>
      <c r="R2804" t="s">
        <v>8328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42.75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8310</v>
      </c>
      <c r="R2805" t="s">
        <v>8344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42.75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8323</v>
      </c>
      <c r="R2806" t="s">
        <v>8327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57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8329</v>
      </c>
      <c r="R2807" t="s">
        <v>8352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42.75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8310</v>
      </c>
      <c r="R2808" t="s">
        <v>8344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2.7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8325</v>
      </c>
      <c r="R2809" t="s">
        <v>8328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42.75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8323</v>
      </c>
      <c r="R2810" t="s">
        <v>8339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28.5" x14ac:dyDescent="0.4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8325</v>
      </c>
      <c r="R2811" t="s">
        <v>8326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2.75" x14ac:dyDescent="0.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8321</v>
      </c>
      <c r="R2812" t="s">
        <v>8347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42.75" x14ac:dyDescent="0.4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8323</v>
      </c>
      <c r="R2813" t="s">
        <v>8341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2.75" x14ac:dyDescent="0.4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8315</v>
      </c>
      <c r="R2814" t="s">
        <v>8316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2.75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8325</v>
      </c>
      <c r="R2815" t="s">
        <v>8326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42.75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8329</v>
      </c>
      <c r="R2816" t="s">
        <v>8352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42.75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8329</v>
      </c>
      <c r="R2817" t="s">
        <v>8352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2.75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8310</v>
      </c>
      <c r="R2818" t="s">
        <v>8344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42.75" x14ac:dyDescent="0.4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1">IFERROR(ROUND(E2819/L2819,2),0)</f>
        <v>32.5</v>
      </c>
      <c r="Q2819" s="11" t="s">
        <v>8323</v>
      </c>
      <c r="R2819" t="s">
        <v>8327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2.75" x14ac:dyDescent="0.4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8323</v>
      </c>
      <c r="R2820" t="s">
        <v>8327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42.75" x14ac:dyDescent="0.4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8329</v>
      </c>
      <c r="R2821" t="s">
        <v>8352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2.75" x14ac:dyDescent="0.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8321</v>
      </c>
      <c r="R2822" t="s">
        <v>8347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28.5" x14ac:dyDescent="0.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8313</v>
      </c>
      <c r="R2823" t="s">
        <v>8350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42.75" x14ac:dyDescent="0.4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8325</v>
      </c>
      <c r="R2824" t="s">
        <v>8328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42.75" x14ac:dyDescent="0.4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8325</v>
      </c>
      <c r="R2825" t="s">
        <v>8328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42.7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8329</v>
      </c>
      <c r="R2826" t="s">
        <v>8331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42.75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8325</v>
      </c>
      <c r="R2827" t="s">
        <v>8328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42.7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8325</v>
      </c>
      <c r="R2828" t="s">
        <v>8328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42.75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8325</v>
      </c>
      <c r="R2829" t="s">
        <v>8328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2.75" x14ac:dyDescent="0.4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8318</v>
      </c>
      <c r="R2830" t="s">
        <v>8336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28.5" x14ac:dyDescent="0.4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8321</v>
      </c>
      <c r="R2831" t="s">
        <v>8347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42.75" x14ac:dyDescent="0.4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8329</v>
      </c>
      <c r="R2832" t="s">
        <v>8333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28.5" x14ac:dyDescent="0.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8310</v>
      </c>
      <c r="R2833" t="s">
        <v>8311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8310</v>
      </c>
      <c r="R2834" t="s">
        <v>8312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42.75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8329</v>
      </c>
      <c r="R2835" t="s">
        <v>8330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42.75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8323</v>
      </c>
      <c r="R2836" t="s">
        <v>8341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42.75" x14ac:dyDescent="0.4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8310</v>
      </c>
      <c r="R2837" t="s">
        <v>8344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2.75" x14ac:dyDescent="0.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8325</v>
      </c>
      <c r="R2838" t="s">
        <v>8328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28.5" x14ac:dyDescent="0.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8329</v>
      </c>
      <c r="R2839" t="s">
        <v>8333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2.75" x14ac:dyDescent="0.4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8329</v>
      </c>
      <c r="R2840" t="s">
        <v>8330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2.75" x14ac:dyDescent="0.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8310</v>
      </c>
      <c r="R2841" t="s">
        <v>8344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42.75" x14ac:dyDescent="0.4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8310</v>
      </c>
      <c r="R2842" t="s">
        <v>8344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42.75" x14ac:dyDescent="0.4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8325</v>
      </c>
      <c r="R2843" t="s">
        <v>8326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57" x14ac:dyDescent="0.4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8325</v>
      </c>
      <c r="R2844" t="s">
        <v>8326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42.75" x14ac:dyDescent="0.4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8325</v>
      </c>
      <c r="R2845" t="s">
        <v>8328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2.75" x14ac:dyDescent="0.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8325</v>
      </c>
      <c r="R2846" t="s">
        <v>8328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2.75" x14ac:dyDescent="0.4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8329</v>
      </c>
      <c r="R2847" t="s">
        <v>8338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2.75" x14ac:dyDescent="0.4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8329</v>
      </c>
      <c r="R2848" t="s">
        <v>8338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28.5" x14ac:dyDescent="0.4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8329</v>
      </c>
      <c r="R2849" t="s">
        <v>8333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2.75" x14ac:dyDescent="0.4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8329</v>
      </c>
      <c r="R2850" t="s">
        <v>8330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2.75" x14ac:dyDescent="0.4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8325</v>
      </c>
      <c r="R2851" t="s">
        <v>8337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42.75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8310</v>
      </c>
      <c r="R2852" t="s">
        <v>8312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42.75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8310</v>
      </c>
      <c r="R2853" t="s">
        <v>8312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42.75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8325</v>
      </c>
      <c r="R2854" t="s">
        <v>8328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28.5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8315</v>
      </c>
      <c r="R2855" t="s">
        <v>8316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28.5" x14ac:dyDescent="0.4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8310</v>
      </c>
      <c r="R2856" t="s">
        <v>8312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42.75" x14ac:dyDescent="0.4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8315</v>
      </c>
      <c r="R2857" t="s">
        <v>8357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2.75" x14ac:dyDescent="0.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8325</v>
      </c>
      <c r="R2858" t="s">
        <v>8328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28.5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8310</v>
      </c>
      <c r="R2859" t="s">
        <v>8312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42.75" x14ac:dyDescent="0.4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8325</v>
      </c>
      <c r="R2860" t="s">
        <v>8328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42.75" x14ac:dyDescent="0.4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8325</v>
      </c>
      <c r="R2861" t="s">
        <v>8328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28.5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8318</v>
      </c>
      <c r="R2862" t="s">
        <v>8336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42.75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8321</v>
      </c>
      <c r="R2863" t="s">
        <v>8359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2.75" x14ac:dyDescent="0.45">
      <c r="A2864">
        <v>2957</v>
      </c>
      <c r="B2864" s="3" t="s">
        <v>2957</v>
      </c>
      <c r="C2864" s="3" t="s">
        <v>7067</v>
      </c>
      <c r="D2864" s="6">
        <v>15000</v>
      </c>
      <c r="E2864" s="8">
        <v>280</v>
      </c>
      <c r="F2864" t="s">
        <v>8219</v>
      </c>
      <c r="G2864" t="s">
        <v>8223</v>
      </c>
      <c r="H2864" t="s">
        <v>8245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8301</v>
      </c>
      <c r="O2864">
        <f t="shared" si="220"/>
        <v>2</v>
      </c>
      <c r="P2864">
        <f t="shared" si="221"/>
        <v>93.33</v>
      </c>
      <c r="Q2864" s="11" t="s">
        <v>8325</v>
      </c>
      <c r="R2864" t="s">
        <v>8326</v>
      </c>
      <c r="S2864" s="9">
        <f t="shared" si="222"/>
        <v>42031.011249999996</v>
      </c>
      <c r="T2864" s="9">
        <f t="shared" si="223"/>
        <v>42090.969583333332</v>
      </c>
      <c r="U2864">
        <f t="shared" si="224"/>
        <v>2015</v>
      </c>
    </row>
    <row r="2865" spans="1:21" ht="42.75" x14ac:dyDescent="0.45">
      <c r="A2865">
        <v>1595</v>
      </c>
      <c r="B2865" s="3" t="s">
        <v>1596</v>
      </c>
      <c r="C2865" s="3" t="s">
        <v>5705</v>
      </c>
      <c r="D2865" s="6">
        <v>100000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1403122380</v>
      </c>
      <c r="J2865">
        <v>1400634728</v>
      </c>
      <c r="K2865" t="b">
        <v>0</v>
      </c>
      <c r="L2865">
        <v>7</v>
      </c>
      <c r="M2865" t="b">
        <v>0</v>
      </c>
      <c r="N2865" t="s">
        <v>8289</v>
      </c>
      <c r="O2865">
        <f t="shared" si="220"/>
        <v>0</v>
      </c>
      <c r="P2865">
        <f t="shared" si="221"/>
        <v>40</v>
      </c>
      <c r="Q2865" s="11" t="s">
        <v>8315</v>
      </c>
      <c r="R2865" t="s">
        <v>8353</v>
      </c>
      <c r="S2865" s="9">
        <f t="shared" si="222"/>
        <v>41780.050092592595</v>
      </c>
      <c r="T2865" s="9">
        <f t="shared" si="223"/>
        <v>41808.842361111114</v>
      </c>
      <c r="U2865">
        <f t="shared" si="224"/>
        <v>2014</v>
      </c>
    </row>
    <row r="2866" spans="1:21" ht="42.75" x14ac:dyDescent="0.45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</v>
      </c>
      <c r="P2866">
        <f t="shared" si="221"/>
        <v>93.33</v>
      </c>
      <c r="Q2866" s="11" t="s">
        <v>8310</v>
      </c>
      <c r="R2866" t="s">
        <v>8312</v>
      </c>
      <c r="S2866" s="9">
        <f t="shared" si="222"/>
        <v>42424.749490740738</v>
      </c>
      <c r="T2866" s="9">
        <f t="shared" si="223"/>
        <v>42454.707824074074</v>
      </c>
      <c r="U2866">
        <f t="shared" si="224"/>
        <v>2016</v>
      </c>
    </row>
    <row r="2867" spans="1:21" ht="42.75" x14ac:dyDescent="0.45">
      <c r="A2867">
        <v>899</v>
      </c>
      <c r="B2867" s="3" t="s">
        <v>900</v>
      </c>
      <c r="C2867" s="3" t="s">
        <v>5009</v>
      </c>
      <c r="D2867" s="6">
        <v>750</v>
      </c>
      <c r="E2867" s="8">
        <v>280</v>
      </c>
      <c r="F2867" t="s">
        <v>8220</v>
      </c>
      <c r="G2867" t="s">
        <v>8223</v>
      </c>
      <c r="H2867" t="s">
        <v>8245</v>
      </c>
      <c r="I2867">
        <v>1306549362</v>
      </c>
      <c r="J2867">
        <v>1302661362</v>
      </c>
      <c r="K2867" t="b">
        <v>0</v>
      </c>
      <c r="L2867">
        <v>8</v>
      </c>
      <c r="M2867" t="b">
        <v>0</v>
      </c>
      <c r="N2867" t="s">
        <v>8277</v>
      </c>
      <c r="O2867">
        <f t="shared" si="220"/>
        <v>37</v>
      </c>
      <c r="P2867">
        <f t="shared" si="221"/>
        <v>35</v>
      </c>
      <c r="Q2867" s="11" t="s">
        <v>8329</v>
      </c>
      <c r="R2867" t="s">
        <v>8330</v>
      </c>
      <c r="S2867" s="9">
        <f t="shared" si="222"/>
        <v>40646.099097222221</v>
      </c>
      <c r="T2867" s="9">
        <f t="shared" si="223"/>
        <v>40691.099097222221</v>
      </c>
      <c r="U2867">
        <f t="shared" si="224"/>
        <v>2011</v>
      </c>
    </row>
    <row r="2868" spans="1:21" ht="42.75" x14ac:dyDescent="0.45">
      <c r="A2868">
        <v>1693</v>
      </c>
      <c r="B2868" s="3" t="s">
        <v>1694</v>
      </c>
      <c r="C2868" s="3" t="s">
        <v>5803</v>
      </c>
      <c r="D2868" s="6">
        <v>3000</v>
      </c>
      <c r="E2868" s="8">
        <v>280</v>
      </c>
      <c r="F2868" t="s">
        <v>8221</v>
      </c>
      <c r="G2868" t="s">
        <v>8224</v>
      </c>
      <c r="H2868" t="s">
        <v>8246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8291</v>
      </c>
      <c r="O2868">
        <f t="shared" si="220"/>
        <v>9</v>
      </c>
      <c r="P2868">
        <f t="shared" si="221"/>
        <v>35</v>
      </c>
      <c r="Q2868" s="11" t="s">
        <v>8329</v>
      </c>
      <c r="R2868" t="s">
        <v>8332</v>
      </c>
      <c r="S2868" s="9">
        <f t="shared" si="222"/>
        <v>42803.920277777783</v>
      </c>
      <c r="T2868" s="9">
        <f t="shared" si="223"/>
        <v>42834.833333333328</v>
      </c>
      <c r="U2868">
        <f t="shared" si="224"/>
        <v>2017</v>
      </c>
    </row>
    <row r="2869" spans="1:21" ht="28.5" x14ac:dyDescent="0.4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8325</v>
      </c>
      <c r="R2869" t="s">
        <v>8328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42.75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8323</v>
      </c>
      <c r="R2870" t="s">
        <v>8327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42.75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8325</v>
      </c>
      <c r="R2871" t="s">
        <v>8326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2.75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8321</v>
      </c>
      <c r="R2872" t="s">
        <v>8347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28.5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8325</v>
      </c>
      <c r="R2873" t="s">
        <v>8328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8310</v>
      </c>
      <c r="R2874" t="s">
        <v>8342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2.75" x14ac:dyDescent="0.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8310</v>
      </c>
      <c r="R2875" t="s">
        <v>8312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42.75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8325</v>
      </c>
      <c r="R2876" t="s">
        <v>8328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42.75" x14ac:dyDescent="0.4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8325</v>
      </c>
      <c r="R2877" t="s">
        <v>8337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42.7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8325</v>
      </c>
      <c r="R2878" t="s">
        <v>8328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42.75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8325</v>
      </c>
      <c r="R2879" t="s">
        <v>8328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42.75" x14ac:dyDescent="0.4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8310</v>
      </c>
      <c r="R2880" t="s">
        <v>8344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2.75" x14ac:dyDescent="0.4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8318</v>
      </c>
      <c r="R2881" t="s">
        <v>8346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28.5" x14ac:dyDescent="0.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8325</v>
      </c>
      <c r="R2882" t="s">
        <v>8328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42.75" x14ac:dyDescent="0.4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1" t="s">
        <v>8325</v>
      </c>
      <c r="R2883" t="s">
        <v>8328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2.75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8348</v>
      </c>
      <c r="R2884" t="s">
        <v>8349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42.75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8325</v>
      </c>
      <c r="R2885" t="s">
        <v>8328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57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8325</v>
      </c>
      <c r="R2886" t="s">
        <v>8328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42.75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8323</v>
      </c>
      <c r="R2887" t="s">
        <v>8327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42.75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8310</v>
      </c>
      <c r="R2888" t="s">
        <v>8344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2.75" x14ac:dyDescent="0.4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8310</v>
      </c>
      <c r="R2889" t="s">
        <v>8312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2.75" x14ac:dyDescent="0.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8310</v>
      </c>
      <c r="R2890" t="s">
        <v>8320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42.75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8329</v>
      </c>
      <c r="R2891" t="s">
        <v>8330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42.75" x14ac:dyDescent="0.4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8325</v>
      </c>
      <c r="R2892" t="s">
        <v>8328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28.5" x14ac:dyDescent="0.4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8325</v>
      </c>
      <c r="R2893" t="s">
        <v>8328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2.75" x14ac:dyDescent="0.4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8313</v>
      </c>
      <c r="R2894" t="s">
        <v>8358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2.75" x14ac:dyDescent="0.4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8323</v>
      </c>
      <c r="R2895" t="s">
        <v>8345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57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8310</v>
      </c>
      <c r="R2896" t="s">
        <v>8344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57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8325</v>
      </c>
      <c r="R2897" t="s">
        <v>8328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42.75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8318</v>
      </c>
      <c r="R2898" t="s">
        <v>8336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28.5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8321</v>
      </c>
      <c r="R2899" t="s">
        <v>8347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42.75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8325</v>
      </c>
      <c r="R2900" t="s">
        <v>8328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2.75" x14ac:dyDescent="0.4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8325</v>
      </c>
      <c r="R2901" t="s">
        <v>8328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42.75" x14ac:dyDescent="0.4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8325</v>
      </c>
      <c r="R2902" t="s">
        <v>8328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2.75" x14ac:dyDescent="0.45">
      <c r="A2903">
        <v>2571</v>
      </c>
      <c r="B2903" s="3" t="s">
        <v>2571</v>
      </c>
      <c r="C2903" s="3" t="s">
        <v>6681</v>
      </c>
      <c r="D2903" s="6">
        <v>100000</v>
      </c>
      <c r="E2903" s="8">
        <v>250</v>
      </c>
      <c r="F2903" t="s">
        <v>8219</v>
      </c>
      <c r="G2903" t="s">
        <v>8225</v>
      </c>
      <c r="H2903" t="s">
        <v>8247</v>
      </c>
      <c r="I2903">
        <v>1463645521</v>
      </c>
      <c r="J2903">
        <v>1458461521</v>
      </c>
      <c r="K2903" t="b">
        <v>0</v>
      </c>
      <c r="L2903">
        <v>4</v>
      </c>
      <c r="M2903" t="b">
        <v>0</v>
      </c>
      <c r="N2903" t="s">
        <v>8282</v>
      </c>
      <c r="O2903">
        <f t="shared" si="225"/>
        <v>0</v>
      </c>
      <c r="P2903">
        <f t="shared" si="226"/>
        <v>62.5</v>
      </c>
      <c r="Q2903" s="11" t="s">
        <v>8321</v>
      </c>
      <c r="R2903" t="s">
        <v>8347</v>
      </c>
      <c r="S2903" s="9">
        <f t="shared" si="227"/>
        <v>42449.341678240744</v>
      </c>
      <c r="T2903" s="9">
        <f t="shared" si="228"/>
        <v>42509.341678240744</v>
      </c>
      <c r="U2903">
        <f t="shared" si="229"/>
        <v>2016</v>
      </c>
    </row>
    <row r="2904" spans="1:21" ht="42.75" x14ac:dyDescent="0.45">
      <c r="A2904">
        <v>1008</v>
      </c>
      <c r="B2904" s="3" t="s">
        <v>1009</v>
      </c>
      <c r="C2904" s="3" t="s">
        <v>5118</v>
      </c>
      <c r="D2904" s="6">
        <v>93500</v>
      </c>
      <c r="E2904" s="8">
        <v>250</v>
      </c>
      <c r="F2904" t="s">
        <v>8219</v>
      </c>
      <c r="G2904" t="s">
        <v>8237</v>
      </c>
      <c r="H2904" t="s">
        <v>8255</v>
      </c>
      <c r="I2904">
        <v>1482953115</v>
      </c>
      <c r="J2904">
        <v>1480361115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250</v>
      </c>
      <c r="Q2904" s="11" t="s">
        <v>8310</v>
      </c>
      <c r="R2904" t="s">
        <v>8312</v>
      </c>
      <c r="S2904" s="9">
        <f t="shared" si="227"/>
        <v>42702.809201388889</v>
      </c>
      <c r="T2904" s="9">
        <f t="shared" si="228"/>
        <v>42732.809201388889</v>
      </c>
      <c r="U2904">
        <f t="shared" si="229"/>
        <v>2016</v>
      </c>
    </row>
    <row r="2905" spans="1:21" ht="42.75" x14ac:dyDescent="0.45">
      <c r="A2905">
        <v>1040</v>
      </c>
      <c r="B2905" s="3" t="s">
        <v>1041</v>
      </c>
      <c r="C2905" s="3" t="s">
        <v>5150</v>
      </c>
      <c r="D2905" s="6">
        <v>85000</v>
      </c>
      <c r="E2905" s="8">
        <v>250</v>
      </c>
      <c r="F2905" t="s">
        <v>8219</v>
      </c>
      <c r="G2905" t="s">
        <v>8223</v>
      </c>
      <c r="H2905" t="s">
        <v>8245</v>
      </c>
      <c r="I2905">
        <v>1472317209</v>
      </c>
      <c r="J2905">
        <v>1469725209</v>
      </c>
      <c r="K2905" t="b">
        <v>0</v>
      </c>
      <c r="L2905">
        <v>1</v>
      </c>
      <c r="M2905" t="b">
        <v>0</v>
      </c>
      <c r="N2905" t="s">
        <v>8279</v>
      </c>
      <c r="O2905">
        <f t="shared" si="225"/>
        <v>0</v>
      </c>
      <c r="P2905">
        <f t="shared" si="226"/>
        <v>250</v>
      </c>
      <c r="Q2905" s="11" t="s">
        <v>8348</v>
      </c>
      <c r="R2905" t="s">
        <v>8349</v>
      </c>
      <c r="S2905" s="9">
        <f t="shared" si="227"/>
        <v>42579.708437499998</v>
      </c>
      <c r="T2905" s="9">
        <f t="shared" si="228"/>
        <v>42609.708437499998</v>
      </c>
      <c r="U2905">
        <f t="shared" si="229"/>
        <v>2016</v>
      </c>
    </row>
    <row r="2906" spans="1:21" ht="42.75" x14ac:dyDescent="0.4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8323</v>
      </c>
      <c r="R2906" t="s">
        <v>8341</v>
      </c>
      <c r="S2906" s="9">
        <f t="shared" si="227"/>
        <v>41466.552314814813</v>
      </c>
      <c r="T2906" s="9">
        <f t="shared" si="228"/>
        <v>41496.552314814813</v>
      </c>
      <c r="U2906">
        <f t="shared" si="229"/>
        <v>2013</v>
      </c>
    </row>
    <row r="2907" spans="1:21" ht="42.75" x14ac:dyDescent="0.4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8323</v>
      </c>
      <c r="R2907" t="s">
        <v>8327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2.75" x14ac:dyDescent="0.4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8325</v>
      </c>
      <c r="R2908" t="s">
        <v>8328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42.75" x14ac:dyDescent="0.4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8310</v>
      </c>
      <c r="R2909" t="s">
        <v>8344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2.75" x14ac:dyDescent="0.4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8323</v>
      </c>
      <c r="R2910" t="s">
        <v>8327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42.75" x14ac:dyDescent="0.4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8325</v>
      </c>
      <c r="R2911" t="s">
        <v>8328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2.75" x14ac:dyDescent="0.4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8323</v>
      </c>
      <c r="R2912" t="s">
        <v>8327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2.75" x14ac:dyDescent="0.4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8325</v>
      </c>
      <c r="R2913" t="s">
        <v>8337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2.75" x14ac:dyDescent="0.4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8325</v>
      </c>
      <c r="R2914" t="s">
        <v>8328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42.75" x14ac:dyDescent="0.4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8325</v>
      </c>
      <c r="R2915" t="s">
        <v>8328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57" x14ac:dyDescent="0.4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8325</v>
      </c>
      <c r="R2916" t="s">
        <v>8328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57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8310</v>
      </c>
      <c r="R2917" t="s">
        <v>8344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2.75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8318</v>
      </c>
      <c r="R2918" t="s">
        <v>8336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28.5" x14ac:dyDescent="0.4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8329</v>
      </c>
      <c r="R2919" t="s">
        <v>8356</v>
      </c>
      <c r="S2919" s="9">
        <f t="shared" si="227"/>
        <v>41409.040011574078</v>
      </c>
      <c r="T2919" s="9">
        <f t="shared" si="228"/>
        <v>41467.910416666666</v>
      </c>
      <c r="U2919">
        <f t="shared" si="229"/>
        <v>2013</v>
      </c>
    </row>
    <row r="2920" spans="1:21" ht="42.75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8313</v>
      </c>
      <c r="R2920" t="s">
        <v>8350</v>
      </c>
      <c r="S2920" s="9">
        <f t="shared" si="227"/>
        <v>42032.510243055556</v>
      </c>
      <c r="T2920" s="9">
        <f t="shared" si="228"/>
        <v>42057.510243055556</v>
      </c>
      <c r="U2920">
        <f t="shared" si="229"/>
        <v>2015</v>
      </c>
    </row>
    <row r="2921" spans="1:21" ht="42.75" x14ac:dyDescent="0.4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8325</v>
      </c>
      <c r="R2921" t="s">
        <v>8328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28.5" x14ac:dyDescent="0.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8310</v>
      </c>
      <c r="R2922" t="s">
        <v>8312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42.75" x14ac:dyDescent="0.4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8325</v>
      </c>
      <c r="R2923" t="s">
        <v>8328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42.75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8310</v>
      </c>
      <c r="R2924" t="s">
        <v>8320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2.75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8315</v>
      </c>
      <c r="R2925" t="s">
        <v>8355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42.75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8318</v>
      </c>
      <c r="R2926" t="s">
        <v>8336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2.75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8313</v>
      </c>
      <c r="R2927" t="s">
        <v>8354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2.75" x14ac:dyDescent="0.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8310</v>
      </c>
      <c r="R2928" t="s">
        <v>8312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42.75" x14ac:dyDescent="0.4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8313</v>
      </c>
      <c r="R2929" t="s">
        <v>8358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42.75" x14ac:dyDescent="0.4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8325</v>
      </c>
      <c r="R2930" t="s">
        <v>8328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28.5" x14ac:dyDescent="0.4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8310</v>
      </c>
      <c r="R2931" t="s">
        <v>8312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42.75" x14ac:dyDescent="0.4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8321</v>
      </c>
      <c r="R2932" t="s">
        <v>8347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42.75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8323</v>
      </c>
      <c r="R2933" t="s">
        <v>8341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42.7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8325</v>
      </c>
      <c r="R2934" t="s">
        <v>8328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42.75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8310</v>
      </c>
      <c r="R2935" t="s">
        <v>8312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42.75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8329</v>
      </c>
      <c r="R2936" t="s">
        <v>8332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42.75" x14ac:dyDescent="0.4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8318</v>
      </c>
      <c r="R2937" t="s">
        <v>8336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42.75" x14ac:dyDescent="0.45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8269</v>
      </c>
      <c r="O2938">
        <f t="shared" si="225"/>
        <v>38</v>
      </c>
      <c r="P2938">
        <f t="shared" si="226"/>
        <v>56.25</v>
      </c>
      <c r="Q2938" s="11" t="s">
        <v>8325</v>
      </c>
      <c r="R2938" t="s">
        <v>8328</v>
      </c>
      <c r="S2938" s="9">
        <f t="shared" si="227"/>
        <v>42074.219699074078</v>
      </c>
      <c r="T2938" s="9">
        <f t="shared" si="228"/>
        <v>42104.208333333328</v>
      </c>
      <c r="U2938">
        <f t="shared" si="229"/>
        <v>2015</v>
      </c>
    </row>
    <row r="2939" spans="1:21" ht="42.75" x14ac:dyDescent="0.45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>
        <f t="shared" si="225"/>
        <v>23</v>
      </c>
      <c r="P2939">
        <f t="shared" si="226"/>
        <v>18.75</v>
      </c>
      <c r="Q2939" s="11" t="s">
        <v>8325</v>
      </c>
      <c r="R2939" t="s">
        <v>8328</v>
      </c>
      <c r="S2939" s="9">
        <f t="shared" si="227"/>
        <v>42800.720127314817</v>
      </c>
      <c r="T2939" s="9">
        <f t="shared" si="228"/>
        <v>42821.678460648152</v>
      </c>
      <c r="U2939">
        <f t="shared" si="229"/>
        <v>2017</v>
      </c>
    </row>
    <row r="2940" spans="1:21" ht="42.75" x14ac:dyDescent="0.4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8325</v>
      </c>
      <c r="R2940" t="s">
        <v>8328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42.75" x14ac:dyDescent="0.4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8313</v>
      </c>
      <c r="R2941" t="s">
        <v>8351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42.75" x14ac:dyDescent="0.4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8310</v>
      </c>
      <c r="R2942" t="s">
        <v>8344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42.75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8310</v>
      </c>
      <c r="R2943" t="s">
        <v>8312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28.5" x14ac:dyDescent="0.45">
      <c r="A2944">
        <v>3638</v>
      </c>
      <c r="B2944" s="3" t="s">
        <v>3636</v>
      </c>
      <c r="C2944" s="3" t="s">
        <v>7748</v>
      </c>
      <c r="D2944" s="6">
        <v>3300</v>
      </c>
      <c r="E2944" s="8">
        <v>216</v>
      </c>
      <c r="F2944" t="s">
        <v>8220</v>
      </c>
      <c r="G2944" t="s">
        <v>8228</v>
      </c>
      <c r="H2944" t="s">
        <v>8250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8303</v>
      </c>
      <c r="O2944">
        <f t="shared" si="225"/>
        <v>7</v>
      </c>
      <c r="P2944">
        <f t="shared" si="226"/>
        <v>108</v>
      </c>
      <c r="Q2944" s="11" t="s">
        <v>8325</v>
      </c>
      <c r="R2944" t="s">
        <v>8337</v>
      </c>
      <c r="S2944" s="9">
        <f t="shared" si="227"/>
        <v>42053.672824074078</v>
      </c>
      <c r="T2944" s="9">
        <f t="shared" si="228"/>
        <v>42113.631157407406</v>
      </c>
      <c r="U2944">
        <f t="shared" si="229"/>
        <v>2015</v>
      </c>
    </row>
    <row r="2945" spans="1:21" ht="42.75" x14ac:dyDescent="0.45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225"/>
        <v>11</v>
      </c>
      <c r="P2945">
        <f t="shared" si="226"/>
        <v>72</v>
      </c>
      <c r="Q2945" s="11" t="s">
        <v>8325</v>
      </c>
      <c r="R2945" t="s">
        <v>8328</v>
      </c>
      <c r="S2945" s="9">
        <f t="shared" si="227"/>
        <v>41990.612546296295</v>
      </c>
      <c r="T2945" s="9">
        <f t="shared" si="228"/>
        <v>42020.434722222228</v>
      </c>
      <c r="U2945">
        <f t="shared" si="229"/>
        <v>2014</v>
      </c>
    </row>
    <row r="2946" spans="1:21" ht="42.75" x14ac:dyDescent="0.4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230">ROUND(E2946/D2946*100,0)</f>
        <v>4</v>
      </c>
      <c r="P2946">
        <f t="shared" si="226"/>
        <v>54</v>
      </c>
      <c r="Q2946" s="11" t="s">
        <v>8329</v>
      </c>
      <c r="R2946" t="s">
        <v>8332</v>
      </c>
      <c r="S2946" s="9">
        <f t="shared" si="227"/>
        <v>42806.863946759258</v>
      </c>
      <c r="T2946" s="9">
        <f t="shared" si="228"/>
        <v>42836.863946759258</v>
      </c>
      <c r="U2946">
        <f t="shared" si="229"/>
        <v>2017</v>
      </c>
    </row>
    <row r="2947" spans="1:21" ht="42.75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1" t="s">
        <v>8323</v>
      </c>
      <c r="R2947" t="s">
        <v>8341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8323</v>
      </c>
      <c r="R2948" t="s">
        <v>8341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42.75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8325</v>
      </c>
      <c r="R2949" t="s">
        <v>8328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42.75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8325</v>
      </c>
      <c r="R2950" t="s">
        <v>8328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42.75" x14ac:dyDescent="0.45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230"/>
        <v>1</v>
      </c>
      <c r="P2951">
        <f t="shared" si="231"/>
        <v>53</v>
      </c>
      <c r="Q2951" s="11" t="s">
        <v>8348</v>
      </c>
      <c r="R2951" t="s">
        <v>8349</v>
      </c>
      <c r="S2951" s="9">
        <f t="shared" si="232"/>
        <v>42598.053113425922</v>
      </c>
      <c r="T2951" s="9">
        <f t="shared" si="233"/>
        <v>42638.053113425922</v>
      </c>
      <c r="U2951">
        <f t="shared" si="234"/>
        <v>2016</v>
      </c>
    </row>
    <row r="2952" spans="1:21" ht="42.75" x14ac:dyDescent="0.45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230"/>
        <v>1</v>
      </c>
      <c r="P2952">
        <f t="shared" si="231"/>
        <v>16.309999999999999</v>
      </c>
      <c r="Q2952" s="11" t="s">
        <v>8318</v>
      </c>
      <c r="R2952" t="s">
        <v>8346</v>
      </c>
      <c r="S2952" s="9">
        <f t="shared" si="232"/>
        <v>42155.129652777774</v>
      </c>
      <c r="T2952" s="9">
        <f t="shared" si="233"/>
        <v>42185.129652777774</v>
      </c>
      <c r="U2952">
        <f t="shared" si="234"/>
        <v>2015</v>
      </c>
    </row>
    <row r="2953" spans="1:21" ht="71.25" x14ac:dyDescent="0.4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8310</v>
      </c>
      <c r="R2953" t="s">
        <v>8312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42.75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8325</v>
      </c>
      <c r="R2954" t="s">
        <v>8328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2.75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8325</v>
      </c>
      <c r="R2955" t="s">
        <v>8328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42.75" x14ac:dyDescent="0.4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8329</v>
      </c>
      <c r="R2956" t="s">
        <v>8356</v>
      </c>
      <c r="S2956" s="9">
        <f t="shared" si="232"/>
        <v>41583.135405092595</v>
      </c>
      <c r="T2956" s="9">
        <f t="shared" si="233"/>
        <v>41623.135405092595</v>
      </c>
      <c r="U2956">
        <f t="shared" si="234"/>
        <v>2013</v>
      </c>
    </row>
    <row r="2957" spans="1:21" ht="42.75" x14ac:dyDescent="0.4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8321</v>
      </c>
      <c r="R2957" t="s">
        <v>8359</v>
      </c>
      <c r="S2957" s="9">
        <f t="shared" si="232"/>
        <v>41854.389780092592</v>
      </c>
      <c r="T2957" s="9">
        <f t="shared" si="233"/>
        <v>41871.389780092592</v>
      </c>
      <c r="U2957">
        <f t="shared" si="234"/>
        <v>2014</v>
      </c>
    </row>
    <row r="2958" spans="1:21" ht="57" x14ac:dyDescent="0.45">
      <c r="A2958">
        <v>1578</v>
      </c>
      <c r="B2958" s="3" t="s">
        <v>1579</v>
      </c>
      <c r="C2958" s="3" t="s">
        <v>5688</v>
      </c>
      <c r="D2958" s="6">
        <v>1897</v>
      </c>
      <c r="E2958" s="8">
        <v>205</v>
      </c>
      <c r="F2958" t="s">
        <v>8219</v>
      </c>
      <c r="G2958" t="s">
        <v>8223</v>
      </c>
      <c r="H2958" t="s">
        <v>8245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8288</v>
      </c>
      <c r="O2958">
        <f t="shared" si="230"/>
        <v>11</v>
      </c>
      <c r="P2958">
        <f t="shared" si="231"/>
        <v>51.25</v>
      </c>
      <c r="Q2958" s="11" t="s">
        <v>8313</v>
      </c>
      <c r="R2958" t="s">
        <v>8351</v>
      </c>
      <c r="S2958" s="9">
        <f t="shared" si="232"/>
        <v>40399.065868055557</v>
      </c>
      <c r="T2958" s="9">
        <f t="shared" si="233"/>
        <v>40423.083333333336</v>
      </c>
      <c r="U2958">
        <f t="shared" si="234"/>
        <v>2010</v>
      </c>
    </row>
    <row r="2959" spans="1:21" ht="42.75" x14ac:dyDescent="0.45">
      <c r="A2959">
        <v>673</v>
      </c>
      <c r="B2959" s="3" t="s">
        <v>674</v>
      </c>
      <c r="C2959" s="3" t="s">
        <v>4783</v>
      </c>
      <c r="D2959" s="6">
        <v>100000</v>
      </c>
      <c r="E2959" s="8">
        <v>205</v>
      </c>
      <c r="F2959" t="s">
        <v>8220</v>
      </c>
      <c r="G2959" t="s">
        <v>8223</v>
      </c>
      <c r="H2959" t="s">
        <v>8245</v>
      </c>
      <c r="I2959">
        <v>1409602217</v>
      </c>
      <c r="J2959">
        <v>1405714217</v>
      </c>
      <c r="K2959" t="b">
        <v>0</v>
      </c>
      <c r="L2959">
        <v>3</v>
      </c>
      <c r="M2959" t="b">
        <v>0</v>
      </c>
      <c r="N2959" t="s">
        <v>8271</v>
      </c>
      <c r="O2959">
        <f t="shared" si="230"/>
        <v>0</v>
      </c>
      <c r="P2959">
        <f t="shared" si="231"/>
        <v>68.33</v>
      </c>
      <c r="Q2959" s="11" t="s">
        <v>8310</v>
      </c>
      <c r="R2959" t="s">
        <v>8312</v>
      </c>
      <c r="S2959" s="9">
        <f t="shared" si="232"/>
        <v>41838.840474537035</v>
      </c>
      <c r="T2959" s="9">
        <f t="shared" si="233"/>
        <v>41883.840474537035</v>
      </c>
      <c r="U2959">
        <f t="shared" si="234"/>
        <v>2014</v>
      </c>
    </row>
    <row r="2960" spans="1:21" ht="42.75" x14ac:dyDescent="0.45">
      <c r="A2960">
        <v>517</v>
      </c>
      <c r="B2960" s="3" t="s">
        <v>518</v>
      </c>
      <c r="C2960" s="3" t="s">
        <v>4627</v>
      </c>
      <c r="D2960" s="6">
        <v>15000</v>
      </c>
      <c r="E2960" s="8">
        <v>205</v>
      </c>
      <c r="F2960" t="s">
        <v>8220</v>
      </c>
      <c r="G2960" t="s">
        <v>8223</v>
      </c>
      <c r="H2960" t="s">
        <v>8245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8268</v>
      </c>
      <c r="O2960">
        <f t="shared" si="230"/>
        <v>1</v>
      </c>
      <c r="P2960">
        <f t="shared" si="231"/>
        <v>68.33</v>
      </c>
      <c r="Q2960" s="11" t="s">
        <v>8323</v>
      </c>
      <c r="R2960" t="s">
        <v>8341</v>
      </c>
      <c r="S2960" s="9">
        <f t="shared" si="232"/>
        <v>42738.615289351852</v>
      </c>
      <c r="T2960" s="9">
        <f t="shared" si="233"/>
        <v>42768.615289351852</v>
      </c>
      <c r="U2960">
        <f t="shared" si="234"/>
        <v>2017</v>
      </c>
    </row>
    <row r="2961" spans="1:21" ht="28.5" x14ac:dyDescent="0.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8315</v>
      </c>
      <c r="R2961" t="s">
        <v>8353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42.75" x14ac:dyDescent="0.4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8329</v>
      </c>
      <c r="R2962" t="s">
        <v>8330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42.75" x14ac:dyDescent="0.4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8323</v>
      </c>
      <c r="R2963" t="s">
        <v>8345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42.75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8325</v>
      </c>
      <c r="R2964" t="s">
        <v>8328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2.75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8323</v>
      </c>
      <c r="R2965" t="s">
        <v>8341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x14ac:dyDescent="0.4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8325</v>
      </c>
      <c r="R2966" t="s">
        <v>8328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2.75" x14ac:dyDescent="0.4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8321</v>
      </c>
      <c r="R2967" t="s">
        <v>8347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42.75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8321</v>
      </c>
      <c r="R2968" t="s">
        <v>8347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2.75" x14ac:dyDescent="0.4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8325</v>
      </c>
      <c r="R2969" t="s">
        <v>8328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2.75" x14ac:dyDescent="0.4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8325</v>
      </c>
      <c r="R2970" t="s">
        <v>8328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42.75" x14ac:dyDescent="0.4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8313</v>
      </c>
      <c r="R2971" t="s">
        <v>8350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42.75" x14ac:dyDescent="0.4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8325</v>
      </c>
      <c r="R2972" t="s">
        <v>8328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28.5" x14ac:dyDescent="0.4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8310</v>
      </c>
      <c r="R2973" t="s">
        <v>8344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42.75" x14ac:dyDescent="0.4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8325</v>
      </c>
      <c r="R2974" t="s">
        <v>8326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2.75" x14ac:dyDescent="0.4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8329</v>
      </c>
      <c r="R2975" t="s">
        <v>8330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28.5" x14ac:dyDescent="0.4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8323</v>
      </c>
      <c r="R2976" t="s">
        <v>8327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42.75" x14ac:dyDescent="0.4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8313</v>
      </c>
      <c r="R2977" t="s">
        <v>8335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2.75" x14ac:dyDescent="0.4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8325</v>
      </c>
      <c r="R2978" t="s">
        <v>8328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42.75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8310</v>
      </c>
      <c r="R2979" t="s">
        <v>8312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2.75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8329</v>
      </c>
      <c r="R2980" t="s">
        <v>8352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42.75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8329</v>
      </c>
      <c r="R2981" t="s">
        <v>8352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42.75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8329</v>
      </c>
      <c r="R2982" t="s">
        <v>8330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28.5" x14ac:dyDescent="0.4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8325</v>
      </c>
      <c r="R2983" t="s">
        <v>8328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42.75" x14ac:dyDescent="0.4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8325</v>
      </c>
      <c r="R2984" t="s">
        <v>8328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42.75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8310</v>
      </c>
      <c r="R2985" t="s">
        <v>8312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42.75" x14ac:dyDescent="0.4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8323</v>
      </c>
      <c r="R2986" t="s">
        <v>8339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x14ac:dyDescent="0.4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8348</v>
      </c>
      <c r="R2987" t="s">
        <v>8349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2.75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8325</v>
      </c>
      <c r="R2988" t="s">
        <v>8328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42.75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8321</v>
      </c>
      <c r="R2989" t="s">
        <v>8347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2.75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8315</v>
      </c>
      <c r="R2990" t="s">
        <v>8316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42.75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8318</v>
      </c>
      <c r="R2991" t="s">
        <v>8346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28.5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8325</v>
      </c>
      <c r="R2992" t="s">
        <v>8328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2.75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8325</v>
      </c>
      <c r="R2993" t="s">
        <v>8328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42.75" x14ac:dyDescent="0.4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8310</v>
      </c>
      <c r="R2994" t="s">
        <v>8344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2.75" x14ac:dyDescent="0.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8313</v>
      </c>
      <c r="R2995" t="s">
        <v>8350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28.5" x14ac:dyDescent="0.4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8323</v>
      </c>
      <c r="R2996" t="s">
        <v>8327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28.5" x14ac:dyDescent="0.4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8329</v>
      </c>
      <c r="R2997" t="s">
        <v>8333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42.75" x14ac:dyDescent="0.4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8325</v>
      </c>
      <c r="R2998" t="s">
        <v>8328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28.5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8318</v>
      </c>
      <c r="R2999" t="s">
        <v>8336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57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8329</v>
      </c>
      <c r="R3000" t="s">
        <v>8356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57" x14ac:dyDescent="0.4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8325</v>
      </c>
      <c r="R3001" t="s">
        <v>8328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57" x14ac:dyDescent="0.4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8313</v>
      </c>
      <c r="R3002" t="s">
        <v>8354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42.75" x14ac:dyDescent="0.4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8325</v>
      </c>
      <c r="R3003" t="s">
        <v>8326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28.5" x14ac:dyDescent="0.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8310</v>
      </c>
      <c r="R3004" t="s">
        <v>8344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42.75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8325</v>
      </c>
      <c r="R3005" t="s">
        <v>8328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2.75" x14ac:dyDescent="0.4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8329</v>
      </c>
      <c r="R3006" t="s">
        <v>8352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2.75" x14ac:dyDescent="0.4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8313</v>
      </c>
      <c r="R3007" t="s">
        <v>8354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42.75" x14ac:dyDescent="0.4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8325</v>
      </c>
      <c r="R3008" t="s">
        <v>8328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57" x14ac:dyDescent="0.4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8325</v>
      </c>
      <c r="R3009" t="s">
        <v>8328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2.75" x14ac:dyDescent="0.4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1"/>
        <v>28.33</v>
      </c>
      <c r="Q3010" s="11" t="s">
        <v>8315</v>
      </c>
      <c r="R3010" t="s">
        <v>8357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28.5" x14ac:dyDescent="0.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ref="P3011:P3074" si="236">IFERROR(ROUND(E3011/L3011,2),0)</f>
        <v>27.5</v>
      </c>
      <c r="Q3011" s="11" t="s">
        <v>8325</v>
      </c>
      <c r="R3011" t="s">
        <v>8328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2.75" x14ac:dyDescent="0.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8318</v>
      </c>
      <c r="R3012" t="s">
        <v>8336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42.75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8325</v>
      </c>
      <c r="R3013" t="s">
        <v>8328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2.75" x14ac:dyDescent="0.4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8329</v>
      </c>
      <c r="R3014" t="s">
        <v>8352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2.75" x14ac:dyDescent="0.4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8329</v>
      </c>
      <c r="R3015" t="s">
        <v>8352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2.75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8310</v>
      </c>
      <c r="R3016" t="s">
        <v>8312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28.5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8315</v>
      </c>
      <c r="R3017" t="s">
        <v>8316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2.75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8323</v>
      </c>
      <c r="R3018" t="s">
        <v>8341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28.5" x14ac:dyDescent="0.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8325</v>
      </c>
      <c r="R3019" t="s">
        <v>8328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42.75" x14ac:dyDescent="0.4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8329</v>
      </c>
      <c r="R3020" t="s">
        <v>8333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42.75" x14ac:dyDescent="0.4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8323</v>
      </c>
      <c r="R3021" t="s">
        <v>8339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2.75" x14ac:dyDescent="0.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8329</v>
      </c>
      <c r="R3022" t="s">
        <v>8352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42.75" x14ac:dyDescent="0.4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8321</v>
      </c>
      <c r="R3023" t="s">
        <v>8347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42.75" x14ac:dyDescent="0.4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8321</v>
      </c>
      <c r="R3024" t="s">
        <v>8347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2.75" x14ac:dyDescent="0.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8325</v>
      </c>
      <c r="R3025" t="s">
        <v>8337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2.75" x14ac:dyDescent="0.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8325</v>
      </c>
      <c r="R3026" t="s">
        <v>8328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42.75" x14ac:dyDescent="0.4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8313</v>
      </c>
      <c r="R3027" t="s">
        <v>8354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2.75" x14ac:dyDescent="0.4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8323</v>
      </c>
      <c r="R3028" t="s">
        <v>8341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2.75" x14ac:dyDescent="0.4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8313</v>
      </c>
      <c r="R3029" t="s">
        <v>8358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42.75" x14ac:dyDescent="0.4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8329</v>
      </c>
      <c r="R3030" t="s">
        <v>8332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28.5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8325</v>
      </c>
      <c r="R3031" t="s">
        <v>8328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57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8323</v>
      </c>
      <c r="R3032" t="s">
        <v>8341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2.75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8325</v>
      </c>
      <c r="R3033" t="s">
        <v>8328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2.75" x14ac:dyDescent="0.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8321</v>
      </c>
      <c r="R3034" t="s">
        <v>8347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x14ac:dyDescent="0.4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8313</v>
      </c>
      <c r="R3035" t="s">
        <v>8350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2.75" x14ac:dyDescent="0.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8325</v>
      </c>
      <c r="R3036" t="s">
        <v>8328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28.5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8310</v>
      </c>
      <c r="R3037" t="s">
        <v>8344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42.75" x14ac:dyDescent="0.4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8325</v>
      </c>
      <c r="R3038" t="s">
        <v>8326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42.75" x14ac:dyDescent="0.4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8323</v>
      </c>
      <c r="R3039" t="s">
        <v>8341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42.75" x14ac:dyDescent="0.4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8323</v>
      </c>
      <c r="R3040" t="s">
        <v>8339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42.75" x14ac:dyDescent="0.4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8310</v>
      </c>
      <c r="R3041" t="s">
        <v>8344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28.5" x14ac:dyDescent="0.4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8315</v>
      </c>
      <c r="R3042" t="s">
        <v>8355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2.75" x14ac:dyDescent="0.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8313</v>
      </c>
      <c r="R3043" t="s">
        <v>8358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8323</v>
      </c>
      <c r="R3044" t="s">
        <v>8341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2.75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8325</v>
      </c>
      <c r="R3045" t="s">
        <v>8328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42.75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8325</v>
      </c>
      <c r="R3046" t="s">
        <v>8328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2.75" x14ac:dyDescent="0.4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8325</v>
      </c>
      <c r="R3047" t="s">
        <v>8328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42.75" x14ac:dyDescent="0.4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8325</v>
      </c>
      <c r="R3048" t="s">
        <v>8328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28.5" x14ac:dyDescent="0.4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8325</v>
      </c>
      <c r="R3049" t="s">
        <v>8328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42.75" x14ac:dyDescent="0.4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8325</v>
      </c>
      <c r="R3050" t="s">
        <v>8328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42.75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8323</v>
      </c>
      <c r="R3051" t="s">
        <v>8341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42.75" x14ac:dyDescent="0.4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8329</v>
      </c>
      <c r="R3052" t="s">
        <v>8356</v>
      </c>
      <c r="S3052" s="9">
        <f t="shared" si="237"/>
        <v>41509.905995370369</v>
      </c>
      <c r="T3052" s="9">
        <f t="shared" si="238"/>
        <v>41569.905995370369</v>
      </c>
      <c r="U3052">
        <f t="shared" si="239"/>
        <v>2013</v>
      </c>
    </row>
    <row r="3053" spans="1:21" ht="42.75" x14ac:dyDescent="0.4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8310</v>
      </c>
      <c r="R3053" t="s">
        <v>8342</v>
      </c>
      <c r="S3053" s="9">
        <f t="shared" si="237"/>
        <v>42033.001087962963</v>
      </c>
      <c r="T3053" s="9">
        <f t="shared" si="238"/>
        <v>42063.001087962963</v>
      </c>
      <c r="U3053">
        <f t="shared" si="239"/>
        <v>2015</v>
      </c>
    </row>
    <row r="3054" spans="1:21" ht="28.5" x14ac:dyDescent="0.4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8310</v>
      </c>
      <c r="R3054" t="s">
        <v>8344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2.75" x14ac:dyDescent="0.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8329</v>
      </c>
      <c r="R3055" t="s">
        <v>8352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2.75" x14ac:dyDescent="0.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8325</v>
      </c>
      <c r="R3056" t="s">
        <v>8328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28.5" x14ac:dyDescent="0.4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8325</v>
      </c>
      <c r="R3057" t="s">
        <v>8328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42.75" x14ac:dyDescent="0.4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8323</v>
      </c>
      <c r="R3058" t="s">
        <v>8327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42.75" x14ac:dyDescent="0.4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8318</v>
      </c>
      <c r="R3059" t="s">
        <v>8336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28.5" x14ac:dyDescent="0.4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8325</v>
      </c>
      <c r="R3060" t="s">
        <v>8328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42.75" x14ac:dyDescent="0.4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8325</v>
      </c>
      <c r="R3061" t="s">
        <v>8337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28.5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8325</v>
      </c>
      <c r="R3062" t="s">
        <v>8337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2.75" x14ac:dyDescent="0.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8325</v>
      </c>
      <c r="R3063" t="s">
        <v>8326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28.5" x14ac:dyDescent="0.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8318</v>
      </c>
      <c r="R3064" t="s">
        <v>8336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28.5" x14ac:dyDescent="0.4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8325</v>
      </c>
      <c r="R3065" t="s">
        <v>8326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2.75" x14ac:dyDescent="0.4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8310</v>
      </c>
      <c r="R3066" t="s">
        <v>8312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2.75" x14ac:dyDescent="0.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8325</v>
      </c>
      <c r="R3067" t="s">
        <v>8328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42.75" x14ac:dyDescent="0.45">
      <c r="A3068">
        <v>1572</v>
      </c>
      <c r="B3068" s="3" t="s">
        <v>1573</v>
      </c>
      <c r="C3068" s="3" t="s">
        <v>5682</v>
      </c>
      <c r="D3068" s="6">
        <v>2500</v>
      </c>
      <c r="E3068" s="8">
        <v>125</v>
      </c>
      <c r="F3068" t="s">
        <v>8219</v>
      </c>
      <c r="G3068" t="s">
        <v>8224</v>
      </c>
      <c r="H3068" t="s">
        <v>8246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8288</v>
      </c>
      <c r="O3068">
        <f t="shared" si="235"/>
        <v>5</v>
      </c>
      <c r="P3068">
        <f t="shared" si="236"/>
        <v>41.67</v>
      </c>
      <c r="Q3068" s="11" t="s">
        <v>8313</v>
      </c>
      <c r="R3068" t="s">
        <v>8351</v>
      </c>
      <c r="S3068" s="9">
        <f t="shared" si="237"/>
        <v>42404.033090277779</v>
      </c>
      <c r="T3068" s="9">
        <f t="shared" si="238"/>
        <v>42428.999305555553</v>
      </c>
      <c r="U3068">
        <f t="shared" si="239"/>
        <v>2016</v>
      </c>
    </row>
    <row r="3069" spans="1:21" ht="42.75" x14ac:dyDescent="0.45">
      <c r="A3069">
        <v>1138</v>
      </c>
      <c r="B3069" s="3" t="s">
        <v>1139</v>
      </c>
      <c r="C3069" s="3" t="s">
        <v>5248</v>
      </c>
      <c r="D3069" s="6">
        <v>35000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8281</v>
      </c>
      <c r="O3069">
        <f t="shared" si="235"/>
        <v>0</v>
      </c>
      <c r="P3069">
        <f t="shared" si="236"/>
        <v>31.25</v>
      </c>
      <c r="Q3069" s="11" t="s">
        <v>8318</v>
      </c>
      <c r="R3069" t="s">
        <v>8346</v>
      </c>
      <c r="S3069" s="9">
        <f t="shared" si="237"/>
        <v>42736.9066087963</v>
      </c>
      <c r="T3069" s="9">
        <f t="shared" si="238"/>
        <v>42756.9066087963</v>
      </c>
      <c r="U3069">
        <f t="shared" si="239"/>
        <v>2017</v>
      </c>
    </row>
    <row r="3070" spans="1:21" ht="42.75" x14ac:dyDescent="0.45">
      <c r="A3070">
        <v>1866</v>
      </c>
      <c r="B3070" s="3" t="s">
        <v>1867</v>
      </c>
      <c r="C3070" s="3" t="s">
        <v>5976</v>
      </c>
      <c r="D3070" s="6">
        <v>25000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1488340800</v>
      </c>
      <c r="J3070">
        <v>1483768497</v>
      </c>
      <c r="K3070" t="b">
        <v>0</v>
      </c>
      <c r="L3070">
        <v>2</v>
      </c>
      <c r="M3070" t="b">
        <v>0</v>
      </c>
      <c r="N3070" t="s">
        <v>8281</v>
      </c>
      <c r="O3070">
        <f t="shared" si="235"/>
        <v>1</v>
      </c>
      <c r="P3070">
        <f t="shared" si="236"/>
        <v>62.5</v>
      </c>
      <c r="Q3070" s="11" t="s">
        <v>8318</v>
      </c>
      <c r="R3070" t="s">
        <v>8346</v>
      </c>
      <c r="S3070" s="9">
        <f t="shared" si="237"/>
        <v>42742.246493055558</v>
      </c>
      <c r="T3070" s="9">
        <f t="shared" si="238"/>
        <v>42795.166666666672</v>
      </c>
      <c r="U3070">
        <f t="shared" si="239"/>
        <v>2017</v>
      </c>
    </row>
    <row r="3071" spans="1:21" ht="42.75" x14ac:dyDescent="0.45">
      <c r="A3071">
        <v>3087</v>
      </c>
      <c r="B3071" s="3" t="s">
        <v>3087</v>
      </c>
      <c r="C3071" s="3" t="s">
        <v>7197</v>
      </c>
      <c r="D3071" s="6">
        <v>20000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1482294990</v>
      </c>
      <c r="J3071">
        <v>1477107390</v>
      </c>
      <c r="K3071" t="b">
        <v>0</v>
      </c>
      <c r="L3071">
        <v>2</v>
      </c>
      <c r="M3071" t="b">
        <v>0</v>
      </c>
      <c r="N3071" t="s">
        <v>8301</v>
      </c>
      <c r="O3071">
        <f t="shared" si="235"/>
        <v>1</v>
      </c>
      <c r="P3071">
        <f t="shared" si="236"/>
        <v>62.5</v>
      </c>
      <c r="Q3071" s="11" t="s">
        <v>8325</v>
      </c>
      <c r="R3071" t="s">
        <v>8326</v>
      </c>
      <c r="S3071" s="9">
        <f t="shared" si="237"/>
        <v>42665.150347222225</v>
      </c>
      <c r="T3071" s="9">
        <f t="shared" si="238"/>
        <v>42725.192013888889</v>
      </c>
      <c r="U3071">
        <f t="shared" si="239"/>
        <v>2016</v>
      </c>
    </row>
    <row r="3072" spans="1:21" ht="42.75" x14ac:dyDescent="0.45">
      <c r="A3072">
        <v>4021</v>
      </c>
      <c r="B3072" s="3" t="s">
        <v>4017</v>
      </c>
      <c r="C3072" s="3" t="s">
        <v>8126</v>
      </c>
      <c r="D3072" s="6">
        <v>15000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8325</v>
      </c>
      <c r="R3072" t="s">
        <v>8328</v>
      </c>
      <c r="S3072" s="9">
        <f t="shared" si="237"/>
        <v>41878.911550925928</v>
      </c>
      <c r="T3072" s="9">
        <f t="shared" si="238"/>
        <v>41938.911550925928</v>
      </c>
      <c r="U3072">
        <f t="shared" si="239"/>
        <v>2014</v>
      </c>
    </row>
    <row r="3073" spans="1:21" ht="42.75" x14ac:dyDescent="0.4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235"/>
        <v>1</v>
      </c>
      <c r="P3073">
        <f t="shared" si="236"/>
        <v>62.5</v>
      </c>
      <c r="Q3073" s="11" t="s">
        <v>8325</v>
      </c>
      <c r="R3073" t="s">
        <v>8328</v>
      </c>
      <c r="S3073" s="9">
        <f t="shared" si="237"/>
        <v>41843.775011574071</v>
      </c>
      <c r="T3073" s="9">
        <f t="shared" si="238"/>
        <v>41863.775011574071</v>
      </c>
      <c r="U3073">
        <f t="shared" si="239"/>
        <v>2014</v>
      </c>
    </row>
    <row r="3074" spans="1:21" ht="42.75" x14ac:dyDescent="0.45">
      <c r="A3074">
        <v>890</v>
      </c>
      <c r="B3074" s="3" t="s">
        <v>891</v>
      </c>
      <c r="C3074" s="3" t="s">
        <v>5000</v>
      </c>
      <c r="D3074" s="6">
        <v>3000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1385055979</v>
      </c>
      <c r="J3074">
        <v>1382460379</v>
      </c>
      <c r="K3074" t="b">
        <v>0</v>
      </c>
      <c r="L3074">
        <v>4</v>
      </c>
      <c r="M3074" t="b">
        <v>0</v>
      </c>
      <c r="N3074" t="s">
        <v>8277</v>
      </c>
      <c r="O3074">
        <f t="shared" ref="O3074:O3137" si="240">ROUND(E3074/D3074*100,0)</f>
        <v>4</v>
      </c>
      <c r="P3074">
        <f t="shared" si="236"/>
        <v>31.25</v>
      </c>
      <c r="Q3074" s="11" t="s">
        <v>8329</v>
      </c>
      <c r="R3074" t="s">
        <v>8330</v>
      </c>
      <c r="S3074" s="9">
        <f t="shared" si="237"/>
        <v>41569.698831018519</v>
      </c>
      <c r="T3074" s="9">
        <f t="shared" si="238"/>
        <v>41599.740497685183</v>
      </c>
      <c r="U3074">
        <f t="shared" si="239"/>
        <v>2013</v>
      </c>
    </row>
    <row r="3075" spans="1:21" ht="42.75" x14ac:dyDescent="0.45">
      <c r="A3075">
        <v>434</v>
      </c>
      <c r="B3075" s="3" t="s">
        <v>435</v>
      </c>
      <c r="C3075" s="3" t="s">
        <v>4544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>
        <v>1385931702</v>
      </c>
      <c r="J3075">
        <v>1383076902</v>
      </c>
      <c r="K3075" t="b">
        <v>0</v>
      </c>
      <c r="L3075">
        <v>2</v>
      </c>
      <c r="M3075" t="b">
        <v>0</v>
      </c>
      <c r="N3075" t="s">
        <v>8268</v>
      </c>
      <c r="O3075">
        <f t="shared" si="240"/>
        <v>5</v>
      </c>
      <c r="P3075">
        <f t="shared" ref="P3075:P3138" si="241">IFERROR(ROUND(E3075/L3075,2),0)</f>
        <v>62.5</v>
      </c>
      <c r="Q3075" s="11" t="s">
        <v>8323</v>
      </c>
      <c r="R3075" t="s">
        <v>8341</v>
      </c>
      <c r="S3075" s="9">
        <f t="shared" ref="S3075:S3138" si="242">(((J3075/60)/60)/24)+DATE(1970,1,1)</f>
        <v>41576.834513888891</v>
      </c>
      <c r="T3075" s="9">
        <f t="shared" ref="T3075:T3138" si="243">(((I3075/60)/60)/24)+DATE(1970,1,1)</f>
        <v>41609.876180555555</v>
      </c>
      <c r="U3075">
        <f t="shared" ref="U3075:U3138" si="244">YEAR(S3075)</f>
        <v>2013</v>
      </c>
    </row>
    <row r="3076" spans="1:21" ht="28.5" x14ac:dyDescent="0.4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8310</v>
      </c>
      <c r="R3076" t="s">
        <v>8317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42.75" x14ac:dyDescent="0.4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8325</v>
      </c>
      <c r="R3077" t="s">
        <v>8328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2.75" x14ac:dyDescent="0.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8310</v>
      </c>
      <c r="R3078" t="s">
        <v>8344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2.75" x14ac:dyDescent="0.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8329</v>
      </c>
      <c r="R3079" t="s">
        <v>8352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42.75" x14ac:dyDescent="0.45">
      <c r="A3080">
        <v>2567</v>
      </c>
      <c r="B3080" s="3" t="s">
        <v>2567</v>
      </c>
      <c r="C3080" s="3" t="s">
        <v>6677</v>
      </c>
      <c r="D3080" s="6">
        <v>45000</v>
      </c>
      <c r="E3080" s="8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240"/>
        <v>0</v>
      </c>
      <c r="P3080">
        <f t="shared" si="241"/>
        <v>60</v>
      </c>
      <c r="Q3080" s="11" t="s">
        <v>8321</v>
      </c>
      <c r="R3080" t="s">
        <v>8347</v>
      </c>
      <c r="S3080" s="9">
        <f t="shared" si="242"/>
        <v>42087.878912037035</v>
      </c>
      <c r="T3080" s="9">
        <f t="shared" si="243"/>
        <v>42117.878912037035</v>
      </c>
      <c r="U3080">
        <f t="shared" si="244"/>
        <v>2015</v>
      </c>
    </row>
    <row r="3081" spans="1:21" ht="42.75" x14ac:dyDescent="0.45">
      <c r="A3081">
        <v>2362</v>
      </c>
      <c r="B3081" s="3" t="s">
        <v>2363</v>
      </c>
      <c r="C3081" s="3" t="s">
        <v>6472</v>
      </c>
      <c r="D3081" s="6">
        <v>420</v>
      </c>
      <c r="E3081" s="8">
        <v>120</v>
      </c>
      <c r="F3081" t="s">
        <v>8219</v>
      </c>
      <c r="G3081" t="s">
        <v>8223</v>
      </c>
      <c r="H3081" t="s">
        <v>8245</v>
      </c>
      <c r="I3081">
        <v>1418315470</v>
      </c>
      <c r="J3081">
        <v>1415723470</v>
      </c>
      <c r="K3081" t="b">
        <v>0</v>
      </c>
      <c r="L3081">
        <v>2</v>
      </c>
      <c r="M3081" t="b">
        <v>0</v>
      </c>
      <c r="N3081" t="s">
        <v>8270</v>
      </c>
      <c r="O3081">
        <f t="shared" si="240"/>
        <v>29</v>
      </c>
      <c r="P3081">
        <f t="shared" si="241"/>
        <v>60</v>
      </c>
      <c r="Q3081" s="11" t="s">
        <v>8310</v>
      </c>
      <c r="R3081" t="s">
        <v>8344</v>
      </c>
      <c r="S3081" s="9">
        <f t="shared" si="242"/>
        <v>41954.688310185185</v>
      </c>
      <c r="T3081" s="9">
        <f t="shared" si="243"/>
        <v>41984.688310185185</v>
      </c>
      <c r="U3081">
        <f t="shared" si="244"/>
        <v>2014</v>
      </c>
    </row>
    <row r="3082" spans="1:21" ht="42.75" x14ac:dyDescent="0.45">
      <c r="A3082">
        <v>3918</v>
      </c>
      <c r="B3082" s="3" t="s">
        <v>3915</v>
      </c>
      <c r="C3082" s="3" t="s">
        <v>8026</v>
      </c>
      <c r="D3082" s="6">
        <v>60000</v>
      </c>
      <c r="E3082" s="8">
        <v>120</v>
      </c>
      <c r="F3082" t="s">
        <v>8220</v>
      </c>
      <c r="G3082" t="s">
        <v>8224</v>
      </c>
      <c r="H3082" t="s">
        <v>8246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8269</v>
      </c>
      <c r="O3082">
        <f t="shared" si="240"/>
        <v>0</v>
      </c>
      <c r="P3082">
        <f t="shared" si="241"/>
        <v>40</v>
      </c>
      <c r="Q3082" s="11" t="s">
        <v>8325</v>
      </c>
      <c r="R3082" t="s">
        <v>8328</v>
      </c>
      <c r="S3082" s="9">
        <f t="shared" si="242"/>
        <v>41843.664618055554</v>
      </c>
      <c r="T3082" s="9">
        <f t="shared" si="243"/>
        <v>41855.666666666664</v>
      </c>
      <c r="U3082">
        <f t="shared" si="244"/>
        <v>2014</v>
      </c>
    </row>
    <row r="3083" spans="1:21" ht="42.75" x14ac:dyDescent="0.4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240"/>
        <v>6</v>
      </c>
      <c r="P3083">
        <f t="shared" si="241"/>
        <v>60</v>
      </c>
      <c r="Q3083" s="11" t="s">
        <v>8329</v>
      </c>
      <c r="R3083" t="s">
        <v>8352</v>
      </c>
      <c r="S3083" s="9">
        <f t="shared" si="242"/>
        <v>41711.169085648151</v>
      </c>
      <c r="T3083" s="9">
        <f t="shared" si="243"/>
        <v>41771.169085648151</v>
      </c>
      <c r="U3083">
        <f t="shared" si="244"/>
        <v>2014</v>
      </c>
    </row>
    <row r="3084" spans="1:21" ht="42.75" x14ac:dyDescent="0.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8321</v>
      </c>
      <c r="R3084" t="s">
        <v>8322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2.75" x14ac:dyDescent="0.4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8325</v>
      </c>
      <c r="R3085" t="s">
        <v>8328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42.75" x14ac:dyDescent="0.4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8318</v>
      </c>
      <c r="R3086" t="s">
        <v>8336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2.75" x14ac:dyDescent="0.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8325</v>
      </c>
      <c r="R3087" t="s">
        <v>8328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2.75" x14ac:dyDescent="0.4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8329</v>
      </c>
      <c r="R3088" t="s">
        <v>8356</v>
      </c>
      <c r="S3088" s="9">
        <f t="shared" si="242"/>
        <v>40939.948773148149</v>
      </c>
      <c r="T3088" s="9">
        <f t="shared" si="243"/>
        <v>40960.948773148149</v>
      </c>
      <c r="U3088">
        <f t="shared" si="244"/>
        <v>2012</v>
      </c>
    </row>
    <row r="3089" spans="1:21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8325</v>
      </c>
      <c r="R3089" t="s">
        <v>8326</v>
      </c>
      <c r="S3089" s="9">
        <f t="shared" si="242"/>
        <v>42678.932083333333</v>
      </c>
      <c r="T3089" s="9">
        <f t="shared" si="243"/>
        <v>42683.973750000005</v>
      </c>
      <c r="U3089">
        <f t="shared" si="244"/>
        <v>2016</v>
      </c>
    </row>
    <row r="3090" spans="1:21" ht="42.75" x14ac:dyDescent="0.4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8325</v>
      </c>
      <c r="R3090" t="s">
        <v>8337</v>
      </c>
      <c r="S3090" s="9">
        <f t="shared" si="242"/>
        <v>42138.798819444448</v>
      </c>
      <c r="T3090" s="9">
        <f t="shared" si="243"/>
        <v>42170.798819444448</v>
      </c>
      <c r="U3090">
        <f t="shared" si="244"/>
        <v>2015</v>
      </c>
    </row>
    <row r="3091" spans="1:21" ht="42.75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8323</v>
      </c>
      <c r="R3091" t="s">
        <v>8339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2.75" x14ac:dyDescent="0.4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8318</v>
      </c>
      <c r="R3092" t="s">
        <v>8336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42.75" x14ac:dyDescent="0.4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8318</v>
      </c>
      <c r="R3093" t="s">
        <v>8336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57" x14ac:dyDescent="0.4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8310</v>
      </c>
      <c r="R3094" t="s">
        <v>8344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42.75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8323</v>
      </c>
      <c r="R3095" t="s">
        <v>8341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42.75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8329</v>
      </c>
      <c r="R3096" t="s">
        <v>8330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42.75" x14ac:dyDescent="0.4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8325</v>
      </c>
      <c r="R3097" t="s">
        <v>8337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28.5" x14ac:dyDescent="0.4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8313</v>
      </c>
      <c r="R3098" t="s">
        <v>8358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42.75" x14ac:dyDescent="0.4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8325</v>
      </c>
      <c r="R3099" t="s">
        <v>8328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2.75" x14ac:dyDescent="0.4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8325</v>
      </c>
      <c r="R3100" t="s">
        <v>8328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42.75" x14ac:dyDescent="0.4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8323</v>
      </c>
      <c r="R3101" t="s">
        <v>8327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2.75" x14ac:dyDescent="0.4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8329</v>
      </c>
      <c r="R3102" t="s">
        <v>8332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42.75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8325</v>
      </c>
      <c r="R3103" t="s">
        <v>8328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42.75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8318</v>
      </c>
      <c r="R3104" t="s">
        <v>8336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28.5" x14ac:dyDescent="0.4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8310</v>
      </c>
      <c r="R3105" t="s">
        <v>8344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42.75" x14ac:dyDescent="0.4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8321</v>
      </c>
      <c r="R3106" t="s">
        <v>8322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28.5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8315</v>
      </c>
      <c r="R3107" t="s">
        <v>8316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42.75" x14ac:dyDescent="0.4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8310</v>
      </c>
      <c r="R3108" t="s">
        <v>8312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42.75" x14ac:dyDescent="0.45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240"/>
        <v>1</v>
      </c>
      <c r="P3109">
        <f t="shared" si="241"/>
        <v>17.670000000000002</v>
      </c>
      <c r="Q3109" s="11" t="s">
        <v>8310</v>
      </c>
      <c r="R3109" t="s">
        <v>8317</v>
      </c>
      <c r="S3109" s="9">
        <f t="shared" si="242"/>
        <v>42408.714814814812</v>
      </c>
      <c r="T3109" s="9">
        <f t="shared" si="243"/>
        <v>42438.714814814812</v>
      </c>
      <c r="U3109">
        <f t="shared" si="244"/>
        <v>2016</v>
      </c>
    </row>
    <row r="3110" spans="1:21" ht="42.75" x14ac:dyDescent="0.45">
      <c r="A3110">
        <v>571</v>
      </c>
      <c r="B3110" s="3" t="s">
        <v>572</v>
      </c>
      <c r="C3110" s="3" t="s">
        <v>4681</v>
      </c>
      <c r="D3110" s="6">
        <v>25000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8270</v>
      </c>
      <c r="O3110">
        <f t="shared" si="240"/>
        <v>0</v>
      </c>
      <c r="P3110">
        <f t="shared" si="241"/>
        <v>53</v>
      </c>
      <c r="Q3110" s="11" t="s">
        <v>8310</v>
      </c>
      <c r="R3110" t="s">
        <v>8344</v>
      </c>
      <c r="S3110" s="9">
        <f t="shared" si="242"/>
        <v>42192.816238425927</v>
      </c>
      <c r="T3110" s="9">
        <f t="shared" si="243"/>
        <v>42212.165972222225</v>
      </c>
      <c r="U3110">
        <f t="shared" si="244"/>
        <v>2015</v>
      </c>
    </row>
    <row r="3111" spans="1:21" ht="71.25" x14ac:dyDescent="0.4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8310</v>
      </c>
      <c r="R3111" t="s">
        <v>8312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42.75" x14ac:dyDescent="0.4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8310</v>
      </c>
      <c r="R3112" t="s">
        <v>8312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28.5" x14ac:dyDescent="0.4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8329</v>
      </c>
      <c r="R3113" t="s">
        <v>8333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42.75" x14ac:dyDescent="0.4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8310</v>
      </c>
      <c r="R3114" t="s">
        <v>8312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28.5" x14ac:dyDescent="0.4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8313</v>
      </c>
      <c r="R3115" t="s">
        <v>8350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42.75" x14ac:dyDescent="0.4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8325</v>
      </c>
      <c r="R3116" t="s">
        <v>8326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42.75" x14ac:dyDescent="0.4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8325</v>
      </c>
      <c r="R3117" t="s">
        <v>8328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42.75" x14ac:dyDescent="0.4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8313</v>
      </c>
      <c r="R3118" t="s">
        <v>8354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42.75" x14ac:dyDescent="0.4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8313</v>
      </c>
      <c r="R3119" t="s">
        <v>8358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2.75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8318</v>
      </c>
      <c r="R3120" t="s">
        <v>8336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28.5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8310</v>
      </c>
      <c r="R3121" t="s">
        <v>8320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42.7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8325</v>
      </c>
      <c r="R3122" t="s">
        <v>8337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2.75" x14ac:dyDescent="0.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8329</v>
      </c>
      <c r="R3123" t="s">
        <v>8352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42.75" x14ac:dyDescent="0.4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8325</v>
      </c>
      <c r="R3124" t="s">
        <v>8328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42.75" x14ac:dyDescent="0.4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8315</v>
      </c>
      <c r="R3125" t="s">
        <v>8357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42.75" x14ac:dyDescent="0.4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8310</v>
      </c>
      <c r="R3126" t="s">
        <v>8312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2.75" x14ac:dyDescent="0.45">
      <c r="A3127">
        <v>1342</v>
      </c>
      <c r="B3127" s="3" t="s">
        <v>1343</v>
      </c>
      <c r="C3127" s="3" t="s">
        <v>5452</v>
      </c>
      <c r="D3127" s="6">
        <v>50000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1437161739</v>
      </c>
      <c r="J3127">
        <v>1434569739</v>
      </c>
      <c r="K3127" t="b">
        <v>0</v>
      </c>
      <c r="L3127">
        <v>1</v>
      </c>
      <c r="M3127" t="b">
        <v>0</v>
      </c>
      <c r="N3127" t="s">
        <v>8271</v>
      </c>
      <c r="O3127">
        <f t="shared" si="240"/>
        <v>0</v>
      </c>
      <c r="P3127">
        <f t="shared" si="241"/>
        <v>100</v>
      </c>
      <c r="Q3127" s="11" t="s">
        <v>8310</v>
      </c>
      <c r="R3127" t="s">
        <v>8312</v>
      </c>
      <c r="S3127" s="9">
        <f t="shared" si="242"/>
        <v>42172.816423611104</v>
      </c>
      <c r="T3127" s="9">
        <f t="shared" si="243"/>
        <v>42202.816423611104</v>
      </c>
      <c r="U3127">
        <f t="shared" si="244"/>
        <v>2015</v>
      </c>
    </row>
    <row r="3128" spans="1:21" ht="42.75" x14ac:dyDescent="0.45">
      <c r="A3128">
        <v>2368</v>
      </c>
      <c r="B3128" s="3" t="s">
        <v>2369</v>
      </c>
      <c r="C3128" s="3" t="s">
        <v>6478</v>
      </c>
      <c r="D3128" s="6">
        <v>40000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1429028365</v>
      </c>
      <c r="J3128">
        <v>1425143965</v>
      </c>
      <c r="K3128" t="b">
        <v>0</v>
      </c>
      <c r="L3128">
        <v>2</v>
      </c>
      <c r="M3128" t="b">
        <v>0</v>
      </c>
      <c r="N3128" t="s">
        <v>8270</v>
      </c>
      <c r="O3128">
        <f t="shared" si="240"/>
        <v>0</v>
      </c>
      <c r="P3128">
        <f t="shared" si="241"/>
        <v>50</v>
      </c>
      <c r="Q3128" s="11" t="s">
        <v>8310</v>
      </c>
      <c r="R3128" t="s">
        <v>8344</v>
      </c>
      <c r="S3128" s="9">
        <f t="shared" si="242"/>
        <v>42063.721817129626</v>
      </c>
      <c r="T3128" s="9">
        <f t="shared" si="243"/>
        <v>42108.680150462969</v>
      </c>
      <c r="U3128">
        <f t="shared" si="244"/>
        <v>2015</v>
      </c>
    </row>
    <row r="3129" spans="1:21" ht="42.75" x14ac:dyDescent="0.45">
      <c r="A3129">
        <v>2565</v>
      </c>
      <c r="B3129" s="3" t="s">
        <v>2565</v>
      </c>
      <c r="C3129" s="3" t="s">
        <v>6675</v>
      </c>
      <c r="D3129" s="6">
        <v>10000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1462827000</v>
      </c>
      <c r="J3129">
        <v>1457710589</v>
      </c>
      <c r="K3129" t="b">
        <v>0</v>
      </c>
      <c r="L3129">
        <v>1</v>
      </c>
      <c r="M3129" t="b">
        <v>0</v>
      </c>
      <c r="N3129" t="s">
        <v>8282</v>
      </c>
      <c r="O3129">
        <f t="shared" si="240"/>
        <v>1</v>
      </c>
      <c r="P3129">
        <f t="shared" si="241"/>
        <v>100</v>
      </c>
      <c r="Q3129" s="11" t="s">
        <v>8321</v>
      </c>
      <c r="R3129" t="s">
        <v>8347</v>
      </c>
      <c r="S3129" s="9">
        <f t="shared" si="242"/>
        <v>42440.650335648148</v>
      </c>
      <c r="T3129" s="9">
        <f t="shared" si="243"/>
        <v>42499.868055555555</v>
      </c>
      <c r="U3129">
        <f t="shared" si="244"/>
        <v>2016</v>
      </c>
    </row>
    <row r="3130" spans="1:21" ht="28.5" x14ac:dyDescent="0.45">
      <c r="A3130">
        <v>600</v>
      </c>
      <c r="B3130" s="3" t="s">
        <v>601</v>
      </c>
      <c r="C3130" s="3" t="s">
        <v>4710</v>
      </c>
      <c r="D3130" s="6">
        <v>5000</v>
      </c>
      <c r="E3130" s="8">
        <v>100</v>
      </c>
      <c r="F3130" t="s">
        <v>8219</v>
      </c>
      <c r="G3130" t="s">
        <v>8223</v>
      </c>
      <c r="H3130" t="s">
        <v>8245</v>
      </c>
      <c r="I3130">
        <v>1431198562</v>
      </c>
      <c r="J3130">
        <v>1426014562</v>
      </c>
      <c r="K3130" t="b">
        <v>0</v>
      </c>
      <c r="L3130">
        <v>1</v>
      </c>
      <c r="M3130" t="b">
        <v>0</v>
      </c>
      <c r="N3130" t="s">
        <v>8270</v>
      </c>
      <c r="O3130">
        <f t="shared" si="240"/>
        <v>2</v>
      </c>
      <c r="P3130">
        <f t="shared" si="241"/>
        <v>100</v>
      </c>
      <c r="Q3130" s="11" t="s">
        <v>8310</v>
      </c>
      <c r="R3130" t="s">
        <v>8344</v>
      </c>
      <c r="S3130" s="9">
        <f t="shared" si="242"/>
        <v>42073.798171296294</v>
      </c>
      <c r="T3130" s="9">
        <f t="shared" si="243"/>
        <v>42133.798171296294</v>
      </c>
      <c r="U3130">
        <f t="shared" si="244"/>
        <v>2015</v>
      </c>
    </row>
    <row r="3131" spans="1:21" ht="42.75" x14ac:dyDescent="0.45">
      <c r="A3131">
        <v>1565</v>
      </c>
      <c r="B3131" s="3" t="s">
        <v>1566</v>
      </c>
      <c r="C3131" s="3" t="s">
        <v>5675</v>
      </c>
      <c r="D3131" s="6">
        <v>4000</v>
      </c>
      <c r="E3131" s="8">
        <v>100</v>
      </c>
      <c r="F3131" t="s">
        <v>8219</v>
      </c>
      <c r="G3131" t="s">
        <v>8223</v>
      </c>
      <c r="H3131" t="s">
        <v>8245</v>
      </c>
      <c r="I3131">
        <v>1307554261</v>
      </c>
      <c r="J3131">
        <v>1304962261</v>
      </c>
      <c r="K3131" t="b">
        <v>0</v>
      </c>
      <c r="L3131">
        <v>1</v>
      </c>
      <c r="M3131" t="b">
        <v>0</v>
      </c>
      <c r="N3131" t="s">
        <v>8288</v>
      </c>
      <c r="O3131">
        <f t="shared" si="240"/>
        <v>3</v>
      </c>
      <c r="P3131">
        <f t="shared" si="241"/>
        <v>100</v>
      </c>
      <c r="Q3131" s="11" t="s">
        <v>8313</v>
      </c>
      <c r="R3131" t="s">
        <v>8351</v>
      </c>
      <c r="S3131" s="9">
        <f t="shared" si="242"/>
        <v>40672.729872685188</v>
      </c>
      <c r="T3131" s="9">
        <f t="shared" si="243"/>
        <v>40702.729872685188</v>
      </c>
      <c r="U3131">
        <f t="shared" si="244"/>
        <v>2011</v>
      </c>
    </row>
    <row r="3132" spans="1:21" ht="42.75" x14ac:dyDescent="0.45">
      <c r="A3132">
        <v>1145</v>
      </c>
      <c r="B3132" s="3" t="s">
        <v>1146</v>
      </c>
      <c r="C3132" s="3" t="s">
        <v>5255</v>
      </c>
      <c r="D3132" s="6">
        <v>80000</v>
      </c>
      <c r="E3132" s="8">
        <v>100</v>
      </c>
      <c r="F3132" t="s">
        <v>8220</v>
      </c>
      <c r="G3132" t="s">
        <v>8223</v>
      </c>
      <c r="H3132" t="s">
        <v>8245</v>
      </c>
      <c r="I3132">
        <v>1412272592</v>
      </c>
      <c r="J3132">
        <v>1407088592</v>
      </c>
      <c r="K3132" t="b">
        <v>0</v>
      </c>
      <c r="L3132">
        <v>1</v>
      </c>
      <c r="M3132" t="b">
        <v>0</v>
      </c>
      <c r="N3132" t="s">
        <v>8282</v>
      </c>
      <c r="O3132">
        <f t="shared" si="240"/>
        <v>0</v>
      </c>
      <c r="P3132">
        <f t="shared" si="241"/>
        <v>100</v>
      </c>
      <c r="Q3132" s="11" t="s">
        <v>8321</v>
      </c>
      <c r="R3132" t="s">
        <v>8347</v>
      </c>
      <c r="S3132" s="9">
        <f t="shared" si="242"/>
        <v>41854.747592592597</v>
      </c>
      <c r="T3132" s="9">
        <f t="shared" si="243"/>
        <v>41914.747592592597</v>
      </c>
      <c r="U3132">
        <f t="shared" si="244"/>
        <v>2014</v>
      </c>
    </row>
    <row r="3133" spans="1:21" ht="42.75" x14ac:dyDescent="0.45">
      <c r="A3133">
        <v>1423</v>
      </c>
      <c r="B3133" s="3" t="s">
        <v>1424</v>
      </c>
      <c r="C3133" s="3" t="s">
        <v>5533</v>
      </c>
      <c r="D3133" s="6">
        <v>30000</v>
      </c>
      <c r="E3133" s="8">
        <v>100</v>
      </c>
      <c r="F3133" t="s">
        <v>8220</v>
      </c>
      <c r="G3133" t="s">
        <v>8225</v>
      </c>
      <c r="H3133" t="s">
        <v>8247</v>
      </c>
      <c r="I3133">
        <v>1451637531</v>
      </c>
      <c r="J3133">
        <v>1449045531</v>
      </c>
      <c r="K3133" t="b">
        <v>0</v>
      </c>
      <c r="L3133">
        <v>1</v>
      </c>
      <c r="M3133" t="b">
        <v>0</v>
      </c>
      <c r="N3133" t="s">
        <v>8285</v>
      </c>
      <c r="O3133">
        <f t="shared" si="240"/>
        <v>0</v>
      </c>
      <c r="P3133">
        <f t="shared" si="241"/>
        <v>100</v>
      </c>
      <c r="Q3133" s="11" t="s">
        <v>8313</v>
      </c>
      <c r="R3133" t="s">
        <v>8350</v>
      </c>
      <c r="S3133" s="9">
        <f t="shared" si="242"/>
        <v>42340.360312500001</v>
      </c>
      <c r="T3133" s="9">
        <f t="shared" si="243"/>
        <v>42370.360312500001</v>
      </c>
      <c r="U3133">
        <f t="shared" si="244"/>
        <v>2015</v>
      </c>
    </row>
    <row r="3134" spans="1:21" ht="42.75" x14ac:dyDescent="0.45">
      <c r="A3134">
        <v>1170</v>
      </c>
      <c r="B3134" s="3" t="s">
        <v>1171</v>
      </c>
      <c r="C3134" s="3" t="s">
        <v>5280</v>
      </c>
      <c r="D3134" s="6">
        <v>25000</v>
      </c>
      <c r="E3134" s="8">
        <v>100</v>
      </c>
      <c r="F3134" t="s">
        <v>8220</v>
      </c>
      <c r="G3134" t="s">
        <v>8224</v>
      </c>
      <c r="H3134" t="s">
        <v>8246</v>
      </c>
      <c r="I3134">
        <v>1433021171</v>
      </c>
      <c r="J3134">
        <v>1430429171</v>
      </c>
      <c r="K3134" t="b">
        <v>0</v>
      </c>
      <c r="L3134">
        <v>2</v>
      </c>
      <c r="M3134" t="b">
        <v>0</v>
      </c>
      <c r="N3134" t="s">
        <v>8282</v>
      </c>
      <c r="O3134">
        <f t="shared" si="240"/>
        <v>0</v>
      </c>
      <c r="P3134">
        <f t="shared" si="241"/>
        <v>50</v>
      </c>
      <c r="Q3134" s="11" t="s">
        <v>8321</v>
      </c>
      <c r="R3134" t="s">
        <v>8347</v>
      </c>
      <c r="S3134" s="9">
        <f t="shared" si="242"/>
        <v>42124.893182870372</v>
      </c>
      <c r="T3134" s="9">
        <f t="shared" si="243"/>
        <v>42154.893182870372</v>
      </c>
      <c r="U3134">
        <f t="shared" si="244"/>
        <v>2015</v>
      </c>
    </row>
    <row r="3135" spans="1:21" x14ac:dyDescent="0.45">
      <c r="A3135">
        <v>919</v>
      </c>
      <c r="B3135" s="3" t="s">
        <v>920</v>
      </c>
      <c r="C3135" s="3" t="s">
        <v>5029</v>
      </c>
      <c r="D3135" s="6">
        <v>20000</v>
      </c>
      <c r="E3135" s="8">
        <v>100</v>
      </c>
      <c r="F3135" t="s">
        <v>8220</v>
      </c>
      <c r="G3135" t="s">
        <v>8223</v>
      </c>
      <c r="H3135" t="s">
        <v>8245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8276</v>
      </c>
      <c r="O3135">
        <f t="shared" si="240"/>
        <v>1</v>
      </c>
      <c r="P3135">
        <f t="shared" si="241"/>
        <v>100</v>
      </c>
      <c r="Q3135" s="11" t="s">
        <v>8329</v>
      </c>
      <c r="R3135" t="s">
        <v>8352</v>
      </c>
      <c r="S3135" s="9">
        <f t="shared" si="242"/>
        <v>41227.641724537039</v>
      </c>
      <c r="T3135" s="9">
        <f t="shared" si="243"/>
        <v>41262.641724537039</v>
      </c>
      <c r="U3135">
        <f t="shared" si="244"/>
        <v>2012</v>
      </c>
    </row>
    <row r="3136" spans="1:21" ht="42.75" x14ac:dyDescent="0.45">
      <c r="A3136">
        <v>2944</v>
      </c>
      <c r="B3136" s="3" t="s">
        <v>2944</v>
      </c>
      <c r="C3136" s="3" t="s">
        <v>7054</v>
      </c>
      <c r="D3136" s="6">
        <v>10000</v>
      </c>
      <c r="E3136" s="8">
        <v>100</v>
      </c>
      <c r="F3136" t="s">
        <v>8220</v>
      </c>
      <c r="G3136" t="s">
        <v>8223</v>
      </c>
      <c r="H3136" t="s">
        <v>8245</v>
      </c>
      <c r="I3136">
        <v>1433714198</v>
      </c>
      <c r="J3136">
        <v>1431122198</v>
      </c>
      <c r="K3136" t="b">
        <v>0</v>
      </c>
      <c r="L3136">
        <v>1</v>
      </c>
      <c r="M3136" t="b">
        <v>0</v>
      </c>
      <c r="N3136" t="s">
        <v>8301</v>
      </c>
      <c r="O3136">
        <f t="shared" si="240"/>
        <v>1</v>
      </c>
      <c r="P3136">
        <f t="shared" si="241"/>
        <v>100</v>
      </c>
      <c r="Q3136" s="11" t="s">
        <v>8325</v>
      </c>
      <c r="R3136" t="s">
        <v>8326</v>
      </c>
      <c r="S3136" s="9">
        <f t="shared" si="242"/>
        <v>42132.9143287037</v>
      </c>
      <c r="T3136" s="9">
        <f t="shared" si="243"/>
        <v>42162.9143287037</v>
      </c>
      <c r="U3136">
        <f t="shared" si="244"/>
        <v>2015</v>
      </c>
    </row>
    <row r="3137" spans="1:21" ht="42.75" x14ac:dyDescent="0.45">
      <c r="A3137">
        <v>218</v>
      </c>
      <c r="B3137" s="3" t="s">
        <v>220</v>
      </c>
      <c r="C3137" s="3" t="s">
        <v>4328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1431702289</v>
      </c>
      <c r="J3137">
        <v>1426518289</v>
      </c>
      <c r="K3137" t="b">
        <v>0</v>
      </c>
      <c r="L3137">
        <v>1</v>
      </c>
      <c r="M3137" t="b">
        <v>0</v>
      </c>
      <c r="N3137" t="s">
        <v>8266</v>
      </c>
      <c r="O3137">
        <f t="shared" si="240"/>
        <v>2</v>
      </c>
      <c r="P3137">
        <f t="shared" si="241"/>
        <v>100</v>
      </c>
      <c r="Q3137" s="11" t="s">
        <v>8323</v>
      </c>
      <c r="R3137" t="s">
        <v>8327</v>
      </c>
      <c r="S3137" s="9">
        <f t="shared" si="242"/>
        <v>42079.628344907411</v>
      </c>
      <c r="T3137" s="9">
        <f t="shared" si="243"/>
        <v>42139.628344907411</v>
      </c>
      <c r="U3137">
        <f t="shared" si="244"/>
        <v>2015</v>
      </c>
    </row>
    <row r="3138" spans="1:21" ht="42.75" x14ac:dyDescent="0.45">
      <c r="A3138">
        <v>2766</v>
      </c>
      <c r="B3138" s="3" t="s">
        <v>2766</v>
      </c>
      <c r="C3138" s="3" t="s">
        <v>6876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1313078518</v>
      </c>
      <c r="J3138">
        <v>1310486518</v>
      </c>
      <c r="K3138" t="b">
        <v>0</v>
      </c>
      <c r="L3138">
        <v>4</v>
      </c>
      <c r="M3138" t="b">
        <v>0</v>
      </c>
      <c r="N3138" t="s">
        <v>8302</v>
      </c>
      <c r="O3138">
        <f t="shared" ref="O3138:O3201" si="245">ROUND(E3138/D3138*100,0)</f>
        <v>2</v>
      </c>
      <c r="P3138">
        <f t="shared" si="241"/>
        <v>25</v>
      </c>
      <c r="Q3138" s="11" t="s">
        <v>8313</v>
      </c>
      <c r="R3138" t="s">
        <v>8358</v>
      </c>
      <c r="S3138" s="9">
        <f t="shared" si="242"/>
        <v>40736.668032407404</v>
      </c>
      <c r="T3138" s="9">
        <f t="shared" si="243"/>
        <v>40766.668032407404</v>
      </c>
      <c r="U3138">
        <f t="shared" si="244"/>
        <v>2011</v>
      </c>
    </row>
    <row r="3139" spans="1:21" ht="42.75" x14ac:dyDescent="0.45">
      <c r="A3139">
        <v>3742</v>
      </c>
      <c r="B3139" s="3" t="s">
        <v>3739</v>
      </c>
      <c r="C3139" s="3" t="s">
        <v>7852</v>
      </c>
      <c r="D3139" s="6">
        <v>5000</v>
      </c>
      <c r="E3139" s="8">
        <v>100</v>
      </c>
      <c r="F3139" t="s">
        <v>8220</v>
      </c>
      <c r="G3139" t="s">
        <v>8223</v>
      </c>
      <c r="H3139" t="s">
        <v>8245</v>
      </c>
      <c r="I3139">
        <v>1409980144</v>
      </c>
      <c r="J3139">
        <v>1407388144</v>
      </c>
      <c r="K3139" t="b">
        <v>0</v>
      </c>
      <c r="L3139">
        <v>4</v>
      </c>
      <c r="M3139" t="b">
        <v>0</v>
      </c>
      <c r="N3139" t="s">
        <v>8269</v>
      </c>
      <c r="O3139">
        <f t="shared" si="245"/>
        <v>2</v>
      </c>
      <c r="P3139">
        <f t="shared" ref="P3139:P3202" si="246">IFERROR(ROUND(E3139/L3139,2),0)</f>
        <v>25</v>
      </c>
      <c r="Q3139" s="11" t="s">
        <v>8325</v>
      </c>
      <c r="R3139" t="s">
        <v>8328</v>
      </c>
      <c r="S3139" s="9">
        <f t="shared" ref="S3139:S3202" si="247">(((J3139/60)/60)/24)+DATE(1970,1,1)</f>
        <v>41858.214629629627</v>
      </c>
      <c r="T3139" s="9">
        <f t="shared" ref="T3139:T3202" si="248">(((I3139/60)/60)/24)+DATE(1970,1,1)</f>
        <v>41888.214629629627</v>
      </c>
      <c r="U3139">
        <f t="shared" ref="U3139:U3202" si="249">YEAR(S3139)</f>
        <v>2014</v>
      </c>
    </row>
    <row r="3140" spans="1:21" ht="42.75" x14ac:dyDescent="0.45">
      <c r="A3140">
        <v>1100</v>
      </c>
      <c r="B3140" s="3" t="s">
        <v>1101</v>
      </c>
      <c r="C3140" s="3" t="s">
        <v>5210</v>
      </c>
      <c r="D3140" s="6">
        <v>4000</v>
      </c>
      <c r="E3140" s="8">
        <v>100</v>
      </c>
      <c r="F3140" t="s">
        <v>8220</v>
      </c>
      <c r="G3140" t="s">
        <v>8235</v>
      </c>
      <c r="H3140" t="s">
        <v>8248</v>
      </c>
      <c r="I3140">
        <v>1455417571</v>
      </c>
      <c r="J3140">
        <v>1452825571</v>
      </c>
      <c r="K3140" t="b">
        <v>0</v>
      </c>
      <c r="L3140">
        <v>10</v>
      </c>
      <c r="M3140" t="b">
        <v>0</v>
      </c>
      <c r="N3140" t="s">
        <v>8280</v>
      </c>
      <c r="O3140">
        <f t="shared" si="245"/>
        <v>3</v>
      </c>
      <c r="P3140">
        <f t="shared" si="246"/>
        <v>10</v>
      </c>
      <c r="Q3140" s="11" t="s">
        <v>8318</v>
      </c>
      <c r="R3140" t="s">
        <v>8336</v>
      </c>
      <c r="S3140" s="9">
        <f t="shared" si="247"/>
        <v>42384.110775462963</v>
      </c>
      <c r="T3140" s="9">
        <f t="shared" si="248"/>
        <v>42414.110775462963</v>
      </c>
      <c r="U3140">
        <f t="shared" si="249"/>
        <v>2016</v>
      </c>
    </row>
    <row r="3141" spans="1:21" ht="42.75" x14ac:dyDescent="0.4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8321</v>
      </c>
      <c r="R3141" t="s">
        <v>8347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2.75" x14ac:dyDescent="0.4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8315</v>
      </c>
      <c r="R3142" t="s">
        <v>8357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57" x14ac:dyDescent="0.4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8313</v>
      </c>
      <c r="R3143" t="s">
        <v>8350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4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8325</v>
      </c>
      <c r="R3144" t="s">
        <v>8328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2.75" x14ac:dyDescent="0.4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8313</v>
      </c>
      <c r="R3145" t="s">
        <v>8354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2.75" x14ac:dyDescent="0.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8325</v>
      </c>
      <c r="R3146" t="s">
        <v>8328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2.75" x14ac:dyDescent="0.4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8325</v>
      </c>
      <c r="R3147" t="s">
        <v>8328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42.75" x14ac:dyDescent="0.4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8325</v>
      </c>
      <c r="R3148" t="s">
        <v>8328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42.75" x14ac:dyDescent="0.4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8325</v>
      </c>
      <c r="R3149" t="s">
        <v>8337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28.5" x14ac:dyDescent="0.4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8325</v>
      </c>
      <c r="R3150" t="s">
        <v>8328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2.75" x14ac:dyDescent="0.4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8325</v>
      </c>
      <c r="R3151" t="s">
        <v>8328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42.75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8325</v>
      </c>
      <c r="R3152" t="s">
        <v>8328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2.75" x14ac:dyDescent="0.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8310</v>
      </c>
      <c r="R3153" t="s">
        <v>8312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2.75" x14ac:dyDescent="0.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8325</v>
      </c>
      <c r="R3154" t="s">
        <v>8328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2.75" x14ac:dyDescent="0.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8325</v>
      </c>
      <c r="R3155" t="s">
        <v>8328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42.75" x14ac:dyDescent="0.4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8325</v>
      </c>
      <c r="R3156" t="s">
        <v>8328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2.75" x14ac:dyDescent="0.4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8325</v>
      </c>
      <c r="R3157" t="s">
        <v>8328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42.75" x14ac:dyDescent="0.4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8315</v>
      </c>
      <c r="R3158" t="s">
        <v>8357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28.5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8315</v>
      </c>
      <c r="R3159" t="s">
        <v>8353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42.75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8323</v>
      </c>
      <c r="R3160" t="s">
        <v>8339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2.75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8310</v>
      </c>
      <c r="R3161" t="s">
        <v>8317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42.75" x14ac:dyDescent="0.4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8310</v>
      </c>
      <c r="R3162" t="s">
        <v>8344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28.5" x14ac:dyDescent="0.4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8313</v>
      </c>
      <c r="R3163" t="s">
        <v>8358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57" x14ac:dyDescent="0.4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8329</v>
      </c>
      <c r="R3164" t="s">
        <v>8352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42.75" x14ac:dyDescent="0.4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8310</v>
      </c>
      <c r="R3165" t="s">
        <v>8312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28.5" x14ac:dyDescent="0.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8321</v>
      </c>
      <c r="R3166" t="s">
        <v>8347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2.75" x14ac:dyDescent="0.4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8325</v>
      </c>
      <c r="R3167" t="s">
        <v>8328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2.75" x14ac:dyDescent="0.4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8329</v>
      </c>
      <c r="R3168" t="s">
        <v>8352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42.75" x14ac:dyDescent="0.4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8321</v>
      </c>
      <c r="R3169" t="s">
        <v>8359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42.75" x14ac:dyDescent="0.4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8325</v>
      </c>
      <c r="R3170" t="s">
        <v>8328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42.75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8313</v>
      </c>
      <c r="R3171" t="s">
        <v>8351</v>
      </c>
      <c r="S3171" s="9">
        <f t="shared" si="247"/>
        <v>41652.742488425924</v>
      </c>
      <c r="T3171" s="9">
        <f t="shared" si="248"/>
        <v>41712.700821759259</v>
      </c>
      <c r="U3171">
        <f t="shared" si="249"/>
        <v>2014</v>
      </c>
    </row>
    <row r="3172" spans="1:21" ht="28.5" x14ac:dyDescent="0.45">
      <c r="A3172">
        <v>2130</v>
      </c>
      <c r="B3172" s="3" t="s">
        <v>2131</v>
      </c>
      <c r="C3172" s="3" t="s">
        <v>6240</v>
      </c>
      <c r="D3172" s="6">
        <v>42000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1408154663</v>
      </c>
      <c r="J3172">
        <v>1405130663</v>
      </c>
      <c r="K3172" t="b">
        <v>0</v>
      </c>
      <c r="L3172">
        <v>4</v>
      </c>
      <c r="M3172" t="b">
        <v>0</v>
      </c>
      <c r="N3172" t="s">
        <v>8280</v>
      </c>
      <c r="O3172">
        <f t="shared" si="245"/>
        <v>0</v>
      </c>
      <c r="P3172">
        <f t="shared" si="246"/>
        <v>21.25</v>
      </c>
      <c r="Q3172" s="11" t="s">
        <v>8318</v>
      </c>
      <c r="R3172" t="s">
        <v>8336</v>
      </c>
      <c r="S3172" s="9">
        <f t="shared" si="247"/>
        <v>41832.086377314816</v>
      </c>
      <c r="T3172" s="9">
        <f t="shared" si="248"/>
        <v>41867.086377314816</v>
      </c>
      <c r="U3172">
        <f t="shared" si="249"/>
        <v>2014</v>
      </c>
    </row>
    <row r="3173" spans="1:21" ht="42.75" x14ac:dyDescent="0.4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8310</v>
      </c>
      <c r="R3173" t="s">
        <v>8320</v>
      </c>
      <c r="S3173" s="9">
        <f t="shared" si="247"/>
        <v>41767.587094907409</v>
      </c>
      <c r="T3173" s="9">
        <f t="shared" si="248"/>
        <v>41782.587094907409</v>
      </c>
      <c r="U3173">
        <f t="shared" si="249"/>
        <v>2014</v>
      </c>
    </row>
    <row r="3174" spans="1:21" ht="42.75" x14ac:dyDescent="0.45">
      <c r="A3174">
        <v>2160</v>
      </c>
      <c r="B3174" s="3" t="s">
        <v>2161</v>
      </c>
      <c r="C3174" s="3" t="s">
        <v>6270</v>
      </c>
      <c r="D3174" s="6">
        <v>10000</v>
      </c>
      <c r="E3174" s="8">
        <v>85</v>
      </c>
      <c r="F3174" t="s">
        <v>8220</v>
      </c>
      <c r="G3174" t="s">
        <v>8223</v>
      </c>
      <c r="H3174" t="s">
        <v>8245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8280</v>
      </c>
      <c r="O3174">
        <f t="shared" si="245"/>
        <v>1</v>
      </c>
      <c r="P3174">
        <f t="shared" si="246"/>
        <v>5.31</v>
      </c>
      <c r="Q3174" s="11" t="s">
        <v>8318</v>
      </c>
      <c r="R3174" t="s">
        <v>8336</v>
      </c>
      <c r="S3174" s="9">
        <f t="shared" si="247"/>
        <v>41018.711863425924</v>
      </c>
      <c r="T3174" s="9">
        <f t="shared" si="248"/>
        <v>41048.711863425924</v>
      </c>
      <c r="U3174">
        <f t="shared" si="249"/>
        <v>2012</v>
      </c>
    </row>
    <row r="3175" spans="1:21" ht="42.75" x14ac:dyDescent="0.45">
      <c r="A3175">
        <v>1709</v>
      </c>
      <c r="B3175" s="3" t="s">
        <v>1710</v>
      </c>
      <c r="C3175" s="3" t="s">
        <v>5819</v>
      </c>
      <c r="D3175" s="6">
        <v>1750</v>
      </c>
      <c r="E3175" s="8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245"/>
        <v>5</v>
      </c>
      <c r="P3175">
        <f t="shared" si="246"/>
        <v>21.25</v>
      </c>
      <c r="Q3175" s="11" t="s">
        <v>8329</v>
      </c>
      <c r="R3175" t="s">
        <v>8332</v>
      </c>
      <c r="S3175" s="9">
        <f t="shared" si="247"/>
        <v>41841.56381944444</v>
      </c>
      <c r="T3175" s="9">
        <f t="shared" si="248"/>
        <v>41882.818749999999</v>
      </c>
      <c r="U3175">
        <f t="shared" si="249"/>
        <v>2014</v>
      </c>
    </row>
    <row r="3176" spans="1:21" ht="42.75" x14ac:dyDescent="0.45">
      <c r="A3176">
        <v>2597</v>
      </c>
      <c r="B3176" s="3" t="s">
        <v>2597</v>
      </c>
      <c r="C3176" s="3" t="s">
        <v>6707</v>
      </c>
      <c r="D3176" s="6">
        <v>1500</v>
      </c>
      <c r="E3176" s="8">
        <v>85</v>
      </c>
      <c r="F3176" t="s">
        <v>8220</v>
      </c>
      <c r="G3176" t="s">
        <v>8224</v>
      </c>
      <c r="H3176" t="s">
        <v>8246</v>
      </c>
      <c r="I3176">
        <v>1466323917</v>
      </c>
      <c r="J3176">
        <v>1463731917</v>
      </c>
      <c r="K3176" t="b">
        <v>0</v>
      </c>
      <c r="L3176">
        <v>7</v>
      </c>
      <c r="M3176" t="b">
        <v>0</v>
      </c>
      <c r="N3176" t="s">
        <v>8282</v>
      </c>
      <c r="O3176">
        <f t="shared" si="245"/>
        <v>6</v>
      </c>
      <c r="P3176">
        <f t="shared" si="246"/>
        <v>12.14</v>
      </c>
      <c r="Q3176" s="11" t="s">
        <v>8321</v>
      </c>
      <c r="R3176" t="s">
        <v>8347</v>
      </c>
      <c r="S3176" s="9">
        <f t="shared" si="247"/>
        <v>42510.341631944444</v>
      </c>
      <c r="T3176" s="9">
        <f t="shared" si="248"/>
        <v>42540.341631944444</v>
      </c>
      <c r="U3176">
        <f t="shared" si="249"/>
        <v>2016</v>
      </c>
    </row>
    <row r="3177" spans="1:21" ht="42.75" x14ac:dyDescent="0.45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 t="shared" si="245"/>
        <v>3</v>
      </c>
      <c r="P3177">
        <f t="shared" si="246"/>
        <v>21.25</v>
      </c>
      <c r="Q3177" s="11" t="s">
        <v>8321</v>
      </c>
      <c r="R3177" t="s">
        <v>8322</v>
      </c>
      <c r="S3177" s="9">
        <f t="shared" si="247"/>
        <v>42804.895474537043</v>
      </c>
      <c r="T3177" s="9">
        <f t="shared" si="248"/>
        <v>42834.853807870371</v>
      </c>
      <c r="U3177">
        <f t="shared" si="249"/>
        <v>2017</v>
      </c>
    </row>
    <row r="3178" spans="1:21" ht="42.75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8318</v>
      </c>
      <c r="R3178" t="s">
        <v>8336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42.75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8323</v>
      </c>
      <c r="R3179" t="s">
        <v>8341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42.75" x14ac:dyDescent="0.4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8310</v>
      </c>
      <c r="R3180" t="s">
        <v>8344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2.75" x14ac:dyDescent="0.4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8323</v>
      </c>
      <c r="R3181" t="s">
        <v>8341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57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8323</v>
      </c>
      <c r="R3182" t="s">
        <v>8339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42.75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8318</v>
      </c>
      <c r="R3183" t="s">
        <v>8336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42.75" x14ac:dyDescent="0.4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8313</v>
      </c>
      <c r="R3184" t="s">
        <v>8351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42.75" x14ac:dyDescent="0.4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8310</v>
      </c>
      <c r="R3185" t="s">
        <v>8344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42.75" x14ac:dyDescent="0.45">
      <c r="A3186">
        <v>4037</v>
      </c>
      <c r="B3186" s="3" t="s">
        <v>4033</v>
      </c>
      <c r="C3186" s="3" t="s">
        <v>8141</v>
      </c>
      <c r="D3186" s="6">
        <v>700</v>
      </c>
      <c r="E3186" s="8">
        <v>80</v>
      </c>
      <c r="F3186" t="s">
        <v>8220</v>
      </c>
      <c r="G3186" t="s">
        <v>8223</v>
      </c>
      <c r="H3186" t="s">
        <v>8245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8269</v>
      </c>
      <c r="O3186">
        <f t="shared" si="245"/>
        <v>11</v>
      </c>
      <c r="P3186">
        <f t="shared" si="246"/>
        <v>40</v>
      </c>
      <c r="Q3186" s="11" t="s">
        <v>8325</v>
      </c>
      <c r="R3186" t="s">
        <v>8328</v>
      </c>
      <c r="S3186" s="9">
        <f t="shared" si="247"/>
        <v>42497.070775462969</v>
      </c>
      <c r="T3186" s="9">
        <f t="shared" si="248"/>
        <v>42514.600694444445</v>
      </c>
      <c r="U3186">
        <f t="shared" si="249"/>
        <v>2016</v>
      </c>
    </row>
    <row r="3187" spans="1:21" ht="42.75" x14ac:dyDescent="0.4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8325</v>
      </c>
      <c r="R3187" t="s">
        <v>8328</v>
      </c>
      <c r="S3187" s="9">
        <f t="shared" si="247"/>
        <v>42257.590833333335</v>
      </c>
      <c r="T3187" s="9">
        <f t="shared" si="248"/>
        <v>42271.590833333335</v>
      </c>
      <c r="U3187">
        <f t="shared" si="249"/>
        <v>2015</v>
      </c>
    </row>
    <row r="3188" spans="1:21" ht="42.75" x14ac:dyDescent="0.45">
      <c r="A3188">
        <v>2325</v>
      </c>
      <c r="B3188" s="3" t="s">
        <v>2326</v>
      </c>
      <c r="C3188" s="3" t="s">
        <v>6435</v>
      </c>
      <c r="D3188" s="6">
        <v>1000</v>
      </c>
      <c r="E3188" s="8">
        <v>80</v>
      </c>
      <c r="F3188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245"/>
        <v>8</v>
      </c>
      <c r="P3188">
        <f t="shared" si="246"/>
        <v>11.43</v>
      </c>
      <c r="Q3188" s="11" t="s">
        <v>8321</v>
      </c>
      <c r="R3188" t="s">
        <v>8322</v>
      </c>
      <c r="S3188" s="9">
        <f t="shared" si="247"/>
        <v>42794.022349537037</v>
      </c>
      <c r="T3188" s="9">
        <f t="shared" si="248"/>
        <v>42823.980682870373</v>
      </c>
      <c r="U3188">
        <f t="shared" si="249"/>
        <v>2017</v>
      </c>
    </row>
    <row r="3189" spans="1:21" ht="42.75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8315</v>
      </c>
      <c r="R3189" t="s">
        <v>8355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42.75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8313</v>
      </c>
      <c r="R3190" t="s">
        <v>8350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2.75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8323</v>
      </c>
      <c r="R3191" t="s">
        <v>8341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2.75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8315</v>
      </c>
      <c r="R3192" t="s">
        <v>8316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42.75" x14ac:dyDescent="0.4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8310</v>
      </c>
      <c r="R3193" t="s">
        <v>8312</v>
      </c>
      <c r="S3193" s="9">
        <f t="shared" si="247"/>
        <v>41946.898090277777</v>
      </c>
      <c r="T3193" s="9">
        <f t="shared" si="248"/>
        <v>41991.898090277777</v>
      </c>
      <c r="U3193">
        <f t="shared" si="249"/>
        <v>2014</v>
      </c>
    </row>
    <row r="3194" spans="1:21" ht="57" x14ac:dyDescent="0.45">
      <c r="A3194">
        <v>2562</v>
      </c>
      <c r="B3194" s="3" t="s">
        <v>2562</v>
      </c>
      <c r="C3194" s="3" t="s">
        <v>6672</v>
      </c>
      <c r="D3194" s="6">
        <v>10000</v>
      </c>
      <c r="E3194" s="8">
        <v>75</v>
      </c>
      <c r="F3194" t="s">
        <v>8219</v>
      </c>
      <c r="G3194" t="s">
        <v>8235</v>
      </c>
      <c r="H3194" t="s">
        <v>8248</v>
      </c>
      <c r="I3194">
        <v>1476189339</v>
      </c>
      <c r="J3194">
        <v>1471005339</v>
      </c>
      <c r="K3194" t="b">
        <v>0</v>
      </c>
      <c r="L3194">
        <v>3</v>
      </c>
      <c r="M3194" t="b">
        <v>0</v>
      </c>
      <c r="N3194" t="s">
        <v>8282</v>
      </c>
      <c r="O3194">
        <f t="shared" si="245"/>
        <v>1</v>
      </c>
      <c r="P3194">
        <f t="shared" si="246"/>
        <v>25</v>
      </c>
      <c r="Q3194" s="11" t="s">
        <v>8321</v>
      </c>
      <c r="R3194" t="s">
        <v>8347</v>
      </c>
      <c r="S3194" s="9">
        <f t="shared" si="247"/>
        <v>42594.524756944447</v>
      </c>
      <c r="T3194" s="9">
        <f t="shared" si="248"/>
        <v>42654.524756944447</v>
      </c>
      <c r="U3194">
        <f t="shared" si="249"/>
        <v>2016</v>
      </c>
    </row>
    <row r="3195" spans="1:21" ht="57" x14ac:dyDescent="0.45">
      <c r="A3195">
        <v>2382</v>
      </c>
      <c r="B3195" s="3" t="s">
        <v>2383</v>
      </c>
      <c r="C3195" s="3" t="s">
        <v>6492</v>
      </c>
      <c r="D3195" s="6">
        <v>3000</v>
      </c>
      <c r="E3195" s="8">
        <v>75</v>
      </c>
      <c r="F3195" t="s">
        <v>8219</v>
      </c>
      <c r="G3195" t="s">
        <v>8223</v>
      </c>
      <c r="H3195" t="s">
        <v>8245</v>
      </c>
      <c r="I3195">
        <v>1438662603</v>
      </c>
      <c r="J3195">
        <v>1436502603</v>
      </c>
      <c r="K3195" t="b">
        <v>0</v>
      </c>
      <c r="L3195">
        <v>2</v>
      </c>
      <c r="M3195" t="b">
        <v>0</v>
      </c>
      <c r="N3195" t="s">
        <v>8270</v>
      </c>
      <c r="O3195">
        <f t="shared" si="245"/>
        <v>3</v>
      </c>
      <c r="P3195">
        <f t="shared" si="246"/>
        <v>37.5</v>
      </c>
      <c r="Q3195" s="11" t="s">
        <v>8310</v>
      </c>
      <c r="R3195" t="s">
        <v>8344</v>
      </c>
      <c r="S3195" s="9">
        <f t="shared" si="247"/>
        <v>42195.187534722223</v>
      </c>
      <c r="T3195" s="9">
        <f t="shared" si="248"/>
        <v>42220.187534722223</v>
      </c>
      <c r="U3195">
        <f t="shared" si="249"/>
        <v>2015</v>
      </c>
    </row>
    <row r="3196" spans="1:21" ht="28.5" x14ac:dyDescent="0.45">
      <c r="A3196">
        <v>1447</v>
      </c>
      <c r="B3196" s="3" t="s">
        <v>1448</v>
      </c>
      <c r="C3196" s="3" t="s">
        <v>5557</v>
      </c>
      <c r="D3196" s="6">
        <v>500000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8285</v>
      </c>
      <c r="O3196">
        <f t="shared" si="245"/>
        <v>0</v>
      </c>
      <c r="P3196">
        <f t="shared" si="246"/>
        <v>25</v>
      </c>
      <c r="Q3196" s="11" t="s">
        <v>8313</v>
      </c>
      <c r="R3196" t="s">
        <v>8350</v>
      </c>
      <c r="S3196" s="9">
        <f t="shared" si="247"/>
        <v>42529.730717592596</v>
      </c>
      <c r="T3196" s="9">
        <f t="shared" si="248"/>
        <v>42559.730717592596</v>
      </c>
      <c r="U3196">
        <f t="shared" si="249"/>
        <v>2016</v>
      </c>
    </row>
    <row r="3197" spans="1:21" ht="28.5" x14ac:dyDescent="0.45">
      <c r="A3197">
        <v>1149</v>
      </c>
      <c r="B3197" s="3" t="s">
        <v>1150</v>
      </c>
      <c r="C3197" s="3" t="s">
        <v>5259</v>
      </c>
      <c r="D3197" s="6">
        <v>50000</v>
      </c>
      <c r="E3197" s="8">
        <v>75</v>
      </c>
      <c r="F3197" t="s">
        <v>8220</v>
      </c>
      <c r="G3197" t="s">
        <v>8223</v>
      </c>
      <c r="H3197" t="s">
        <v>8245</v>
      </c>
      <c r="I3197">
        <v>1466096566</v>
      </c>
      <c r="J3197">
        <v>1463504566</v>
      </c>
      <c r="K3197" t="b">
        <v>0</v>
      </c>
      <c r="L3197">
        <v>2</v>
      </c>
      <c r="M3197" t="b">
        <v>0</v>
      </c>
      <c r="N3197" t="s">
        <v>8282</v>
      </c>
      <c r="O3197">
        <f t="shared" si="245"/>
        <v>0</v>
      </c>
      <c r="P3197">
        <f t="shared" si="246"/>
        <v>37.5</v>
      </c>
      <c r="Q3197" s="11" t="s">
        <v>8321</v>
      </c>
      <c r="R3197" t="s">
        <v>8347</v>
      </c>
      <c r="S3197" s="9">
        <f t="shared" si="247"/>
        <v>42507.71025462963</v>
      </c>
      <c r="T3197" s="9">
        <f t="shared" si="248"/>
        <v>42537.71025462963</v>
      </c>
      <c r="U3197">
        <f t="shared" si="249"/>
        <v>2016</v>
      </c>
    </row>
    <row r="3198" spans="1:21" ht="42.75" x14ac:dyDescent="0.45">
      <c r="A3198">
        <v>2510</v>
      </c>
      <c r="B3198" s="3" t="s">
        <v>2510</v>
      </c>
      <c r="C3198" s="3" t="s">
        <v>6620</v>
      </c>
      <c r="D3198" s="6">
        <v>50000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1431647772</v>
      </c>
      <c r="J3198">
        <v>1426463772</v>
      </c>
      <c r="K3198" t="b">
        <v>0</v>
      </c>
      <c r="L3198">
        <v>2</v>
      </c>
      <c r="M3198" t="b">
        <v>0</v>
      </c>
      <c r="N3198" t="s">
        <v>8297</v>
      </c>
      <c r="O3198">
        <f t="shared" si="245"/>
        <v>0</v>
      </c>
      <c r="P3198">
        <f t="shared" si="246"/>
        <v>37.5</v>
      </c>
      <c r="Q3198" s="11" t="s">
        <v>8321</v>
      </c>
      <c r="R3198" t="s">
        <v>8359</v>
      </c>
      <c r="S3198" s="9">
        <f t="shared" si="247"/>
        <v>42078.997361111105</v>
      </c>
      <c r="T3198" s="9">
        <f t="shared" si="248"/>
        <v>42138.997361111105</v>
      </c>
      <c r="U3198">
        <f t="shared" si="249"/>
        <v>2015</v>
      </c>
    </row>
    <row r="3199" spans="1:21" ht="28.5" x14ac:dyDescent="0.45">
      <c r="A3199">
        <v>3052</v>
      </c>
      <c r="B3199" s="3" t="s">
        <v>3052</v>
      </c>
      <c r="C3199" s="3" t="s">
        <v>7162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1432828740</v>
      </c>
      <c r="J3199">
        <v>1430237094</v>
      </c>
      <c r="K3199" t="b">
        <v>0</v>
      </c>
      <c r="L3199">
        <v>2</v>
      </c>
      <c r="M3199" t="b">
        <v>0</v>
      </c>
      <c r="N3199" t="s">
        <v>8301</v>
      </c>
      <c r="O3199">
        <f t="shared" si="245"/>
        <v>0</v>
      </c>
      <c r="P3199">
        <f t="shared" si="246"/>
        <v>37.5</v>
      </c>
      <c r="Q3199" s="11" t="s">
        <v>8325</v>
      </c>
      <c r="R3199" t="s">
        <v>8326</v>
      </c>
      <c r="S3199" s="9">
        <f t="shared" si="247"/>
        <v>42122.670069444444</v>
      </c>
      <c r="T3199" s="9">
        <f t="shared" si="248"/>
        <v>42152.665972222225</v>
      </c>
      <c r="U3199">
        <f t="shared" si="249"/>
        <v>2015</v>
      </c>
    </row>
    <row r="3200" spans="1:21" x14ac:dyDescent="0.45">
      <c r="A3200">
        <v>1718</v>
      </c>
      <c r="B3200" s="3" t="s">
        <v>1719</v>
      </c>
      <c r="C3200" s="3" t="s">
        <v>5828</v>
      </c>
      <c r="D3200" s="6">
        <v>35000</v>
      </c>
      <c r="E3200" s="8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245"/>
        <v>0</v>
      </c>
      <c r="P3200">
        <f t="shared" si="246"/>
        <v>37.5</v>
      </c>
      <c r="Q3200" s="11" t="s">
        <v>8329</v>
      </c>
      <c r="R3200" t="s">
        <v>8332</v>
      </c>
      <c r="S3200" s="9">
        <f t="shared" si="247"/>
        <v>42460.610520833332</v>
      </c>
      <c r="T3200" s="9">
        <f t="shared" si="248"/>
        <v>42504.207638888889</v>
      </c>
      <c r="U3200">
        <f t="shared" si="249"/>
        <v>2016</v>
      </c>
    </row>
    <row r="3201" spans="1:21" ht="42.75" x14ac:dyDescent="0.45">
      <c r="A3201">
        <v>1596</v>
      </c>
      <c r="B3201" s="3" t="s">
        <v>1597</v>
      </c>
      <c r="C3201" s="3" t="s">
        <v>5706</v>
      </c>
      <c r="D3201" s="6">
        <v>3250</v>
      </c>
      <c r="E3201" s="8">
        <v>75</v>
      </c>
      <c r="F3201" t="s">
        <v>8220</v>
      </c>
      <c r="G3201" t="s">
        <v>8224</v>
      </c>
      <c r="H3201" t="s">
        <v>8246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8289</v>
      </c>
      <c r="O3201">
        <f t="shared" si="245"/>
        <v>2</v>
      </c>
      <c r="P3201">
        <f t="shared" si="246"/>
        <v>25</v>
      </c>
      <c r="Q3201" s="11" t="s">
        <v>8315</v>
      </c>
      <c r="R3201" t="s">
        <v>8353</v>
      </c>
      <c r="S3201" s="9">
        <f t="shared" si="247"/>
        <v>41941.430196759262</v>
      </c>
      <c r="T3201" s="9">
        <f t="shared" si="248"/>
        <v>41986.471863425926</v>
      </c>
      <c r="U3201">
        <f t="shared" si="249"/>
        <v>2014</v>
      </c>
    </row>
    <row r="3202" spans="1:21" ht="42.75" x14ac:dyDescent="0.4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si="246"/>
        <v>25</v>
      </c>
      <c r="Q3202" s="11" t="s">
        <v>8325</v>
      </c>
      <c r="R3202" t="s">
        <v>8328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42.75" x14ac:dyDescent="0.4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ref="P3203:P3266" si="251">IFERROR(ROUND(E3203/L3203,2),0)</f>
        <v>18.75</v>
      </c>
      <c r="Q3203" s="11" t="s">
        <v>8325</v>
      </c>
      <c r="R3203" t="s">
        <v>8328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" x14ac:dyDescent="0.4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8325</v>
      </c>
      <c r="R3204" t="s">
        <v>8328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28.5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8321</v>
      </c>
      <c r="R3205" t="s">
        <v>8347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28.5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8321</v>
      </c>
      <c r="R3206" t="s">
        <v>8347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57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8329</v>
      </c>
      <c r="R3207" t="s">
        <v>8330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42.75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8313</v>
      </c>
      <c r="R3208" t="s">
        <v>8350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42.75" x14ac:dyDescent="0.4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8325</v>
      </c>
      <c r="R3209" t="s">
        <v>8326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28.5" x14ac:dyDescent="0.4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8321</v>
      </c>
      <c r="R3210" t="s">
        <v>8347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42.75" x14ac:dyDescent="0.4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8323</v>
      </c>
      <c r="R3211" t="s">
        <v>8339</v>
      </c>
      <c r="S3211" s="9">
        <f t="shared" si="252"/>
        <v>42709.993981481486</v>
      </c>
      <c r="T3211" s="9">
        <f t="shared" si="253"/>
        <v>42769.993981481486</v>
      </c>
      <c r="U3211">
        <f t="shared" si="254"/>
        <v>2016</v>
      </c>
    </row>
    <row r="3212" spans="1:21" ht="57" x14ac:dyDescent="0.45">
      <c r="A3212">
        <v>2848</v>
      </c>
      <c r="B3212" s="3" t="s">
        <v>2848</v>
      </c>
      <c r="C3212" s="3" t="s">
        <v>6958</v>
      </c>
      <c r="D3212" s="6">
        <v>35000</v>
      </c>
      <c r="E3212" s="8">
        <v>70</v>
      </c>
      <c r="F3212" t="s">
        <v>8220</v>
      </c>
      <c r="G3212" t="s">
        <v>8223</v>
      </c>
      <c r="H3212" t="s">
        <v>8245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8269</v>
      </c>
      <c r="O3212">
        <f t="shared" si="250"/>
        <v>0</v>
      </c>
      <c r="P3212">
        <f t="shared" si="251"/>
        <v>23.33</v>
      </c>
      <c r="Q3212" s="11" t="s">
        <v>8325</v>
      </c>
      <c r="R3212" t="s">
        <v>8328</v>
      </c>
      <c r="S3212" s="9">
        <f t="shared" si="252"/>
        <v>42123.648831018523</v>
      </c>
      <c r="T3212" s="9">
        <f t="shared" si="253"/>
        <v>42153.648831018523</v>
      </c>
      <c r="U3212">
        <f t="shared" si="254"/>
        <v>2015</v>
      </c>
    </row>
    <row r="3213" spans="1:21" ht="42.75" x14ac:dyDescent="0.45">
      <c r="A3213">
        <v>543</v>
      </c>
      <c r="B3213" s="3" t="s">
        <v>544</v>
      </c>
      <c r="C3213" s="3" t="s">
        <v>4653</v>
      </c>
      <c r="D3213" s="6">
        <v>22000</v>
      </c>
      <c r="E3213" s="8">
        <v>70</v>
      </c>
      <c r="F3213" t="s">
        <v>8220</v>
      </c>
      <c r="G3213" t="s">
        <v>8225</v>
      </c>
      <c r="H3213" t="s">
        <v>8247</v>
      </c>
      <c r="I3213">
        <v>1414807962</v>
      </c>
      <c r="J3213">
        <v>1412215962</v>
      </c>
      <c r="K3213" t="b">
        <v>0</v>
      </c>
      <c r="L3213">
        <v>2</v>
      </c>
      <c r="M3213" t="b">
        <v>0</v>
      </c>
      <c r="N3213" t="s">
        <v>8270</v>
      </c>
      <c r="O3213">
        <f t="shared" si="250"/>
        <v>0</v>
      </c>
      <c r="P3213">
        <f t="shared" si="251"/>
        <v>35</v>
      </c>
      <c r="Q3213" s="11" t="s">
        <v>8310</v>
      </c>
      <c r="R3213" t="s">
        <v>8344</v>
      </c>
      <c r="S3213" s="9">
        <f t="shared" si="252"/>
        <v>41914.092152777775</v>
      </c>
      <c r="T3213" s="9">
        <f t="shared" si="253"/>
        <v>41944.092152777775</v>
      </c>
      <c r="U3213">
        <f t="shared" si="254"/>
        <v>2014</v>
      </c>
    </row>
    <row r="3214" spans="1:21" ht="42.75" x14ac:dyDescent="0.4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8318</v>
      </c>
      <c r="R3214" t="s">
        <v>8336</v>
      </c>
      <c r="S3214" s="9">
        <f t="shared" si="252"/>
        <v>41163.011828703704</v>
      </c>
      <c r="T3214" s="9">
        <f t="shared" si="253"/>
        <v>41183.011828703704</v>
      </c>
      <c r="U3214">
        <f t="shared" si="254"/>
        <v>2012</v>
      </c>
    </row>
    <row r="3215" spans="1:21" ht="42.75" x14ac:dyDescent="0.4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8321</v>
      </c>
      <c r="R3215" t="s">
        <v>8347</v>
      </c>
      <c r="S3215" s="9">
        <f t="shared" si="252"/>
        <v>41870.87467592593</v>
      </c>
      <c r="T3215" s="9">
        <f t="shared" si="253"/>
        <v>41900.87467592593</v>
      </c>
      <c r="U3215">
        <f t="shared" si="254"/>
        <v>2014</v>
      </c>
    </row>
    <row r="3216" spans="1:21" ht="42.75" x14ac:dyDescent="0.45">
      <c r="A3216">
        <v>898</v>
      </c>
      <c r="B3216" s="3" t="s">
        <v>899</v>
      </c>
      <c r="C3216" s="3" t="s">
        <v>5008</v>
      </c>
      <c r="D3216" s="6">
        <v>2500</v>
      </c>
      <c r="E3216" s="8">
        <v>70</v>
      </c>
      <c r="F3216" t="s">
        <v>8220</v>
      </c>
      <c r="G3216" t="s">
        <v>8223</v>
      </c>
      <c r="H3216" t="s">
        <v>8245</v>
      </c>
      <c r="I3216">
        <v>1326651110</v>
      </c>
      <c r="J3216">
        <v>1322763110</v>
      </c>
      <c r="K3216" t="b">
        <v>0</v>
      </c>
      <c r="L3216">
        <v>2</v>
      </c>
      <c r="M3216" t="b">
        <v>0</v>
      </c>
      <c r="N3216" t="s">
        <v>8277</v>
      </c>
      <c r="O3216">
        <f t="shared" si="250"/>
        <v>3</v>
      </c>
      <c r="P3216">
        <f t="shared" si="251"/>
        <v>35</v>
      </c>
      <c r="Q3216" s="11" t="s">
        <v>8329</v>
      </c>
      <c r="R3216" t="s">
        <v>8330</v>
      </c>
      <c r="S3216" s="9">
        <f t="shared" si="252"/>
        <v>40878.758217592593</v>
      </c>
      <c r="T3216" s="9">
        <f t="shared" si="253"/>
        <v>40923.758217592593</v>
      </c>
      <c r="U3216">
        <f t="shared" si="254"/>
        <v>2011</v>
      </c>
    </row>
    <row r="3217" spans="1:21" ht="42.75" x14ac:dyDescent="0.4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8325</v>
      </c>
      <c r="R3217" t="s">
        <v>8328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42.75" x14ac:dyDescent="0.4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8325</v>
      </c>
      <c r="R3218" t="s">
        <v>8328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42.75" x14ac:dyDescent="0.4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8325</v>
      </c>
      <c r="R3219" t="s">
        <v>8328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28.5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8315</v>
      </c>
      <c r="R3220" t="s">
        <v>8316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2.75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8325</v>
      </c>
      <c r="R3221" t="s">
        <v>8328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42.75" x14ac:dyDescent="0.4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8310</v>
      </c>
      <c r="R3222" t="s">
        <v>8344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57" x14ac:dyDescent="0.4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8310</v>
      </c>
      <c r="R3223" t="s">
        <v>8344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42.75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8313</v>
      </c>
      <c r="R3224" t="s">
        <v>8351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28.5" x14ac:dyDescent="0.4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8321</v>
      </c>
      <c r="R3225" t="s">
        <v>8359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2.75" x14ac:dyDescent="0.4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8329</v>
      </c>
      <c r="R3226" t="s">
        <v>8352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42.75" x14ac:dyDescent="0.4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8329</v>
      </c>
      <c r="R3227" t="s">
        <v>8352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28.5" x14ac:dyDescent="0.4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8310</v>
      </c>
      <c r="R3228" t="s">
        <v>8312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28.5" x14ac:dyDescent="0.4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8310</v>
      </c>
      <c r="R3229" t="s">
        <v>8312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42.75" x14ac:dyDescent="0.4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8325</v>
      </c>
      <c r="R3230" t="s">
        <v>8328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2.75" x14ac:dyDescent="0.4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8325</v>
      </c>
      <c r="R3231" t="s">
        <v>8328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42.7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8313</v>
      </c>
      <c r="R3232" t="s">
        <v>8335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2.75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8325</v>
      </c>
      <c r="R3233" t="s">
        <v>8328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42.75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8329</v>
      </c>
      <c r="R3234" t="s">
        <v>8352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2.75" x14ac:dyDescent="0.4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8310</v>
      </c>
      <c r="R3235" t="s">
        <v>8344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28.5" x14ac:dyDescent="0.4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8310</v>
      </c>
      <c r="R3236" t="s">
        <v>8312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42.75" x14ac:dyDescent="0.4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8323</v>
      </c>
      <c r="R3237" t="s">
        <v>8341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42.75" x14ac:dyDescent="0.4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8325</v>
      </c>
      <c r="R3238" t="s">
        <v>8328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42.75" x14ac:dyDescent="0.45">
      <c r="A3239">
        <v>617</v>
      </c>
      <c r="B3239" s="3" t="s">
        <v>618</v>
      </c>
      <c r="C3239" s="3" t="s">
        <v>4727</v>
      </c>
      <c r="D3239" s="6">
        <v>2000</v>
      </c>
      <c r="E3239" s="8">
        <v>60</v>
      </c>
      <c r="F3239" t="s">
        <v>8219</v>
      </c>
      <c r="G3239" t="s">
        <v>8224</v>
      </c>
      <c r="H3239" t="s">
        <v>8246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8270</v>
      </c>
      <c r="O3239">
        <f t="shared" si="250"/>
        <v>3</v>
      </c>
      <c r="P3239">
        <f t="shared" si="251"/>
        <v>20</v>
      </c>
      <c r="Q3239" s="11" t="s">
        <v>8310</v>
      </c>
      <c r="R3239" t="s">
        <v>8344</v>
      </c>
      <c r="S3239" s="9">
        <f t="shared" si="252"/>
        <v>42087.343090277776</v>
      </c>
      <c r="T3239" s="9">
        <f t="shared" si="253"/>
        <v>42132.343090277776</v>
      </c>
      <c r="U3239">
        <f t="shared" si="254"/>
        <v>2015</v>
      </c>
    </row>
    <row r="3240" spans="1:21" ht="42.75" x14ac:dyDescent="0.45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>
        <f t="shared" si="250"/>
        <v>0</v>
      </c>
      <c r="P3240">
        <f t="shared" si="251"/>
        <v>30</v>
      </c>
      <c r="Q3240" s="11" t="s">
        <v>8323</v>
      </c>
      <c r="R3240" t="s">
        <v>8327</v>
      </c>
      <c r="S3240" s="9">
        <f t="shared" si="252"/>
        <v>42129.777210648142</v>
      </c>
      <c r="T3240" s="9">
        <f t="shared" si="253"/>
        <v>42159.777210648142</v>
      </c>
      <c r="U3240">
        <f t="shared" si="254"/>
        <v>2015</v>
      </c>
    </row>
    <row r="3241" spans="1:21" ht="42.75" x14ac:dyDescent="0.45">
      <c r="A3241">
        <v>3864</v>
      </c>
      <c r="B3241" s="3" t="s">
        <v>3861</v>
      </c>
      <c r="C3241" s="3" t="s">
        <v>7973</v>
      </c>
      <c r="D3241" s="6">
        <v>5000</v>
      </c>
      <c r="E3241" s="8">
        <v>60</v>
      </c>
      <c r="F3241" t="s">
        <v>8220</v>
      </c>
      <c r="G3241" t="s">
        <v>8223</v>
      </c>
      <c r="H3241" t="s">
        <v>8245</v>
      </c>
      <c r="I3241">
        <v>1447799054</v>
      </c>
      <c r="J3241">
        <v>1445203454</v>
      </c>
      <c r="K3241" t="b">
        <v>0</v>
      </c>
      <c r="L3241">
        <v>3</v>
      </c>
      <c r="M3241" t="b">
        <v>0</v>
      </c>
      <c r="N3241" t="s">
        <v>8269</v>
      </c>
      <c r="O3241">
        <f t="shared" si="250"/>
        <v>1</v>
      </c>
      <c r="P3241">
        <f t="shared" si="251"/>
        <v>20</v>
      </c>
      <c r="Q3241" s="11" t="s">
        <v>8325</v>
      </c>
      <c r="R3241" t="s">
        <v>8328</v>
      </c>
      <c r="S3241" s="9">
        <f t="shared" si="252"/>
        <v>42295.891828703709</v>
      </c>
      <c r="T3241" s="9">
        <f t="shared" si="253"/>
        <v>42325.933495370366</v>
      </c>
      <c r="U3241">
        <f t="shared" si="254"/>
        <v>2015</v>
      </c>
    </row>
    <row r="3242" spans="1:21" ht="42.75" x14ac:dyDescent="0.45">
      <c r="A3242">
        <v>4093</v>
      </c>
      <c r="B3242" s="3" t="s">
        <v>4089</v>
      </c>
      <c r="C3242" s="3" t="s">
        <v>8196</v>
      </c>
      <c r="D3242" s="6">
        <v>2500</v>
      </c>
      <c r="E3242" s="8">
        <v>60</v>
      </c>
      <c r="F3242" t="s">
        <v>8220</v>
      </c>
      <c r="G3242" t="s">
        <v>8224</v>
      </c>
      <c r="H3242" t="s">
        <v>8246</v>
      </c>
      <c r="I3242">
        <v>1440272093</v>
      </c>
      <c r="J3242">
        <v>1435088093</v>
      </c>
      <c r="K3242" t="b">
        <v>0</v>
      </c>
      <c r="L3242">
        <v>4</v>
      </c>
      <c r="M3242" t="b">
        <v>0</v>
      </c>
      <c r="N3242" t="s">
        <v>8269</v>
      </c>
      <c r="O3242">
        <f t="shared" si="250"/>
        <v>2</v>
      </c>
      <c r="P3242">
        <f t="shared" si="251"/>
        <v>15</v>
      </c>
      <c r="Q3242" s="11" t="s">
        <v>8325</v>
      </c>
      <c r="R3242" t="s">
        <v>8328</v>
      </c>
      <c r="S3242" s="9">
        <f t="shared" si="252"/>
        <v>42178.815891203703</v>
      </c>
      <c r="T3242" s="9">
        <f t="shared" si="253"/>
        <v>42238.815891203703</v>
      </c>
      <c r="U3242">
        <f t="shared" si="254"/>
        <v>2015</v>
      </c>
    </row>
    <row r="3243" spans="1:21" ht="42.75" x14ac:dyDescent="0.4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8325</v>
      </c>
      <c r="R3243" t="s">
        <v>8328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28.5" x14ac:dyDescent="0.4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8315</v>
      </c>
      <c r="R3244" t="s">
        <v>8357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42.75" x14ac:dyDescent="0.4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8310</v>
      </c>
      <c r="R3245" t="s">
        <v>8320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2.75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8321</v>
      </c>
      <c r="R3246" t="s">
        <v>8347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2.75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8325</v>
      </c>
      <c r="R3247" t="s">
        <v>8328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42.75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8313</v>
      </c>
      <c r="R3248" t="s">
        <v>8354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57" x14ac:dyDescent="0.4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8325</v>
      </c>
      <c r="R3249" t="s">
        <v>8326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2.75" x14ac:dyDescent="0.4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8310</v>
      </c>
      <c r="R3250" t="s">
        <v>8344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28.5" x14ac:dyDescent="0.4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8318</v>
      </c>
      <c r="R3251" t="s">
        <v>8336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42.75" x14ac:dyDescent="0.45">
      <c r="A3252">
        <v>2380</v>
      </c>
      <c r="B3252" s="3" t="s">
        <v>2381</v>
      </c>
      <c r="C3252" s="3" t="s">
        <v>6490</v>
      </c>
      <c r="D3252" s="6">
        <v>15000</v>
      </c>
      <c r="E3252" s="8">
        <v>55</v>
      </c>
      <c r="F3252" t="s">
        <v>8219</v>
      </c>
      <c r="G3252" t="s">
        <v>8223</v>
      </c>
      <c r="H3252" t="s">
        <v>8245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8270</v>
      </c>
      <c r="O3252">
        <f t="shared" si="250"/>
        <v>0</v>
      </c>
      <c r="P3252">
        <f t="shared" si="251"/>
        <v>18.329999999999998</v>
      </c>
      <c r="Q3252" s="11" t="s">
        <v>8310</v>
      </c>
      <c r="R3252" t="s">
        <v>8344</v>
      </c>
      <c r="S3252" s="9">
        <f t="shared" si="252"/>
        <v>42248.793310185181</v>
      </c>
      <c r="T3252" s="9">
        <f t="shared" si="253"/>
        <v>42278.793310185181</v>
      </c>
      <c r="U3252">
        <f t="shared" si="254"/>
        <v>2015</v>
      </c>
    </row>
    <row r="3253" spans="1:21" ht="42.75" x14ac:dyDescent="0.45">
      <c r="A3253">
        <v>1577</v>
      </c>
      <c r="B3253" s="3" t="s">
        <v>1578</v>
      </c>
      <c r="C3253" s="3" t="s">
        <v>5687</v>
      </c>
      <c r="D3253" s="6">
        <v>10000</v>
      </c>
      <c r="E3253" s="8">
        <v>55</v>
      </c>
      <c r="F3253" t="s">
        <v>8219</v>
      </c>
      <c r="G3253" t="s">
        <v>8223</v>
      </c>
      <c r="H3253" t="s">
        <v>8245</v>
      </c>
      <c r="I3253">
        <v>1343161248</v>
      </c>
      <c r="J3253">
        <v>1337977248</v>
      </c>
      <c r="K3253" t="b">
        <v>0</v>
      </c>
      <c r="L3253">
        <v>2</v>
      </c>
      <c r="M3253" t="b">
        <v>0</v>
      </c>
      <c r="N3253" t="s">
        <v>8288</v>
      </c>
      <c r="O3253">
        <f t="shared" si="250"/>
        <v>1</v>
      </c>
      <c r="P3253">
        <f t="shared" si="251"/>
        <v>27.5</v>
      </c>
      <c r="Q3253" s="11" t="s">
        <v>8313</v>
      </c>
      <c r="R3253" t="s">
        <v>8351</v>
      </c>
      <c r="S3253" s="9">
        <f t="shared" si="252"/>
        <v>41054.847777777781</v>
      </c>
      <c r="T3253" s="9">
        <f t="shared" si="253"/>
        <v>41114.847777777781</v>
      </c>
      <c r="U3253">
        <f t="shared" si="254"/>
        <v>2012</v>
      </c>
    </row>
    <row r="3254" spans="1:21" ht="42.75" x14ac:dyDescent="0.45">
      <c r="A3254">
        <v>2355</v>
      </c>
      <c r="B3254" s="3" t="s">
        <v>2356</v>
      </c>
      <c r="C3254" s="3" t="s">
        <v>6465</v>
      </c>
      <c r="D3254" s="6">
        <v>8000</v>
      </c>
      <c r="E3254" s="8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>
        <f t="shared" si="250"/>
        <v>1</v>
      </c>
      <c r="P3254">
        <f t="shared" si="251"/>
        <v>27.5</v>
      </c>
      <c r="Q3254" s="11" t="s">
        <v>8310</v>
      </c>
      <c r="R3254" t="s">
        <v>8344</v>
      </c>
      <c r="S3254" s="9">
        <f t="shared" si="252"/>
        <v>42096.918240740735</v>
      </c>
      <c r="T3254" s="9">
        <f t="shared" si="253"/>
        <v>42126.918240740735</v>
      </c>
      <c r="U3254">
        <f t="shared" si="254"/>
        <v>2015</v>
      </c>
    </row>
    <row r="3255" spans="1:21" ht="42.75" x14ac:dyDescent="0.45">
      <c r="A3255">
        <v>561</v>
      </c>
      <c r="B3255" s="3" t="s">
        <v>562</v>
      </c>
      <c r="C3255" s="3" t="s">
        <v>4671</v>
      </c>
      <c r="D3255" s="6">
        <v>15000</v>
      </c>
      <c r="E3255" s="8">
        <v>55</v>
      </c>
      <c r="F3255" t="s">
        <v>8220</v>
      </c>
      <c r="G3255" t="s">
        <v>8223</v>
      </c>
      <c r="H3255" t="s">
        <v>8245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0</v>
      </c>
      <c r="P3255">
        <f t="shared" si="251"/>
        <v>27.5</v>
      </c>
      <c r="Q3255" s="11" t="s">
        <v>8310</v>
      </c>
      <c r="R3255" t="s">
        <v>8344</v>
      </c>
      <c r="S3255" s="9">
        <f t="shared" si="252"/>
        <v>42268.658715277779</v>
      </c>
      <c r="T3255" s="9">
        <f t="shared" si="253"/>
        <v>42303.658715277779</v>
      </c>
      <c r="U3255">
        <f t="shared" si="254"/>
        <v>2015</v>
      </c>
    </row>
    <row r="3256" spans="1:21" ht="42.75" x14ac:dyDescent="0.45">
      <c r="A3256">
        <v>2862</v>
      </c>
      <c r="B3256" s="3" t="s">
        <v>2862</v>
      </c>
      <c r="C3256" s="3" t="s">
        <v>6972</v>
      </c>
      <c r="D3256" s="6">
        <v>12700</v>
      </c>
      <c r="E3256" s="8">
        <v>55</v>
      </c>
      <c r="F3256" t="s">
        <v>8220</v>
      </c>
      <c r="G3256" t="s">
        <v>8223</v>
      </c>
      <c r="H3256" t="s">
        <v>8245</v>
      </c>
      <c r="I3256">
        <v>1403636229</v>
      </c>
      <c r="J3256">
        <v>1401044229</v>
      </c>
      <c r="K3256" t="b">
        <v>0</v>
      </c>
      <c r="L3256">
        <v>3</v>
      </c>
      <c r="M3256" t="b">
        <v>0</v>
      </c>
      <c r="N3256" t="s">
        <v>8269</v>
      </c>
      <c r="O3256">
        <f t="shared" si="250"/>
        <v>0</v>
      </c>
      <c r="P3256">
        <f t="shared" si="251"/>
        <v>18.329999999999998</v>
      </c>
      <c r="Q3256" s="11" t="s">
        <v>8325</v>
      </c>
      <c r="R3256" t="s">
        <v>8328</v>
      </c>
      <c r="S3256" s="9">
        <f t="shared" si="252"/>
        <v>41784.789687500001</v>
      </c>
      <c r="T3256" s="9">
        <f t="shared" si="253"/>
        <v>41814.789687500001</v>
      </c>
      <c r="U3256">
        <f t="shared" si="254"/>
        <v>2014</v>
      </c>
    </row>
    <row r="3257" spans="1:21" ht="42.75" x14ac:dyDescent="0.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8321</v>
      </c>
      <c r="R3257" t="s">
        <v>8347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2.75" x14ac:dyDescent="0.4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8313</v>
      </c>
      <c r="R3258" t="s">
        <v>8350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1.25" x14ac:dyDescent="0.4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8325</v>
      </c>
      <c r="R3259" t="s">
        <v>8337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2.75" x14ac:dyDescent="0.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8310</v>
      </c>
      <c r="R3260" t="s">
        <v>8312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42.75" x14ac:dyDescent="0.4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8318</v>
      </c>
      <c r="R3261" t="s">
        <v>8336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2.75" x14ac:dyDescent="0.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8313</v>
      </c>
      <c r="R3262" t="s">
        <v>8358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2.75" x14ac:dyDescent="0.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8313</v>
      </c>
      <c r="R3263" t="s">
        <v>8358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42.75" x14ac:dyDescent="0.4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8310</v>
      </c>
      <c r="R3264" t="s">
        <v>8344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2.75" x14ac:dyDescent="0.4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8323</v>
      </c>
      <c r="R3265" t="s">
        <v>8341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x14ac:dyDescent="0.4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8321</v>
      </c>
      <c r="R3266" t="s">
        <v>8347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42.75" x14ac:dyDescent="0.4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ref="P3267:P3330" si="256">IFERROR(ROUND(E3267/L3267,2),0)</f>
        <v>8.5</v>
      </c>
      <c r="Q3267" s="11" t="s">
        <v>8310</v>
      </c>
      <c r="R3267" t="s">
        <v>8317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2.75" x14ac:dyDescent="0.45">
      <c r="A3268">
        <v>2580</v>
      </c>
      <c r="B3268" s="3" t="s">
        <v>2580</v>
      </c>
      <c r="C3268" s="3" t="s">
        <v>6690</v>
      </c>
      <c r="D3268" s="6">
        <v>8500</v>
      </c>
      <c r="E3268" s="8">
        <v>51</v>
      </c>
      <c r="F3268" t="s">
        <v>8219</v>
      </c>
      <c r="G3268" t="s">
        <v>8223</v>
      </c>
      <c r="H3268" t="s">
        <v>8245</v>
      </c>
      <c r="I3268">
        <v>1431745200</v>
      </c>
      <c r="J3268">
        <v>1429170603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8347</v>
      </c>
      <c r="S3268" s="9">
        <f t="shared" si="257"/>
        <v>42110.326423611114</v>
      </c>
      <c r="T3268" s="9">
        <f t="shared" si="258"/>
        <v>42140.125</v>
      </c>
      <c r="U3268">
        <f t="shared" si="259"/>
        <v>2015</v>
      </c>
    </row>
    <row r="3269" spans="1:21" ht="42.75" x14ac:dyDescent="0.4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8318</v>
      </c>
      <c r="R3269" t="s">
        <v>8336</v>
      </c>
      <c r="S3269" s="9">
        <f t="shared" si="257"/>
        <v>41645.832141203704</v>
      </c>
      <c r="T3269" s="9">
        <f t="shared" si="258"/>
        <v>41675.832141203704</v>
      </c>
      <c r="U3269">
        <f t="shared" si="259"/>
        <v>2014</v>
      </c>
    </row>
    <row r="3270" spans="1:21" ht="28.5" x14ac:dyDescent="0.45">
      <c r="A3270">
        <v>1875</v>
      </c>
      <c r="B3270" s="3" t="s">
        <v>1876</v>
      </c>
      <c r="C3270" s="3" t="s">
        <v>5985</v>
      </c>
      <c r="D3270" s="6">
        <v>10000</v>
      </c>
      <c r="E3270" s="8">
        <v>51</v>
      </c>
      <c r="F3270" t="s">
        <v>8220</v>
      </c>
      <c r="G3270" t="s">
        <v>8223</v>
      </c>
      <c r="H3270" t="s">
        <v>8245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8281</v>
      </c>
      <c r="O3270">
        <f t="shared" si="255"/>
        <v>1</v>
      </c>
      <c r="P3270">
        <f t="shared" si="256"/>
        <v>17</v>
      </c>
      <c r="Q3270" s="11" t="s">
        <v>8318</v>
      </c>
      <c r="R3270" t="s">
        <v>8346</v>
      </c>
      <c r="S3270" s="9">
        <f t="shared" si="257"/>
        <v>42528.899398148147</v>
      </c>
      <c r="T3270" s="9">
        <f t="shared" si="258"/>
        <v>42588.899398148147</v>
      </c>
      <c r="U3270">
        <f t="shared" si="259"/>
        <v>2016</v>
      </c>
    </row>
    <row r="3271" spans="1:21" ht="42.75" x14ac:dyDescent="0.4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8323</v>
      </c>
      <c r="R3271" t="s">
        <v>8341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42.75" x14ac:dyDescent="0.4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8329</v>
      </c>
      <c r="R3272" t="s">
        <v>8332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42.75" x14ac:dyDescent="0.4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8315</v>
      </c>
      <c r="R3273" t="s">
        <v>8355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42.75" x14ac:dyDescent="0.4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8323</v>
      </c>
      <c r="R3274" t="s">
        <v>8327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2.75" x14ac:dyDescent="0.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8325</v>
      </c>
      <c r="R3275" t="s">
        <v>8328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28.5" x14ac:dyDescent="0.4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8310</v>
      </c>
      <c r="R3276" t="s">
        <v>8344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42.75" x14ac:dyDescent="0.45">
      <c r="A3277">
        <v>2393</v>
      </c>
      <c r="B3277" s="3" t="s">
        <v>2394</v>
      </c>
      <c r="C3277" s="3" t="s">
        <v>6503</v>
      </c>
      <c r="D3277" s="6">
        <v>100000</v>
      </c>
      <c r="E3277" s="8">
        <v>50</v>
      </c>
      <c r="F3277" t="s">
        <v>8219</v>
      </c>
      <c r="G3277" t="s">
        <v>8223</v>
      </c>
      <c r="H3277" t="s">
        <v>8245</v>
      </c>
      <c r="I3277">
        <v>1439048017</v>
      </c>
      <c r="J3277">
        <v>1436456017</v>
      </c>
      <c r="K3277" t="b">
        <v>0</v>
      </c>
      <c r="L3277">
        <v>1</v>
      </c>
      <c r="M3277" t="b">
        <v>0</v>
      </c>
      <c r="N3277" t="s">
        <v>8270</v>
      </c>
      <c r="O3277">
        <f t="shared" si="255"/>
        <v>0</v>
      </c>
      <c r="P3277">
        <f t="shared" si="256"/>
        <v>50</v>
      </c>
      <c r="Q3277" s="11" t="s">
        <v>8310</v>
      </c>
      <c r="R3277" t="s">
        <v>8344</v>
      </c>
      <c r="S3277" s="9">
        <f t="shared" si="257"/>
        <v>42194.648344907408</v>
      </c>
      <c r="T3277" s="9">
        <f t="shared" si="258"/>
        <v>42224.648344907408</v>
      </c>
      <c r="U3277">
        <f t="shared" si="259"/>
        <v>2015</v>
      </c>
    </row>
    <row r="3278" spans="1:21" ht="42.75" x14ac:dyDescent="0.45">
      <c r="A3278">
        <v>2568</v>
      </c>
      <c r="B3278" s="3" t="s">
        <v>2568</v>
      </c>
      <c r="C3278" s="3" t="s">
        <v>6678</v>
      </c>
      <c r="D3278" s="6">
        <v>10000</v>
      </c>
      <c r="E3278" s="8">
        <v>50</v>
      </c>
      <c r="F3278" t="s">
        <v>8219</v>
      </c>
      <c r="G3278" t="s">
        <v>8224</v>
      </c>
      <c r="H3278" t="s">
        <v>8246</v>
      </c>
      <c r="I3278">
        <v>1472745594</v>
      </c>
      <c r="J3278">
        <v>1470153594</v>
      </c>
      <c r="K3278" t="b">
        <v>0</v>
      </c>
      <c r="L3278">
        <v>1</v>
      </c>
      <c r="M3278" t="b">
        <v>0</v>
      </c>
      <c r="N3278" t="s">
        <v>8282</v>
      </c>
      <c r="O3278">
        <f t="shared" si="255"/>
        <v>1</v>
      </c>
      <c r="P3278">
        <f t="shared" si="256"/>
        <v>50</v>
      </c>
      <c r="Q3278" s="11" t="s">
        <v>8321</v>
      </c>
      <c r="R3278" t="s">
        <v>8347</v>
      </c>
      <c r="S3278" s="9">
        <f t="shared" si="257"/>
        <v>42584.666597222225</v>
      </c>
      <c r="T3278" s="9">
        <f t="shared" si="258"/>
        <v>42614.666597222225</v>
      </c>
      <c r="U3278">
        <f t="shared" si="259"/>
        <v>2016</v>
      </c>
    </row>
    <row r="3279" spans="1:21" ht="42.75" x14ac:dyDescent="0.45">
      <c r="A3279">
        <v>1060</v>
      </c>
      <c r="B3279" s="3" t="s">
        <v>1061</v>
      </c>
      <c r="C3279" s="3" t="s">
        <v>5170</v>
      </c>
      <c r="D3279" s="6">
        <v>5000</v>
      </c>
      <c r="E3279" s="8">
        <v>50</v>
      </c>
      <c r="F3279" t="s">
        <v>8219</v>
      </c>
      <c r="G3279" t="s">
        <v>8223</v>
      </c>
      <c r="H3279" t="s">
        <v>8245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8279</v>
      </c>
      <c r="O3279">
        <f t="shared" si="255"/>
        <v>1</v>
      </c>
      <c r="P3279">
        <f t="shared" si="256"/>
        <v>50</v>
      </c>
      <c r="Q3279" s="11" t="s">
        <v>8348</v>
      </c>
      <c r="R3279" t="s">
        <v>8349</v>
      </c>
      <c r="S3279" s="9">
        <f t="shared" si="257"/>
        <v>42079.913113425922</v>
      </c>
      <c r="T3279" s="9">
        <f t="shared" si="258"/>
        <v>42109.913113425922</v>
      </c>
      <c r="U3279">
        <f t="shared" si="259"/>
        <v>2015</v>
      </c>
    </row>
    <row r="3280" spans="1:21" ht="42.75" x14ac:dyDescent="0.45">
      <c r="A3280">
        <v>486</v>
      </c>
      <c r="B3280" s="3" t="s">
        <v>487</v>
      </c>
      <c r="C3280" s="3" t="s">
        <v>4596</v>
      </c>
      <c r="D3280" s="6">
        <v>550000</v>
      </c>
      <c r="E3280" s="8">
        <v>50</v>
      </c>
      <c r="F3280" t="s">
        <v>8220</v>
      </c>
      <c r="G3280" t="s">
        <v>8225</v>
      </c>
      <c r="H3280" t="s">
        <v>8247</v>
      </c>
      <c r="I3280">
        <v>1401662239</v>
      </c>
      <c r="J3280">
        <v>1399070239</v>
      </c>
      <c r="K3280" t="b">
        <v>0</v>
      </c>
      <c r="L3280">
        <v>1</v>
      </c>
      <c r="M3280" t="b">
        <v>0</v>
      </c>
      <c r="N3280" t="s">
        <v>8268</v>
      </c>
      <c r="O3280">
        <f t="shared" si="255"/>
        <v>0</v>
      </c>
      <c r="P3280">
        <f t="shared" si="256"/>
        <v>50</v>
      </c>
      <c r="Q3280" s="11" t="s">
        <v>8323</v>
      </c>
      <c r="R3280" t="s">
        <v>8341</v>
      </c>
      <c r="S3280" s="9">
        <f t="shared" si="257"/>
        <v>41761.94258101852</v>
      </c>
      <c r="T3280" s="9">
        <f t="shared" si="258"/>
        <v>41791.94258101852</v>
      </c>
      <c r="U3280">
        <f t="shared" si="259"/>
        <v>2014</v>
      </c>
    </row>
    <row r="3281" spans="1:21" ht="42.75" x14ac:dyDescent="0.4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8310</v>
      </c>
      <c r="R3281" t="s">
        <v>8344</v>
      </c>
      <c r="S3281" s="9">
        <f t="shared" si="257"/>
        <v>42321.283101851848</v>
      </c>
      <c r="T3281" s="9">
        <f t="shared" si="258"/>
        <v>42351.283101851848</v>
      </c>
      <c r="U3281">
        <f t="shared" si="259"/>
        <v>2015</v>
      </c>
    </row>
    <row r="3282" spans="1:21" ht="42.75" x14ac:dyDescent="0.45">
      <c r="A3282">
        <v>1904</v>
      </c>
      <c r="B3282" s="3" t="s">
        <v>1905</v>
      </c>
      <c r="C3282" s="3" t="s">
        <v>6014</v>
      </c>
      <c r="D3282" s="6">
        <v>50000</v>
      </c>
      <c r="E3282" s="8">
        <v>50</v>
      </c>
      <c r="F3282" t="s">
        <v>8220</v>
      </c>
      <c r="G3282" t="s">
        <v>8223</v>
      </c>
      <c r="H3282" t="s">
        <v>8245</v>
      </c>
      <c r="I3282">
        <v>1451752021</v>
      </c>
      <c r="J3282">
        <v>1447864021</v>
      </c>
      <c r="K3282" t="b">
        <v>0</v>
      </c>
      <c r="L3282">
        <v>2</v>
      </c>
      <c r="M3282" t="b">
        <v>0</v>
      </c>
      <c r="N3282" t="s">
        <v>8292</v>
      </c>
      <c r="O3282">
        <f t="shared" si="255"/>
        <v>0</v>
      </c>
      <c r="P3282">
        <f t="shared" si="256"/>
        <v>25</v>
      </c>
      <c r="Q3282" s="11" t="s">
        <v>8310</v>
      </c>
      <c r="R3282" t="s">
        <v>8320</v>
      </c>
      <c r="S3282" s="9">
        <f t="shared" si="257"/>
        <v>42326.685428240744</v>
      </c>
      <c r="T3282" s="9">
        <f t="shared" si="258"/>
        <v>42371.685428240744</v>
      </c>
      <c r="U3282">
        <f t="shared" si="259"/>
        <v>2015</v>
      </c>
    </row>
    <row r="3283" spans="1:21" ht="57" x14ac:dyDescent="0.4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8329</v>
      </c>
      <c r="R3283" t="s">
        <v>8352</v>
      </c>
      <c r="S3283" s="9">
        <f t="shared" si="257"/>
        <v>41616.027754629627</v>
      </c>
      <c r="T3283" s="9">
        <f t="shared" si="258"/>
        <v>41646.027754629627</v>
      </c>
      <c r="U3283">
        <f t="shared" si="259"/>
        <v>2013</v>
      </c>
    </row>
    <row r="3284" spans="1:21" ht="42.75" x14ac:dyDescent="0.45">
      <c r="A3284">
        <v>2152</v>
      </c>
      <c r="B3284" s="3" t="s">
        <v>2153</v>
      </c>
      <c r="C3284" s="3" t="s">
        <v>6262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1394909909</v>
      </c>
      <c r="J3284">
        <v>1392321509</v>
      </c>
      <c r="K3284" t="b">
        <v>0</v>
      </c>
      <c r="L3284">
        <v>4</v>
      </c>
      <c r="M3284" t="b">
        <v>0</v>
      </c>
      <c r="N3284" t="s">
        <v>8280</v>
      </c>
      <c r="O3284">
        <f t="shared" si="255"/>
        <v>0</v>
      </c>
      <c r="P3284">
        <f t="shared" si="256"/>
        <v>12.5</v>
      </c>
      <c r="Q3284" s="11" t="s">
        <v>8318</v>
      </c>
      <c r="R3284" t="s">
        <v>8336</v>
      </c>
      <c r="S3284" s="9">
        <f t="shared" si="257"/>
        <v>41683.832280092596</v>
      </c>
      <c r="T3284" s="9">
        <f t="shared" si="258"/>
        <v>41713.790613425925</v>
      </c>
      <c r="U3284">
        <f t="shared" si="259"/>
        <v>2014</v>
      </c>
    </row>
    <row r="3285" spans="1:21" ht="42.75" x14ac:dyDescent="0.45">
      <c r="A3285">
        <v>2585</v>
      </c>
      <c r="B3285" s="3" t="s">
        <v>2585</v>
      </c>
      <c r="C3285" s="3" t="s">
        <v>6695</v>
      </c>
      <c r="D3285" s="6">
        <v>30000</v>
      </c>
      <c r="E3285" s="8">
        <v>50</v>
      </c>
      <c r="F3285" t="s">
        <v>8220</v>
      </c>
      <c r="G3285" t="s">
        <v>8223</v>
      </c>
      <c r="H3285" t="s">
        <v>8245</v>
      </c>
      <c r="I3285">
        <v>1404601632</v>
      </c>
      <c r="J3285">
        <v>1402009632</v>
      </c>
      <c r="K3285" t="b">
        <v>0</v>
      </c>
      <c r="L3285">
        <v>1</v>
      </c>
      <c r="M3285" t="b">
        <v>0</v>
      </c>
      <c r="N3285" t="s">
        <v>8282</v>
      </c>
      <c r="O3285">
        <f t="shared" si="255"/>
        <v>0</v>
      </c>
      <c r="P3285">
        <f t="shared" si="256"/>
        <v>50</v>
      </c>
      <c r="Q3285" s="11" t="s">
        <v>8321</v>
      </c>
      <c r="R3285" t="s">
        <v>8347</v>
      </c>
      <c r="S3285" s="9">
        <f t="shared" si="257"/>
        <v>41795.963333333333</v>
      </c>
      <c r="T3285" s="9">
        <f t="shared" si="258"/>
        <v>41825.963333333333</v>
      </c>
      <c r="U3285">
        <f t="shared" si="259"/>
        <v>2014</v>
      </c>
    </row>
    <row r="3286" spans="1:21" ht="42.75" x14ac:dyDescent="0.45">
      <c r="A3286">
        <v>2592</v>
      </c>
      <c r="B3286" s="3" t="s">
        <v>2592</v>
      </c>
      <c r="C3286" s="3" t="s">
        <v>6702</v>
      </c>
      <c r="D3286" s="6">
        <v>30000</v>
      </c>
      <c r="E3286" s="8">
        <v>50</v>
      </c>
      <c r="F3286" t="s">
        <v>8220</v>
      </c>
      <c r="G3286" t="s">
        <v>8223</v>
      </c>
      <c r="H3286" t="s">
        <v>8245</v>
      </c>
      <c r="I3286">
        <v>1412536421</v>
      </c>
      <c r="J3286">
        <v>1409944421</v>
      </c>
      <c r="K3286" t="b">
        <v>0</v>
      </c>
      <c r="L3286">
        <v>1</v>
      </c>
      <c r="M3286" t="b">
        <v>0</v>
      </c>
      <c r="N3286" t="s">
        <v>8282</v>
      </c>
      <c r="O3286">
        <f t="shared" si="255"/>
        <v>0</v>
      </c>
      <c r="P3286">
        <f t="shared" si="256"/>
        <v>50</v>
      </c>
      <c r="Q3286" s="11" t="s">
        <v>8321</v>
      </c>
      <c r="R3286" t="s">
        <v>8347</v>
      </c>
      <c r="S3286" s="9">
        <f t="shared" si="257"/>
        <v>41887.801168981481</v>
      </c>
      <c r="T3286" s="9">
        <f t="shared" si="258"/>
        <v>41917.801168981481</v>
      </c>
      <c r="U3286">
        <f t="shared" si="259"/>
        <v>2014</v>
      </c>
    </row>
    <row r="3287" spans="1:21" ht="42.75" x14ac:dyDescent="0.45">
      <c r="A3287">
        <v>3086</v>
      </c>
      <c r="B3287" s="3" t="s">
        <v>3086</v>
      </c>
      <c r="C3287" s="3" t="s">
        <v>7196</v>
      </c>
      <c r="D3287" s="6">
        <v>20000</v>
      </c>
      <c r="E3287" s="8">
        <v>50</v>
      </c>
      <c r="F3287" t="s">
        <v>8220</v>
      </c>
      <c r="G3287" t="s">
        <v>8236</v>
      </c>
      <c r="H3287" t="s">
        <v>8248</v>
      </c>
      <c r="I3287">
        <v>1439827559</v>
      </c>
      <c r="J3287">
        <v>1434643559</v>
      </c>
      <c r="K3287" t="b">
        <v>0</v>
      </c>
      <c r="L3287">
        <v>3</v>
      </c>
      <c r="M3287" t="b">
        <v>0</v>
      </c>
      <c r="N3287" t="s">
        <v>8301</v>
      </c>
      <c r="O3287">
        <f t="shared" si="255"/>
        <v>0</v>
      </c>
      <c r="P3287">
        <f t="shared" si="256"/>
        <v>16.670000000000002</v>
      </c>
      <c r="Q3287" s="11" t="s">
        <v>8325</v>
      </c>
      <c r="R3287" t="s">
        <v>8326</v>
      </c>
      <c r="S3287" s="9">
        <f t="shared" si="257"/>
        <v>42173.67082175926</v>
      </c>
      <c r="T3287" s="9">
        <f t="shared" si="258"/>
        <v>42233.67082175926</v>
      </c>
      <c r="U3287">
        <f t="shared" si="259"/>
        <v>2015</v>
      </c>
    </row>
    <row r="3288" spans="1:21" x14ac:dyDescent="0.45">
      <c r="A3288">
        <v>237</v>
      </c>
      <c r="B3288" s="3" t="s">
        <v>239</v>
      </c>
      <c r="C3288" s="3" t="s">
        <v>4347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1457445069</v>
      </c>
      <c r="J3288">
        <v>1452261069</v>
      </c>
      <c r="K3288" t="b">
        <v>0</v>
      </c>
      <c r="L3288">
        <v>1</v>
      </c>
      <c r="M3288" t="b">
        <v>0</v>
      </c>
      <c r="N3288" t="s">
        <v>8266</v>
      </c>
      <c r="O3288">
        <f t="shared" si="255"/>
        <v>0</v>
      </c>
      <c r="P3288">
        <f t="shared" si="256"/>
        <v>50</v>
      </c>
      <c r="Q3288" s="11" t="s">
        <v>8323</v>
      </c>
      <c r="R3288" t="s">
        <v>8327</v>
      </c>
      <c r="S3288" s="9">
        <f t="shared" si="257"/>
        <v>42377.577187499999</v>
      </c>
      <c r="T3288" s="9">
        <f t="shared" si="258"/>
        <v>42437.577187499999</v>
      </c>
      <c r="U3288">
        <f t="shared" si="259"/>
        <v>2016</v>
      </c>
    </row>
    <row r="3289" spans="1:21" ht="28.5" x14ac:dyDescent="0.4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8315</v>
      </c>
      <c r="R3289" t="s">
        <v>8357</v>
      </c>
      <c r="S3289" s="9">
        <f t="shared" si="257"/>
        <v>42108.05322916666</v>
      </c>
      <c r="T3289" s="9">
        <f t="shared" si="258"/>
        <v>42123.05322916666</v>
      </c>
      <c r="U3289">
        <f t="shared" si="259"/>
        <v>2015</v>
      </c>
    </row>
    <row r="3290" spans="1:21" ht="42.75" x14ac:dyDescent="0.45">
      <c r="A3290">
        <v>2438</v>
      </c>
      <c r="B3290" s="3" t="s">
        <v>2439</v>
      </c>
      <c r="C3290" s="3" t="s">
        <v>6548</v>
      </c>
      <c r="D3290" s="6">
        <v>15000</v>
      </c>
      <c r="E3290" s="8">
        <v>50</v>
      </c>
      <c r="F3290" t="s">
        <v>8220</v>
      </c>
      <c r="G3290" t="s">
        <v>8223</v>
      </c>
      <c r="H3290" t="s">
        <v>8245</v>
      </c>
      <c r="I3290">
        <v>1449529062</v>
      </c>
      <c r="J3290">
        <v>1444341462</v>
      </c>
      <c r="K3290" t="b">
        <v>0</v>
      </c>
      <c r="L3290">
        <v>1</v>
      </c>
      <c r="M3290" t="b">
        <v>0</v>
      </c>
      <c r="N3290" t="s">
        <v>8282</v>
      </c>
      <c r="O3290">
        <f t="shared" si="255"/>
        <v>0</v>
      </c>
      <c r="P3290">
        <f t="shared" si="256"/>
        <v>50</v>
      </c>
      <c r="Q3290" s="11" t="s">
        <v>8321</v>
      </c>
      <c r="R3290" t="s">
        <v>8347</v>
      </c>
      <c r="S3290" s="9">
        <f t="shared" si="257"/>
        <v>42285.91506944444</v>
      </c>
      <c r="T3290" s="9">
        <f t="shared" si="258"/>
        <v>42345.956736111111</v>
      </c>
      <c r="U3290">
        <f t="shared" si="259"/>
        <v>2015</v>
      </c>
    </row>
    <row r="3291" spans="1:21" ht="42.75" x14ac:dyDescent="0.45">
      <c r="A3291">
        <v>3095</v>
      </c>
      <c r="B3291" s="3" t="s">
        <v>3095</v>
      </c>
      <c r="C3291" s="3" t="s">
        <v>7205</v>
      </c>
      <c r="D3291" s="6">
        <v>14920</v>
      </c>
      <c r="E3291" s="8">
        <v>50</v>
      </c>
      <c r="F3291" t="s">
        <v>8220</v>
      </c>
      <c r="G3291" t="s">
        <v>8223</v>
      </c>
      <c r="H3291" t="s">
        <v>8245</v>
      </c>
      <c r="I3291">
        <v>1470011780</v>
      </c>
      <c r="J3291">
        <v>1464827780</v>
      </c>
      <c r="K3291" t="b">
        <v>0</v>
      </c>
      <c r="L3291">
        <v>1</v>
      </c>
      <c r="M3291" t="b">
        <v>0</v>
      </c>
      <c r="N3291" t="s">
        <v>8301</v>
      </c>
      <c r="O3291">
        <f t="shared" si="255"/>
        <v>0</v>
      </c>
      <c r="P3291">
        <f t="shared" si="256"/>
        <v>50</v>
      </c>
      <c r="Q3291" s="11" t="s">
        <v>8325</v>
      </c>
      <c r="R3291" t="s">
        <v>8326</v>
      </c>
      <c r="S3291" s="9">
        <f t="shared" si="257"/>
        <v>42523.025231481486</v>
      </c>
      <c r="T3291" s="9">
        <f t="shared" si="258"/>
        <v>42583.025231481486</v>
      </c>
      <c r="U3291">
        <f t="shared" si="259"/>
        <v>2016</v>
      </c>
    </row>
    <row r="3292" spans="1:21" x14ac:dyDescent="0.45">
      <c r="A3292">
        <v>190</v>
      </c>
      <c r="B3292" s="3" t="s">
        <v>192</v>
      </c>
      <c r="C3292" s="3" t="s">
        <v>4300</v>
      </c>
      <c r="D3292" s="6">
        <v>12000</v>
      </c>
      <c r="E3292" s="8">
        <v>50</v>
      </c>
      <c r="F3292" t="s">
        <v>8220</v>
      </c>
      <c r="G3292" t="s">
        <v>8223</v>
      </c>
      <c r="H3292" t="s">
        <v>8245</v>
      </c>
      <c r="I3292">
        <v>1466091446</v>
      </c>
      <c r="J3292">
        <v>1465227446</v>
      </c>
      <c r="K3292" t="b">
        <v>0</v>
      </c>
      <c r="L3292">
        <v>1</v>
      </c>
      <c r="M3292" t="b">
        <v>0</v>
      </c>
      <c r="N3292" t="s">
        <v>8266</v>
      </c>
      <c r="O3292">
        <f t="shared" si="255"/>
        <v>0</v>
      </c>
      <c r="P3292">
        <f t="shared" si="256"/>
        <v>50</v>
      </c>
      <c r="Q3292" s="11" t="s">
        <v>8323</v>
      </c>
      <c r="R3292" t="s">
        <v>8327</v>
      </c>
      <c r="S3292" s="9">
        <f t="shared" si="257"/>
        <v>42527.650995370372</v>
      </c>
      <c r="T3292" s="9">
        <f t="shared" si="258"/>
        <v>42537.650995370372</v>
      </c>
      <c r="U3292">
        <f t="shared" si="259"/>
        <v>2016</v>
      </c>
    </row>
    <row r="3293" spans="1:21" ht="28.5" x14ac:dyDescent="0.45">
      <c r="A3293">
        <v>1153</v>
      </c>
      <c r="B3293" s="3" t="s">
        <v>1154</v>
      </c>
      <c r="C3293" s="3" t="s">
        <v>5263</v>
      </c>
      <c r="D3293" s="6">
        <v>8000</v>
      </c>
      <c r="E3293" s="8">
        <v>50</v>
      </c>
      <c r="F3293" t="s">
        <v>8220</v>
      </c>
      <c r="G3293" t="s">
        <v>8223</v>
      </c>
      <c r="H3293" t="s">
        <v>8245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8282</v>
      </c>
      <c r="O3293">
        <f t="shared" si="255"/>
        <v>1</v>
      </c>
      <c r="P3293">
        <f t="shared" si="256"/>
        <v>50</v>
      </c>
      <c r="Q3293" s="11" t="s">
        <v>8321</v>
      </c>
      <c r="R3293" t="s">
        <v>8347</v>
      </c>
      <c r="S3293" s="9">
        <f t="shared" si="257"/>
        <v>42143.714178240742</v>
      </c>
      <c r="T3293" s="9">
        <f t="shared" si="258"/>
        <v>42173.714178240742</v>
      </c>
      <c r="U3293">
        <f t="shared" si="259"/>
        <v>2015</v>
      </c>
    </row>
    <row r="3294" spans="1:21" ht="42.75" x14ac:dyDescent="0.45">
      <c r="A3294">
        <v>1483</v>
      </c>
      <c r="B3294" s="3" t="s">
        <v>1484</v>
      </c>
      <c r="C3294" s="3" t="s">
        <v>5593</v>
      </c>
      <c r="D3294" s="6">
        <v>7000</v>
      </c>
      <c r="E3294" s="8">
        <v>50</v>
      </c>
      <c r="F3294" t="s">
        <v>8220</v>
      </c>
      <c r="G3294" t="s">
        <v>8223</v>
      </c>
      <c r="H3294" t="s">
        <v>8245</v>
      </c>
      <c r="I3294">
        <v>1469162275</v>
      </c>
      <c r="J3294">
        <v>1467002275</v>
      </c>
      <c r="K3294" t="b">
        <v>0</v>
      </c>
      <c r="L3294">
        <v>2</v>
      </c>
      <c r="M3294" t="b">
        <v>0</v>
      </c>
      <c r="N3294" t="s">
        <v>8273</v>
      </c>
      <c r="O3294">
        <f t="shared" si="255"/>
        <v>1</v>
      </c>
      <c r="P3294">
        <f t="shared" si="256"/>
        <v>25</v>
      </c>
      <c r="Q3294" s="11" t="s">
        <v>8313</v>
      </c>
      <c r="R3294" t="s">
        <v>8354</v>
      </c>
      <c r="S3294" s="9">
        <f t="shared" si="257"/>
        <v>42548.192997685182</v>
      </c>
      <c r="T3294" s="9">
        <f t="shared" si="258"/>
        <v>42573.192997685182</v>
      </c>
      <c r="U3294">
        <f t="shared" si="259"/>
        <v>2016</v>
      </c>
    </row>
    <row r="3295" spans="1:21" ht="57" x14ac:dyDescent="0.45">
      <c r="A3295">
        <v>3941</v>
      </c>
      <c r="B3295" s="3" t="s">
        <v>3938</v>
      </c>
      <c r="C3295" s="3" t="s">
        <v>8049</v>
      </c>
      <c r="D3295" s="6">
        <v>5500</v>
      </c>
      <c r="E3295" s="8">
        <v>50</v>
      </c>
      <c r="F3295" t="s">
        <v>8220</v>
      </c>
      <c r="G3295" t="s">
        <v>8223</v>
      </c>
      <c r="H3295" t="s">
        <v>8245</v>
      </c>
      <c r="I3295">
        <v>1416877200</v>
      </c>
      <c r="J3295">
        <v>1414505137</v>
      </c>
      <c r="K3295" t="b">
        <v>0</v>
      </c>
      <c r="L3295">
        <v>2</v>
      </c>
      <c r="M3295" t="b">
        <v>0</v>
      </c>
      <c r="N3295" t="s">
        <v>8269</v>
      </c>
      <c r="O3295">
        <f t="shared" si="255"/>
        <v>1</v>
      </c>
      <c r="P3295">
        <f t="shared" si="256"/>
        <v>25</v>
      </c>
      <c r="Q3295" s="11" t="s">
        <v>8325</v>
      </c>
      <c r="R3295" t="s">
        <v>8328</v>
      </c>
      <c r="S3295" s="9">
        <f t="shared" si="257"/>
        <v>41940.587233796294</v>
      </c>
      <c r="T3295" s="9">
        <f t="shared" si="258"/>
        <v>41968.041666666672</v>
      </c>
      <c r="U3295">
        <f t="shared" si="259"/>
        <v>2014</v>
      </c>
    </row>
    <row r="3296" spans="1:21" ht="42.75" x14ac:dyDescent="0.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8315</v>
      </c>
      <c r="R3296" t="s">
        <v>8355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42.75" x14ac:dyDescent="0.4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8325</v>
      </c>
      <c r="R3297" t="s">
        <v>8337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42.75" x14ac:dyDescent="0.4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8325</v>
      </c>
      <c r="R3298" t="s">
        <v>8328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42.75" x14ac:dyDescent="0.4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8329</v>
      </c>
      <c r="R3299" t="s">
        <v>8352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57" x14ac:dyDescent="0.4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8329</v>
      </c>
      <c r="R3300" t="s">
        <v>8332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2.75" x14ac:dyDescent="0.4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8323</v>
      </c>
      <c r="R3301" t="s">
        <v>8341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57" x14ac:dyDescent="0.4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8313</v>
      </c>
      <c r="R3302" t="s">
        <v>8354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42.75" x14ac:dyDescent="0.45">
      <c r="A3303">
        <v>444</v>
      </c>
      <c r="B3303" s="3" t="s">
        <v>445</v>
      </c>
      <c r="C3303" s="3" t="s">
        <v>4554</v>
      </c>
      <c r="D3303" s="6">
        <v>1000</v>
      </c>
      <c r="E3303" s="8">
        <v>50</v>
      </c>
      <c r="F3303" t="s">
        <v>8220</v>
      </c>
      <c r="G3303" t="s">
        <v>8223</v>
      </c>
      <c r="H3303" t="s">
        <v>8245</v>
      </c>
      <c r="I3303">
        <v>1329342361</v>
      </c>
      <c r="J3303">
        <v>1324158361</v>
      </c>
      <c r="K3303" t="b">
        <v>0</v>
      </c>
      <c r="L3303">
        <v>1</v>
      </c>
      <c r="M3303" t="b">
        <v>0</v>
      </c>
      <c r="N3303" t="s">
        <v>8268</v>
      </c>
      <c r="O3303">
        <f t="shared" si="255"/>
        <v>5</v>
      </c>
      <c r="P3303">
        <f t="shared" si="256"/>
        <v>50</v>
      </c>
      <c r="Q3303" s="11" t="s">
        <v>8323</v>
      </c>
      <c r="R3303" t="s">
        <v>8341</v>
      </c>
      <c r="S3303" s="9">
        <f t="shared" si="257"/>
        <v>40894.906956018516</v>
      </c>
      <c r="T3303" s="9">
        <f t="shared" si="258"/>
        <v>40954.906956018516</v>
      </c>
      <c r="U3303">
        <f t="shared" si="259"/>
        <v>2011</v>
      </c>
    </row>
    <row r="3304" spans="1:21" ht="57" x14ac:dyDescent="0.45">
      <c r="A3304">
        <v>1135</v>
      </c>
      <c r="B3304" s="3" t="s">
        <v>1136</v>
      </c>
      <c r="C3304" s="3" t="s">
        <v>5245</v>
      </c>
      <c r="D3304" s="6">
        <v>1000</v>
      </c>
      <c r="E3304" s="8">
        <v>50</v>
      </c>
      <c r="F3304" t="s">
        <v>8220</v>
      </c>
      <c r="G3304" t="s">
        <v>8235</v>
      </c>
      <c r="H3304" t="s">
        <v>8248</v>
      </c>
      <c r="I3304">
        <v>1470527094</v>
      </c>
      <c r="J3304">
        <v>1467935094</v>
      </c>
      <c r="K3304" t="b">
        <v>0</v>
      </c>
      <c r="L3304">
        <v>1</v>
      </c>
      <c r="M3304" t="b">
        <v>0</v>
      </c>
      <c r="N3304" t="s">
        <v>8281</v>
      </c>
      <c r="O3304">
        <f t="shared" si="255"/>
        <v>5</v>
      </c>
      <c r="P3304">
        <f t="shared" si="256"/>
        <v>50</v>
      </c>
      <c r="Q3304" s="11" t="s">
        <v>8318</v>
      </c>
      <c r="R3304" t="s">
        <v>8346</v>
      </c>
      <c r="S3304" s="9">
        <f t="shared" si="257"/>
        <v>42558.989513888882</v>
      </c>
      <c r="T3304" s="9">
        <f t="shared" si="258"/>
        <v>42588.989513888882</v>
      </c>
      <c r="U3304">
        <f t="shared" si="259"/>
        <v>2016</v>
      </c>
    </row>
    <row r="3305" spans="1:21" ht="42.75" x14ac:dyDescent="0.4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8325</v>
      </c>
      <c r="R3305" t="s">
        <v>8328</v>
      </c>
      <c r="S3305" s="9">
        <f t="shared" si="257"/>
        <v>42032.250208333338</v>
      </c>
      <c r="T3305" s="9">
        <f t="shared" si="258"/>
        <v>42063.250208333338</v>
      </c>
      <c r="U3305">
        <f t="shared" si="259"/>
        <v>2015</v>
      </c>
    </row>
    <row r="3306" spans="1:21" ht="57" x14ac:dyDescent="0.45">
      <c r="A3306">
        <v>2123</v>
      </c>
      <c r="B3306" s="3" t="s">
        <v>2124</v>
      </c>
      <c r="C3306" s="3" t="s">
        <v>6233</v>
      </c>
      <c r="D3306" s="6">
        <v>500</v>
      </c>
      <c r="E3306" s="8">
        <v>50</v>
      </c>
      <c r="F3306" t="s">
        <v>8220</v>
      </c>
      <c r="G3306" t="s">
        <v>8223</v>
      </c>
      <c r="H3306" t="s">
        <v>8245</v>
      </c>
      <c r="I3306">
        <v>1268636340</v>
      </c>
      <c r="J3306">
        <v>1263982307</v>
      </c>
      <c r="K3306" t="b">
        <v>0</v>
      </c>
      <c r="L3306">
        <v>5</v>
      </c>
      <c r="M3306" t="b">
        <v>0</v>
      </c>
      <c r="N3306" t="s">
        <v>8280</v>
      </c>
      <c r="O3306">
        <f t="shared" si="255"/>
        <v>10</v>
      </c>
      <c r="P3306">
        <f t="shared" si="256"/>
        <v>10</v>
      </c>
      <c r="Q3306" s="11" t="s">
        <v>8318</v>
      </c>
      <c r="R3306" t="s">
        <v>8336</v>
      </c>
      <c r="S3306" s="9">
        <f t="shared" si="257"/>
        <v>40198.424849537041</v>
      </c>
      <c r="T3306" s="9">
        <f t="shared" si="258"/>
        <v>40252.290972222225</v>
      </c>
      <c r="U3306">
        <f t="shared" si="259"/>
        <v>2010</v>
      </c>
    </row>
    <row r="3307" spans="1:21" ht="28.5" x14ac:dyDescent="0.45">
      <c r="A3307">
        <v>3137</v>
      </c>
      <c r="B3307" s="3" t="s">
        <v>3137</v>
      </c>
      <c r="C3307" s="3" t="s">
        <v>7247</v>
      </c>
      <c r="D3307" s="6">
        <v>1500</v>
      </c>
      <c r="E3307" s="8">
        <v>50</v>
      </c>
      <c r="F3307" t="s">
        <v>8221</v>
      </c>
      <c r="G3307" t="s">
        <v>8223</v>
      </c>
      <c r="H3307" t="s">
        <v>8245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3</v>
      </c>
      <c r="P3307">
        <f t="shared" si="256"/>
        <v>50</v>
      </c>
      <c r="Q3307" s="11" t="s">
        <v>8325</v>
      </c>
      <c r="R3307" t="s">
        <v>8328</v>
      </c>
      <c r="S3307" s="9">
        <f t="shared" si="257"/>
        <v>42807.885057870371</v>
      </c>
      <c r="T3307" s="9">
        <f t="shared" si="258"/>
        <v>42858.8</v>
      </c>
      <c r="U3307">
        <f t="shared" si="259"/>
        <v>2017</v>
      </c>
    </row>
    <row r="3308" spans="1:21" ht="42.75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8313</v>
      </c>
      <c r="R3308" t="s">
        <v>8354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2.75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8318</v>
      </c>
      <c r="R3309" t="s">
        <v>8336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2.75" x14ac:dyDescent="0.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8318</v>
      </c>
      <c r="R3310" t="s">
        <v>8336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42.75" x14ac:dyDescent="0.4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8325</v>
      </c>
      <c r="R3311" t="s">
        <v>8328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42.75" x14ac:dyDescent="0.4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8321</v>
      </c>
      <c r="R3312" t="s">
        <v>8347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42.75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8323</v>
      </c>
      <c r="R3313" t="s">
        <v>8341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57" x14ac:dyDescent="0.4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8318</v>
      </c>
      <c r="R3314" t="s">
        <v>8336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42.75" x14ac:dyDescent="0.4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8318</v>
      </c>
      <c r="R3315" t="s">
        <v>8336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42.75" x14ac:dyDescent="0.4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8325</v>
      </c>
      <c r="R3316" t="s">
        <v>8328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2.75" x14ac:dyDescent="0.4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8325</v>
      </c>
      <c r="R3317" t="s">
        <v>8328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42.75" x14ac:dyDescent="0.4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8313</v>
      </c>
      <c r="R3318" t="s">
        <v>8358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28.5" x14ac:dyDescent="0.4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8329</v>
      </c>
      <c r="R3319" t="s">
        <v>8352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42.75" x14ac:dyDescent="0.4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8325</v>
      </c>
      <c r="R3320" t="s">
        <v>8328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2.75" x14ac:dyDescent="0.45">
      <c r="A3321">
        <v>865</v>
      </c>
      <c r="B3321" s="3" t="s">
        <v>866</v>
      </c>
      <c r="C3321" s="3" t="s">
        <v>4975</v>
      </c>
      <c r="D3321" s="6">
        <v>2200</v>
      </c>
      <c r="E3321" s="8">
        <v>45</v>
      </c>
      <c r="F3321" t="s">
        <v>8220</v>
      </c>
      <c r="G3321" t="s">
        <v>8223</v>
      </c>
      <c r="H3321" t="s">
        <v>8245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8276</v>
      </c>
      <c r="O3321">
        <f t="shared" si="255"/>
        <v>2</v>
      </c>
      <c r="P3321">
        <f t="shared" si="256"/>
        <v>22.5</v>
      </c>
      <c r="Q3321" s="11" t="s">
        <v>8329</v>
      </c>
      <c r="R3321" t="s">
        <v>8352</v>
      </c>
      <c r="S3321" s="9">
        <f t="shared" si="257"/>
        <v>41230.77311342593</v>
      </c>
      <c r="T3321" s="9">
        <f t="shared" si="258"/>
        <v>41290.77311342593</v>
      </c>
      <c r="U3321">
        <f t="shared" si="259"/>
        <v>2012</v>
      </c>
    </row>
    <row r="3322" spans="1:21" ht="42.75" x14ac:dyDescent="0.45">
      <c r="A3322">
        <v>449</v>
      </c>
      <c r="B3322" s="3" t="s">
        <v>450</v>
      </c>
      <c r="C3322" s="3" t="s">
        <v>4559</v>
      </c>
      <c r="D3322" s="6">
        <v>2000</v>
      </c>
      <c r="E3322" s="8">
        <v>45</v>
      </c>
      <c r="F3322" t="s">
        <v>8220</v>
      </c>
      <c r="G3322" t="s">
        <v>8224</v>
      </c>
      <c r="H3322" t="s">
        <v>8246</v>
      </c>
      <c r="I3322">
        <v>1382017085</v>
      </c>
      <c r="J3322">
        <v>1379425085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2</v>
      </c>
      <c r="P3322">
        <f t="shared" si="256"/>
        <v>9</v>
      </c>
      <c r="Q3322" s="11" t="s">
        <v>8323</v>
      </c>
      <c r="R3322" t="s">
        <v>8341</v>
      </c>
      <c r="S3322" s="9">
        <f t="shared" si="257"/>
        <v>41534.568113425928</v>
      </c>
      <c r="T3322" s="9">
        <f t="shared" si="258"/>
        <v>41564.568113425928</v>
      </c>
      <c r="U3322">
        <f t="shared" si="259"/>
        <v>2013</v>
      </c>
    </row>
    <row r="3323" spans="1:21" ht="42.75" x14ac:dyDescent="0.45">
      <c r="A3323">
        <v>3962</v>
      </c>
      <c r="B3323" s="3" t="s">
        <v>3959</v>
      </c>
      <c r="C3323" s="3" t="s">
        <v>8069</v>
      </c>
      <c r="D3323" s="6">
        <v>1400</v>
      </c>
      <c r="E3323" s="8">
        <v>45</v>
      </c>
      <c r="F3323" t="s">
        <v>8220</v>
      </c>
      <c r="G3323" t="s">
        <v>8224</v>
      </c>
      <c r="H3323" t="s">
        <v>8246</v>
      </c>
      <c r="I3323">
        <v>1448722494</v>
      </c>
      <c r="J3323">
        <v>1446562494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3</v>
      </c>
      <c r="P3323">
        <f t="shared" si="256"/>
        <v>15</v>
      </c>
      <c r="Q3323" s="11" t="s">
        <v>8325</v>
      </c>
      <c r="R3323" t="s">
        <v>8328</v>
      </c>
      <c r="S3323" s="9">
        <f t="shared" si="257"/>
        <v>42311.621458333335</v>
      </c>
      <c r="T3323" s="9">
        <f t="shared" si="258"/>
        <v>42336.621458333335</v>
      </c>
      <c r="U3323">
        <f t="shared" si="259"/>
        <v>2015</v>
      </c>
    </row>
    <row r="3324" spans="1:21" ht="28.5" x14ac:dyDescent="0.45">
      <c r="A3324">
        <v>1075</v>
      </c>
      <c r="B3324" s="3" t="s">
        <v>1076</v>
      </c>
      <c r="C3324" s="3" t="s">
        <v>5185</v>
      </c>
      <c r="D3324" s="6">
        <v>1000</v>
      </c>
      <c r="E3324" s="8">
        <v>45</v>
      </c>
      <c r="F3324" t="s">
        <v>8220</v>
      </c>
      <c r="G3324" t="s">
        <v>8223</v>
      </c>
      <c r="H3324" t="s">
        <v>8245</v>
      </c>
      <c r="I3324">
        <v>1336340516</v>
      </c>
      <c r="J3324">
        <v>1333748516</v>
      </c>
      <c r="K3324" t="b">
        <v>0</v>
      </c>
      <c r="L3324">
        <v>3</v>
      </c>
      <c r="M3324" t="b">
        <v>0</v>
      </c>
      <c r="N3324" t="s">
        <v>8280</v>
      </c>
      <c r="O3324">
        <f t="shared" si="255"/>
        <v>5</v>
      </c>
      <c r="P3324">
        <f t="shared" si="256"/>
        <v>15</v>
      </c>
      <c r="Q3324" s="11" t="s">
        <v>8318</v>
      </c>
      <c r="R3324" t="s">
        <v>8336</v>
      </c>
      <c r="S3324" s="9">
        <f t="shared" si="257"/>
        <v>41005.904120370367</v>
      </c>
      <c r="T3324" s="9">
        <f t="shared" si="258"/>
        <v>41035.904120370367</v>
      </c>
      <c r="U3324">
        <f t="shared" si="259"/>
        <v>2012</v>
      </c>
    </row>
    <row r="3325" spans="1:21" ht="42.75" x14ac:dyDescent="0.45">
      <c r="A3325">
        <v>1428</v>
      </c>
      <c r="B3325" s="3" t="s">
        <v>1429</v>
      </c>
      <c r="C3325" s="3" t="s">
        <v>5538</v>
      </c>
      <c r="D3325" s="6">
        <v>1000</v>
      </c>
      <c r="E3325" s="8">
        <v>45</v>
      </c>
      <c r="F3325" t="s">
        <v>8220</v>
      </c>
      <c r="G3325" t="s">
        <v>8226</v>
      </c>
      <c r="H3325" t="s">
        <v>8248</v>
      </c>
      <c r="I3325">
        <v>1459584417</v>
      </c>
      <c r="J3325">
        <v>1456996017</v>
      </c>
      <c r="K3325" t="b">
        <v>0</v>
      </c>
      <c r="L3325">
        <v>3</v>
      </c>
      <c r="M3325" t="b">
        <v>0</v>
      </c>
      <c r="N3325" t="s">
        <v>8285</v>
      </c>
      <c r="O3325">
        <f t="shared" si="255"/>
        <v>5</v>
      </c>
      <c r="P3325">
        <f t="shared" si="256"/>
        <v>15</v>
      </c>
      <c r="Q3325" s="11" t="s">
        <v>8313</v>
      </c>
      <c r="R3325" t="s">
        <v>8350</v>
      </c>
      <c r="S3325" s="9">
        <f t="shared" si="257"/>
        <v>42432.379826388889</v>
      </c>
      <c r="T3325" s="9">
        <f t="shared" si="258"/>
        <v>42462.338159722218</v>
      </c>
      <c r="U3325">
        <f t="shared" si="259"/>
        <v>2016</v>
      </c>
    </row>
    <row r="3326" spans="1:21" ht="42.75" x14ac:dyDescent="0.45">
      <c r="A3326">
        <v>1078</v>
      </c>
      <c r="B3326" s="3" t="s">
        <v>1079</v>
      </c>
      <c r="C3326" s="3" t="s">
        <v>5188</v>
      </c>
      <c r="D3326" s="6">
        <v>600</v>
      </c>
      <c r="E3326" s="8">
        <v>45</v>
      </c>
      <c r="F3326" t="s">
        <v>8220</v>
      </c>
      <c r="G3326" t="s">
        <v>8223</v>
      </c>
      <c r="H3326" t="s">
        <v>8245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8280</v>
      </c>
      <c r="O3326">
        <f t="shared" si="255"/>
        <v>8</v>
      </c>
      <c r="P3326">
        <f t="shared" si="256"/>
        <v>9</v>
      </c>
      <c r="Q3326" s="11" t="s">
        <v>8318</v>
      </c>
      <c r="R3326" t="s">
        <v>8336</v>
      </c>
      <c r="S3326" s="9">
        <f t="shared" si="257"/>
        <v>40701.195844907408</v>
      </c>
      <c r="T3326" s="9">
        <f t="shared" si="258"/>
        <v>40746.195844907408</v>
      </c>
      <c r="U3326">
        <f t="shared" si="259"/>
        <v>2011</v>
      </c>
    </row>
    <row r="3327" spans="1:21" ht="42.75" x14ac:dyDescent="0.45">
      <c r="A3327">
        <v>3142</v>
      </c>
      <c r="B3327" s="3" t="s">
        <v>3142</v>
      </c>
      <c r="C3327" s="3" t="s">
        <v>7252</v>
      </c>
      <c r="D3327" s="6">
        <v>2750</v>
      </c>
      <c r="E3327" s="8">
        <v>45</v>
      </c>
      <c r="F3327" t="s">
        <v>8221</v>
      </c>
      <c r="G3327" t="s">
        <v>8224</v>
      </c>
      <c r="H3327" t="s">
        <v>8246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8269</v>
      </c>
      <c r="O3327">
        <f t="shared" si="255"/>
        <v>2</v>
      </c>
      <c r="P3327">
        <f t="shared" si="256"/>
        <v>15</v>
      </c>
      <c r="Q3327" s="11" t="s">
        <v>8325</v>
      </c>
      <c r="R3327" t="s">
        <v>8328</v>
      </c>
      <c r="S3327" s="9">
        <f t="shared" si="257"/>
        <v>42783.513182870374</v>
      </c>
      <c r="T3327" s="9">
        <f t="shared" si="258"/>
        <v>42813.471516203703</v>
      </c>
      <c r="U3327">
        <f t="shared" si="259"/>
        <v>2017</v>
      </c>
    </row>
    <row r="3328" spans="1:21" ht="42.75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8318</v>
      </c>
      <c r="R3328" t="s">
        <v>8336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42.75" x14ac:dyDescent="0.4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8310</v>
      </c>
      <c r="R3329" t="s">
        <v>8320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42.75" x14ac:dyDescent="0.4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1" t="s">
        <v>8321</v>
      </c>
      <c r="R3330" t="s">
        <v>8347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28.5" x14ac:dyDescent="0.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1" t="s">
        <v>8318</v>
      </c>
      <c r="R3331" t="s">
        <v>8336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2.75" x14ac:dyDescent="0.4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8325</v>
      </c>
      <c r="R3332" t="s">
        <v>8328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42.75" x14ac:dyDescent="0.4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8325</v>
      </c>
      <c r="R3333" t="s">
        <v>8326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2.75" x14ac:dyDescent="0.4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8323</v>
      </c>
      <c r="R3334" t="s">
        <v>8339</v>
      </c>
      <c r="S3334" s="9">
        <f t="shared" si="262"/>
        <v>42397.281666666662</v>
      </c>
      <c r="T3334" s="9">
        <f t="shared" si="263"/>
        <v>42427.281666666662</v>
      </c>
      <c r="U3334">
        <f t="shared" si="264"/>
        <v>2016</v>
      </c>
    </row>
    <row r="3335" spans="1:21" ht="42.75" x14ac:dyDescent="0.45">
      <c r="A3335">
        <v>1232</v>
      </c>
      <c r="B3335" s="3" t="s">
        <v>1233</v>
      </c>
      <c r="C3335" s="3" t="s">
        <v>5342</v>
      </c>
      <c r="D3335" s="6">
        <v>5000</v>
      </c>
      <c r="E3335" s="8">
        <v>40</v>
      </c>
      <c r="F3335" t="s">
        <v>8219</v>
      </c>
      <c r="G3335" t="s">
        <v>8223</v>
      </c>
      <c r="H3335" t="s">
        <v>8245</v>
      </c>
      <c r="I3335">
        <v>1381090870</v>
      </c>
      <c r="J3335">
        <v>1377030070</v>
      </c>
      <c r="K3335" t="b">
        <v>0</v>
      </c>
      <c r="L3335">
        <v>1</v>
      </c>
      <c r="M3335" t="b">
        <v>0</v>
      </c>
      <c r="N3335" t="s">
        <v>8284</v>
      </c>
      <c r="O3335">
        <f t="shared" si="260"/>
        <v>1</v>
      </c>
      <c r="P3335">
        <f t="shared" si="261"/>
        <v>40</v>
      </c>
      <c r="Q3335" s="11" t="s">
        <v>8329</v>
      </c>
      <c r="R3335" t="s">
        <v>8356</v>
      </c>
      <c r="S3335" s="9">
        <f t="shared" si="262"/>
        <v>41506.848032407412</v>
      </c>
      <c r="T3335" s="9">
        <f t="shared" si="263"/>
        <v>41553.848032407412</v>
      </c>
      <c r="U3335">
        <f t="shared" si="264"/>
        <v>2013</v>
      </c>
    </row>
    <row r="3336" spans="1:21" ht="28.5" x14ac:dyDescent="0.45">
      <c r="A3336">
        <v>154</v>
      </c>
      <c r="B3336" s="3" t="s">
        <v>156</v>
      </c>
      <c r="C3336" s="3" t="s">
        <v>4264</v>
      </c>
      <c r="D3336" s="6">
        <v>1500</v>
      </c>
      <c r="E3336" s="8">
        <v>40</v>
      </c>
      <c r="F3336" t="s">
        <v>8219</v>
      </c>
      <c r="G3336" t="s">
        <v>8223</v>
      </c>
      <c r="H3336" t="s">
        <v>8245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8265</v>
      </c>
      <c r="O3336">
        <f t="shared" si="260"/>
        <v>3</v>
      </c>
      <c r="P3336">
        <f t="shared" si="261"/>
        <v>13.33</v>
      </c>
      <c r="Q3336" s="11" t="s">
        <v>8323</v>
      </c>
      <c r="R3336" t="s">
        <v>8339</v>
      </c>
      <c r="S3336" s="9">
        <f t="shared" si="262"/>
        <v>42115.547395833331</v>
      </c>
      <c r="T3336" s="9">
        <f t="shared" si="263"/>
        <v>42158.547395833331</v>
      </c>
      <c r="U3336">
        <f t="shared" si="264"/>
        <v>2015</v>
      </c>
    </row>
    <row r="3337" spans="1:21" ht="28.5" x14ac:dyDescent="0.45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60"/>
        <v>3</v>
      </c>
      <c r="P3337">
        <f t="shared" si="261"/>
        <v>13.33</v>
      </c>
      <c r="Q3337" s="11" t="s">
        <v>8325</v>
      </c>
      <c r="R3337" t="s">
        <v>8337</v>
      </c>
      <c r="S3337" s="9">
        <f t="shared" si="262"/>
        <v>42763.780671296292</v>
      </c>
      <c r="T3337" s="9">
        <f t="shared" si="263"/>
        <v>42823.739004629635</v>
      </c>
      <c r="U3337">
        <f t="shared" si="264"/>
        <v>2017</v>
      </c>
    </row>
    <row r="3338" spans="1:21" ht="42.75" x14ac:dyDescent="0.45">
      <c r="A3338">
        <v>1811</v>
      </c>
      <c r="B3338" s="3" t="s">
        <v>1812</v>
      </c>
      <c r="C3338" s="3" t="s">
        <v>5921</v>
      </c>
      <c r="D3338" s="6">
        <v>54000</v>
      </c>
      <c r="E3338" s="8">
        <v>40</v>
      </c>
      <c r="F3338" t="s">
        <v>8220</v>
      </c>
      <c r="G3338" t="s">
        <v>8223</v>
      </c>
      <c r="H3338" t="s">
        <v>8245</v>
      </c>
      <c r="I3338">
        <v>1414123200</v>
      </c>
      <c r="J3338">
        <v>1408962270</v>
      </c>
      <c r="K3338" t="b">
        <v>0</v>
      </c>
      <c r="L3338">
        <v>26</v>
      </c>
      <c r="M3338" t="b">
        <v>0</v>
      </c>
      <c r="N3338" t="s">
        <v>8283</v>
      </c>
      <c r="O3338">
        <f t="shared" si="260"/>
        <v>0</v>
      </c>
      <c r="P3338">
        <f t="shared" si="261"/>
        <v>1.54</v>
      </c>
      <c r="Q3338" s="11" t="s">
        <v>8315</v>
      </c>
      <c r="R3338" t="s">
        <v>8316</v>
      </c>
      <c r="S3338" s="9">
        <f t="shared" si="262"/>
        <v>41876.433680555558</v>
      </c>
      <c r="T3338" s="9">
        <f t="shared" si="263"/>
        <v>41936.166666666664</v>
      </c>
      <c r="U3338">
        <f t="shared" si="264"/>
        <v>2014</v>
      </c>
    </row>
    <row r="3339" spans="1:21" ht="42.75" x14ac:dyDescent="0.45">
      <c r="A3339">
        <v>3053</v>
      </c>
      <c r="B3339" s="3" t="s">
        <v>3053</v>
      </c>
      <c r="C3339" s="3" t="s">
        <v>7163</v>
      </c>
      <c r="D3339" s="6">
        <v>10000</v>
      </c>
      <c r="E3339" s="8">
        <v>40</v>
      </c>
      <c r="F3339" t="s">
        <v>8220</v>
      </c>
      <c r="G3339" t="s">
        <v>8223</v>
      </c>
      <c r="H3339" t="s">
        <v>8245</v>
      </c>
      <c r="I3339">
        <v>1412222340</v>
      </c>
      <c r="J3339">
        <v>1407781013</v>
      </c>
      <c r="K3339" t="b">
        <v>0</v>
      </c>
      <c r="L3339">
        <v>3</v>
      </c>
      <c r="M3339" t="b">
        <v>0</v>
      </c>
      <c r="N3339" t="s">
        <v>8301</v>
      </c>
      <c r="O3339">
        <f t="shared" si="260"/>
        <v>0</v>
      </c>
      <c r="P3339">
        <f t="shared" si="261"/>
        <v>13.33</v>
      </c>
      <c r="Q3339" s="11" t="s">
        <v>8325</v>
      </c>
      <c r="R3339" t="s">
        <v>8326</v>
      </c>
      <c r="S3339" s="9">
        <f t="shared" si="262"/>
        <v>41862.761724537035</v>
      </c>
      <c r="T3339" s="9">
        <f t="shared" si="263"/>
        <v>41914.165972222225</v>
      </c>
      <c r="U3339">
        <f t="shared" si="264"/>
        <v>2014</v>
      </c>
    </row>
    <row r="3340" spans="1:21" ht="42.75" x14ac:dyDescent="0.4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60"/>
        <v>1</v>
      </c>
      <c r="P3340">
        <f t="shared" si="261"/>
        <v>10</v>
      </c>
      <c r="Q3340" s="11" t="s">
        <v>8315</v>
      </c>
      <c r="R3340" t="s">
        <v>8316</v>
      </c>
      <c r="S3340" s="9">
        <f t="shared" si="262"/>
        <v>41956.250034722223</v>
      </c>
      <c r="T3340" s="9">
        <f t="shared" si="263"/>
        <v>42016.250034722223</v>
      </c>
      <c r="U3340">
        <f t="shared" si="264"/>
        <v>2014</v>
      </c>
    </row>
    <row r="3341" spans="1:21" ht="42.75" x14ac:dyDescent="0.45">
      <c r="A3341">
        <v>2693</v>
      </c>
      <c r="B3341" s="3" t="s">
        <v>2693</v>
      </c>
      <c r="C3341" s="3" t="s">
        <v>6803</v>
      </c>
      <c r="D3341" s="6">
        <v>5000</v>
      </c>
      <c r="E3341" s="8">
        <v>40</v>
      </c>
      <c r="F3341" t="s">
        <v>8220</v>
      </c>
      <c r="G3341" t="s">
        <v>8223</v>
      </c>
      <c r="H3341" t="s">
        <v>8245</v>
      </c>
      <c r="I3341">
        <v>1407899966</v>
      </c>
      <c r="J3341">
        <v>1405307966</v>
      </c>
      <c r="K3341" t="b">
        <v>0</v>
      </c>
      <c r="L3341">
        <v>3</v>
      </c>
      <c r="M3341" t="b">
        <v>0</v>
      </c>
      <c r="N3341" t="s">
        <v>8282</v>
      </c>
      <c r="O3341">
        <f t="shared" si="260"/>
        <v>1</v>
      </c>
      <c r="P3341">
        <f t="shared" si="261"/>
        <v>13.33</v>
      </c>
      <c r="Q3341" s="11" t="s">
        <v>8321</v>
      </c>
      <c r="R3341" t="s">
        <v>8347</v>
      </c>
      <c r="S3341" s="9">
        <f t="shared" si="262"/>
        <v>41834.138495370367</v>
      </c>
      <c r="T3341" s="9">
        <f t="shared" si="263"/>
        <v>41864.138495370367</v>
      </c>
      <c r="U3341">
        <f t="shared" si="264"/>
        <v>2014</v>
      </c>
    </row>
    <row r="3342" spans="1:21" ht="42.75" x14ac:dyDescent="0.45">
      <c r="A3342">
        <v>937</v>
      </c>
      <c r="B3342" s="3" t="s">
        <v>938</v>
      </c>
      <c r="C3342" s="3" t="s">
        <v>5047</v>
      </c>
      <c r="D3342" s="6">
        <v>3500</v>
      </c>
      <c r="E3342" s="8">
        <v>40</v>
      </c>
      <c r="F3342" t="s">
        <v>8220</v>
      </c>
      <c r="G3342" t="s">
        <v>8223</v>
      </c>
      <c r="H3342" t="s">
        <v>8245</v>
      </c>
      <c r="I3342">
        <v>1383509357</v>
      </c>
      <c r="J3342">
        <v>1380913757</v>
      </c>
      <c r="K3342" t="b">
        <v>0</v>
      </c>
      <c r="L3342">
        <v>2</v>
      </c>
      <c r="M3342" t="b">
        <v>0</v>
      </c>
      <c r="N3342" t="s">
        <v>8276</v>
      </c>
      <c r="O3342">
        <f t="shared" si="260"/>
        <v>1</v>
      </c>
      <c r="P3342">
        <f t="shared" si="261"/>
        <v>20</v>
      </c>
      <c r="Q3342" s="11" t="s">
        <v>8329</v>
      </c>
      <c r="R3342" t="s">
        <v>8352</v>
      </c>
      <c r="S3342" s="9">
        <f t="shared" si="262"/>
        <v>41551.798113425924</v>
      </c>
      <c r="T3342" s="9">
        <f t="shared" si="263"/>
        <v>41581.839780092596</v>
      </c>
      <c r="U3342">
        <f t="shared" si="264"/>
        <v>2013</v>
      </c>
    </row>
    <row r="3343" spans="1:21" ht="42.75" x14ac:dyDescent="0.45">
      <c r="A3343">
        <v>1793</v>
      </c>
      <c r="B3343" s="3" t="s">
        <v>1794</v>
      </c>
      <c r="C3343" s="3" t="s">
        <v>5903</v>
      </c>
      <c r="D3343" s="6">
        <v>3000</v>
      </c>
      <c r="E3343" s="8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>
        <f t="shared" si="260"/>
        <v>1</v>
      </c>
      <c r="P3343">
        <f t="shared" si="261"/>
        <v>20</v>
      </c>
      <c r="Q3343" s="11" t="s">
        <v>8315</v>
      </c>
      <c r="R3343" t="s">
        <v>8316</v>
      </c>
      <c r="S3343" s="9">
        <f t="shared" si="262"/>
        <v>41940.89166666667</v>
      </c>
      <c r="T3343" s="9">
        <f t="shared" si="263"/>
        <v>41970.933333333334</v>
      </c>
      <c r="U3343">
        <f t="shared" si="264"/>
        <v>2014</v>
      </c>
    </row>
    <row r="3344" spans="1:21" ht="42.75" x14ac:dyDescent="0.45">
      <c r="A3344">
        <v>4005</v>
      </c>
      <c r="B3344" s="3" t="s">
        <v>4001</v>
      </c>
      <c r="C3344" s="3" t="s">
        <v>8110</v>
      </c>
      <c r="D3344" s="6">
        <v>3000</v>
      </c>
      <c r="E3344" s="8">
        <v>40</v>
      </c>
      <c r="F3344" t="s">
        <v>8220</v>
      </c>
      <c r="G3344" t="s">
        <v>8223</v>
      </c>
      <c r="H3344" t="s">
        <v>8245</v>
      </c>
      <c r="I3344">
        <v>1413832985</v>
      </c>
      <c r="J3344">
        <v>1408648985</v>
      </c>
      <c r="K3344" t="b">
        <v>0</v>
      </c>
      <c r="L3344">
        <v>2</v>
      </c>
      <c r="M3344" t="b">
        <v>0</v>
      </c>
      <c r="N3344" t="s">
        <v>8269</v>
      </c>
      <c r="O3344">
        <f t="shared" si="260"/>
        <v>1</v>
      </c>
      <c r="P3344">
        <f t="shared" si="261"/>
        <v>20</v>
      </c>
      <c r="Q3344" s="11" t="s">
        <v>8325</v>
      </c>
      <c r="R3344" t="s">
        <v>8328</v>
      </c>
      <c r="S3344" s="9">
        <f t="shared" si="262"/>
        <v>41872.807696759257</v>
      </c>
      <c r="T3344" s="9">
        <f t="shared" si="263"/>
        <v>41932.807696759257</v>
      </c>
      <c r="U3344">
        <f t="shared" si="264"/>
        <v>2014</v>
      </c>
    </row>
    <row r="3345" spans="1:21" ht="42.75" x14ac:dyDescent="0.45">
      <c r="A3345">
        <v>939</v>
      </c>
      <c r="B3345" s="3" t="s">
        <v>940</v>
      </c>
      <c r="C3345" s="3" t="s">
        <v>5049</v>
      </c>
      <c r="D3345" s="6">
        <v>2750</v>
      </c>
      <c r="E3345" s="8">
        <v>40</v>
      </c>
      <c r="F3345" t="s">
        <v>8220</v>
      </c>
      <c r="G3345" t="s">
        <v>8223</v>
      </c>
      <c r="H3345" t="s">
        <v>8245</v>
      </c>
      <c r="I3345">
        <v>1372622280</v>
      </c>
      <c r="J3345">
        <v>1369246738</v>
      </c>
      <c r="K3345" t="b">
        <v>0</v>
      </c>
      <c r="L3345">
        <v>2</v>
      </c>
      <c r="M3345" t="b">
        <v>0</v>
      </c>
      <c r="N3345" t="s">
        <v>8276</v>
      </c>
      <c r="O3345">
        <f t="shared" si="260"/>
        <v>1</v>
      </c>
      <c r="P3345">
        <f t="shared" si="261"/>
        <v>20</v>
      </c>
      <c r="Q3345" s="11" t="s">
        <v>8329</v>
      </c>
      <c r="R3345" t="s">
        <v>8352</v>
      </c>
      <c r="S3345" s="9">
        <f t="shared" si="262"/>
        <v>41416.763171296298</v>
      </c>
      <c r="T3345" s="9">
        <f t="shared" si="263"/>
        <v>41455.831944444442</v>
      </c>
      <c r="U3345">
        <f t="shared" si="264"/>
        <v>2013</v>
      </c>
    </row>
    <row r="3346" spans="1:21" x14ac:dyDescent="0.45">
      <c r="A3346">
        <v>2864</v>
      </c>
      <c r="B3346" s="3" t="s">
        <v>2864</v>
      </c>
      <c r="C3346" s="3" t="s">
        <v>6974</v>
      </c>
      <c r="D3346" s="6">
        <v>2500</v>
      </c>
      <c r="E3346" s="8">
        <v>40</v>
      </c>
      <c r="F3346" t="s">
        <v>8220</v>
      </c>
      <c r="G3346" t="s">
        <v>8224</v>
      </c>
      <c r="H3346" t="s">
        <v>8246</v>
      </c>
      <c r="I3346">
        <v>1437139080</v>
      </c>
      <c r="J3346">
        <v>1434552207</v>
      </c>
      <c r="K3346" t="b">
        <v>0</v>
      </c>
      <c r="L3346">
        <v>3</v>
      </c>
      <c r="M3346" t="b">
        <v>0</v>
      </c>
      <c r="N3346" t="s">
        <v>8269</v>
      </c>
      <c r="O3346">
        <f t="shared" si="260"/>
        <v>2</v>
      </c>
      <c r="P3346">
        <f t="shared" si="261"/>
        <v>13.33</v>
      </c>
      <c r="Q3346" s="11" t="s">
        <v>8325</v>
      </c>
      <c r="R3346" t="s">
        <v>8328</v>
      </c>
      <c r="S3346" s="9">
        <f t="shared" si="262"/>
        <v>42172.613506944443</v>
      </c>
      <c r="T3346" s="9">
        <f t="shared" si="263"/>
        <v>42202.554166666669</v>
      </c>
      <c r="U3346">
        <f t="shared" si="264"/>
        <v>2015</v>
      </c>
    </row>
    <row r="3347" spans="1:21" ht="42.75" x14ac:dyDescent="0.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8310</v>
      </c>
      <c r="R3347" t="s">
        <v>8344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42.75" x14ac:dyDescent="0.4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8325</v>
      </c>
      <c r="R3348" t="s">
        <v>8328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28.5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8325</v>
      </c>
      <c r="R3349" t="s">
        <v>8328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2.75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8325</v>
      </c>
      <c r="R3350" t="s">
        <v>8328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42.75" x14ac:dyDescent="0.4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60"/>
        <v>1</v>
      </c>
      <c r="P3351">
        <f t="shared" si="261"/>
        <v>12</v>
      </c>
      <c r="Q3351" s="11" t="s">
        <v>8310</v>
      </c>
      <c r="R3351" t="s">
        <v>8317</v>
      </c>
      <c r="S3351" s="9">
        <f t="shared" si="262"/>
        <v>42200.261793981481</v>
      </c>
      <c r="T3351" s="9">
        <f t="shared" si="263"/>
        <v>42230.261793981481</v>
      </c>
      <c r="U3351">
        <f t="shared" si="264"/>
        <v>2015</v>
      </c>
    </row>
    <row r="3352" spans="1:21" ht="42.75" x14ac:dyDescent="0.45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60"/>
        <v>0</v>
      </c>
      <c r="P3352">
        <f t="shared" si="261"/>
        <v>12</v>
      </c>
      <c r="Q3352" s="11" t="s">
        <v>8321</v>
      </c>
      <c r="R3352" t="s">
        <v>8347</v>
      </c>
      <c r="S3352" s="9">
        <f t="shared" si="262"/>
        <v>42034.75509259259</v>
      </c>
      <c r="T3352" s="9">
        <f t="shared" si="263"/>
        <v>42064.75509259259</v>
      </c>
      <c r="U3352">
        <f t="shared" si="264"/>
        <v>2015</v>
      </c>
    </row>
    <row r="3353" spans="1:21" ht="42.75" x14ac:dyDescent="0.4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60"/>
        <v>0</v>
      </c>
      <c r="P3353">
        <f t="shared" si="261"/>
        <v>18</v>
      </c>
      <c r="Q3353" s="11" t="s">
        <v>8318</v>
      </c>
      <c r="R3353" t="s">
        <v>8346</v>
      </c>
      <c r="S3353" s="9">
        <f t="shared" si="262"/>
        <v>42164.615856481483</v>
      </c>
      <c r="T3353" s="9">
        <f t="shared" si="263"/>
        <v>42193.697916666672</v>
      </c>
      <c r="U3353">
        <f t="shared" si="264"/>
        <v>2015</v>
      </c>
    </row>
    <row r="3354" spans="1:21" ht="28.5" x14ac:dyDescent="0.4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8313</v>
      </c>
      <c r="R3354" t="s">
        <v>8358</v>
      </c>
      <c r="S3354" s="9">
        <f t="shared" si="262"/>
        <v>41247.063576388886</v>
      </c>
      <c r="T3354" s="9">
        <f t="shared" si="263"/>
        <v>41277.063576388886</v>
      </c>
      <c r="U3354">
        <f t="shared" si="264"/>
        <v>2012</v>
      </c>
    </row>
    <row r="3355" spans="1:21" ht="42.75" x14ac:dyDescent="0.45">
      <c r="A3355">
        <v>3887</v>
      </c>
      <c r="B3355" s="3" t="s">
        <v>3884</v>
      </c>
      <c r="C3355" s="3" t="s">
        <v>7995</v>
      </c>
      <c r="D3355" s="6">
        <v>2000</v>
      </c>
      <c r="E3355" s="8">
        <v>35</v>
      </c>
      <c r="F3355" t="s">
        <v>8219</v>
      </c>
      <c r="G3355" t="s">
        <v>8223</v>
      </c>
      <c r="H3355" t="s">
        <v>8245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8303</v>
      </c>
      <c r="O3355">
        <f t="shared" si="260"/>
        <v>2</v>
      </c>
      <c r="P3355">
        <f t="shared" si="261"/>
        <v>17.5</v>
      </c>
      <c r="Q3355" s="11" t="s">
        <v>8325</v>
      </c>
      <c r="R3355" t="s">
        <v>8337</v>
      </c>
      <c r="S3355" s="9">
        <f t="shared" si="262"/>
        <v>42079.857974537037</v>
      </c>
      <c r="T3355" s="9">
        <f t="shared" si="263"/>
        <v>42125.916666666672</v>
      </c>
      <c r="U3355">
        <f t="shared" si="264"/>
        <v>2015</v>
      </c>
    </row>
    <row r="3356" spans="1:21" ht="28.5" x14ac:dyDescent="0.45">
      <c r="A3356">
        <v>2691</v>
      </c>
      <c r="B3356" s="3" t="s">
        <v>2691</v>
      </c>
      <c r="C3356" s="3" t="s">
        <v>6801</v>
      </c>
      <c r="D3356" s="6">
        <v>65000</v>
      </c>
      <c r="E3356" s="8">
        <v>35</v>
      </c>
      <c r="F3356" t="s">
        <v>8220</v>
      </c>
      <c r="G3356" t="s">
        <v>8228</v>
      </c>
      <c r="H3356" t="s">
        <v>8250</v>
      </c>
      <c r="I3356">
        <v>1431278557</v>
      </c>
      <c r="J3356">
        <v>1427390557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8321</v>
      </c>
      <c r="R3356" t="s">
        <v>8347</v>
      </c>
      <c r="S3356" s="9">
        <f t="shared" si="262"/>
        <v>42089.724039351851</v>
      </c>
      <c r="T3356" s="9">
        <f t="shared" si="263"/>
        <v>42134.724039351851</v>
      </c>
      <c r="U3356">
        <f t="shared" si="264"/>
        <v>2015</v>
      </c>
    </row>
    <row r="3357" spans="1:21" ht="42.75" x14ac:dyDescent="0.4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8321</v>
      </c>
      <c r="R3357" t="s">
        <v>8347</v>
      </c>
      <c r="S3357" s="9">
        <f t="shared" si="262"/>
        <v>41876.683611111112</v>
      </c>
      <c r="T3357" s="9">
        <f t="shared" si="263"/>
        <v>41907.683611111112</v>
      </c>
      <c r="U3357">
        <f t="shared" si="264"/>
        <v>2014</v>
      </c>
    </row>
    <row r="3358" spans="1:21" ht="28.5" x14ac:dyDescent="0.45">
      <c r="A3358">
        <v>3792</v>
      </c>
      <c r="B3358" s="3" t="s">
        <v>3789</v>
      </c>
      <c r="C3358" s="3" t="s">
        <v>7902</v>
      </c>
      <c r="D3358" s="6">
        <v>12500</v>
      </c>
      <c r="E3358" s="8">
        <v>35</v>
      </c>
      <c r="F3358" t="s">
        <v>8220</v>
      </c>
      <c r="G3358" t="s">
        <v>8223</v>
      </c>
      <c r="H3358" t="s">
        <v>8245</v>
      </c>
      <c r="I3358">
        <v>1436957022</v>
      </c>
      <c r="J3358">
        <v>1434365022</v>
      </c>
      <c r="K3358" t="b">
        <v>0</v>
      </c>
      <c r="L3358">
        <v>2</v>
      </c>
      <c r="M3358" t="b">
        <v>0</v>
      </c>
      <c r="N3358" t="s">
        <v>8303</v>
      </c>
      <c r="O3358">
        <f t="shared" si="260"/>
        <v>0</v>
      </c>
      <c r="P3358">
        <f t="shared" si="261"/>
        <v>17.5</v>
      </c>
      <c r="Q3358" s="11" t="s">
        <v>8325</v>
      </c>
      <c r="R3358" t="s">
        <v>8337</v>
      </c>
      <c r="S3358" s="9">
        <f t="shared" si="262"/>
        <v>42170.447013888886</v>
      </c>
      <c r="T3358" s="9">
        <f t="shared" si="263"/>
        <v>42200.447013888886</v>
      </c>
      <c r="U3358">
        <f t="shared" si="264"/>
        <v>2015</v>
      </c>
    </row>
    <row r="3359" spans="1:21" ht="28.5" x14ac:dyDescent="0.45">
      <c r="A3359">
        <v>2741</v>
      </c>
      <c r="B3359" s="3" t="s">
        <v>2741</v>
      </c>
      <c r="C3359" s="3" t="s">
        <v>6851</v>
      </c>
      <c r="D3359" s="6">
        <v>8000</v>
      </c>
      <c r="E3359" s="8">
        <v>35</v>
      </c>
      <c r="F3359" t="s">
        <v>8220</v>
      </c>
      <c r="G3359" t="s">
        <v>8223</v>
      </c>
      <c r="H3359" t="s">
        <v>8245</v>
      </c>
      <c r="I3359">
        <v>1413770820</v>
      </c>
      <c r="J3359">
        <v>1412005602</v>
      </c>
      <c r="K3359" t="b">
        <v>0</v>
      </c>
      <c r="L3359">
        <v>4</v>
      </c>
      <c r="M3359" t="b">
        <v>0</v>
      </c>
      <c r="N3359" t="s">
        <v>8302</v>
      </c>
      <c r="O3359">
        <f t="shared" si="260"/>
        <v>0</v>
      </c>
      <c r="P3359">
        <f t="shared" si="261"/>
        <v>8.75</v>
      </c>
      <c r="Q3359" s="11" t="s">
        <v>8313</v>
      </c>
      <c r="R3359" t="s">
        <v>8358</v>
      </c>
      <c r="S3359" s="9">
        <f t="shared" si="262"/>
        <v>41911.657430555555</v>
      </c>
      <c r="T3359" s="9">
        <f t="shared" si="263"/>
        <v>41932.088194444441</v>
      </c>
      <c r="U3359">
        <f t="shared" si="264"/>
        <v>2014</v>
      </c>
    </row>
    <row r="3360" spans="1:21" ht="42.75" x14ac:dyDescent="0.45">
      <c r="A3360">
        <v>1158</v>
      </c>
      <c r="B3360" s="3" t="s">
        <v>1159</v>
      </c>
      <c r="C3360" s="3" t="s">
        <v>5268</v>
      </c>
      <c r="D3360" s="6">
        <v>7500</v>
      </c>
      <c r="E3360" s="8">
        <v>35</v>
      </c>
      <c r="F3360" t="s">
        <v>8220</v>
      </c>
      <c r="G3360" t="s">
        <v>8223</v>
      </c>
      <c r="H3360" t="s">
        <v>8245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8282</v>
      </c>
      <c r="O3360">
        <f t="shared" si="260"/>
        <v>0</v>
      </c>
      <c r="P3360">
        <f t="shared" si="261"/>
        <v>11.67</v>
      </c>
      <c r="Q3360" s="11" t="s">
        <v>8321</v>
      </c>
      <c r="R3360" t="s">
        <v>8347</v>
      </c>
      <c r="S3360" s="9">
        <f t="shared" si="262"/>
        <v>41952.09175925926</v>
      </c>
      <c r="T3360" s="9">
        <f t="shared" si="263"/>
        <v>41982.09175925926</v>
      </c>
      <c r="U3360">
        <f t="shared" si="264"/>
        <v>2014</v>
      </c>
    </row>
    <row r="3361" spans="1:21" ht="42.75" x14ac:dyDescent="0.45">
      <c r="A3361">
        <v>1724</v>
      </c>
      <c r="B3361" s="3" t="s">
        <v>1725</v>
      </c>
      <c r="C3361" s="3" t="s">
        <v>5834</v>
      </c>
      <c r="D3361" s="6">
        <v>6000</v>
      </c>
      <c r="E3361" s="8">
        <v>35</v>
      </c>
      <c r="F3361" t="s">
        <v>8220</v>
      </c>
      <c r="G3361" t="s">
        <v>8223</v>
      </c>
      <c r="H3361" t="s">
        <v>8245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8291</v>
      </c>
      <c r="O3361">
        <f t="shared" si="260"/>
        <v>1</v>
      </c>
      <c r="P3361">
        <f t="shared" si="261"/>
        <v>8.75</v>
      </c>
      <c r="Q3361" s="11" t="s">
        <v>8329</v>
      </c>
      <c r="R3361" t="s">
        <v>8332</v>
      </c>
      <c r="S3361" s="9">
        <f t="shared" si="262"/>
        <v>41912.932430555556</v>
      </c>
      <c r="T3361" s="9">
        <f t="shared" si="263"/>
        <v>41942.932430555556</v>
      </c>
      <c r="U3361">
        <f t="shared" si="264"/>
        <v>2014</v>
      </c>
    </row>
    <row r="3362" spans="1:21" ht="42.75" x14ac:dyDescent="0.45">
      <c r="A3362">
        <v>550</v>
      </c>
      <c r="B3362" s="3" t="s">
        <v>551</v>
      </c>
      <c r="C3362" s="3" t="s">
        <v>4660</v>
      </c>
      <c r="D3362" s="6">
        <v>5000</v>
      </c>
      <c r="E3362" s="8">
        <v>35</v>
      </c>
      <c r="F3362" t="s">
        <v>8220</v>
      </c>
      <c r="G3362" t="s">
        <v>8228</v>
      </c>
      <c r="H3362" t="s">
        <v>8250</v>
      </c>
      <c r="I3362">
        <v>1485838800</v>
      </c>
      <c r="J3362">
        <v>1484756245</v>
      </c>
      <c r="K3362" t="b">
        <v>0</v>
      </c>
      <c r="L3362">
        <v>4</v>
      </c>
      <c r="M3362" t="b">
        <v>0</v>
      </c>
      <c r="N3362" t="s">
        <v>8270</v>
      </c>
      <c r="O3362">
        <f t="shared" si="260"/>
        <v>1</v>
      </c>
      <c r="P3362">
        <f t="shared" si="261"/>
        <v>8.75</v>
      </c>
      <c r="Q3362" s="11" t="s">
        <v>8310</v>
      </c>
      <c r="R3362" t="s">
        <v>8344</v>
      </c>
      <c r="S3362" s="9">
        <f t="shared" si="262"/>
        <v>42753.678761574076</v>
      </c>
      <c r="T3362" s="9">
        <f t="shared" si="263"/>
        <v>42766.208333333328</v>
      </c>
      <c r="U3362">
        <f t="shared" si="264"/>
        <v>2017</v>
      </c>
    </row>
    <row r="3363" spans="1:21" ht="42.75" x14ac:dyDescent="0.45">
      <c r="A3363">
        <v>1719</v>
      </c>
      <c r="B3363" s="3" t="s">
        <v>1720</v>
      </c>
      <c r="C3363" s="3" t="s">
        <v>5829</v>
      </c>
      <c r="D3363" s="6">
        <v>4000</v>
      </c>
      <c r="E3363" s="8">
        <v>35</v>
      </c>
      <c r="F3363" t="s">
        <v>8220</v>
      </c>
      <c r="G3363" t="s">
        <v>8223</v>
      </c>
      <c r="H3363" t="s">
        <v>8245</v>
      </c>
      <c r="I3363">
        <v>1410958191</v>
      </c>
      <c r="J3363">
        <v>1408366191</v>
      </c>
      <c r="K3363" t="b">
        <v>0</v>
      </c>
      <c r="L3363">
        <v>3</v>
      </c>
      <c r="M3363" t="b">
        <v>0</v>
      </c>
      <c r="N3363" t="s">
        <v>8291</v>
      </c>
      <c r="O3363">
        <f t="shared" si="260"/>
        <v>1</v>
      </c>
      <c r="P3363">
        <f t="shared" si="261"/>
        <v>11.67</v>
      </c>
      <c r="Q3363" s="11" t="s">
        <v>8329</v>
      </c>
      <c r="R3363" t="s">
        <v>8332</v>
      </c>
      <c r="S3363" s="9">
        <f t="shared" si="262"/>
        <v>41869.534618055557</v>
      </c>
      <c r="T3363" s="9">
        <f t="shared" si="263"/>
        <v>41899.534618055557</v>
      </c>
      <c r="U3363">
        <f t="shared" si="264"/>
        <v>2014</v>
      </c>
    </row>
    <row r="3364" spans="1:21" ht="28.5" x14ac:dyDescent="0.4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2</v>
      </c>
      <c r="P3364">
        <f t="shared" si="261"/>
        <v>35</v>
      </c>
      <c r="Q3364" s="11" t="s">
        <v>8325</v>
      </c>
      <c r="R3364" t="s">
        <v>8328</v>
      </c>
      <c r="S3364" s="9">
        <f t="shared" si="262"/>
        <v>42233.362314814818</v>
      </c>
      <c r="T3364" s="9">
        <f t="shared" si="263"/>
        <v>42293.362314814818</v>
      </c>
      <c r="U3364">
        <f t="shared" si="264"/>
        <v>2015</v>
      </c>
    </row>
    <row r="3365" spans="1:21" ht="42.75" x14ac:dyDescent="0.4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8315</v>
      </c>
      <c r="R3365" t="s">
        <v>8357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28.5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8325</v>
      </c>
      <c r="R3366" t="s">
        <v>8328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42.75" x14ac:dyDescent="0.4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8318</v>
      </c>
      <c r="R3367" t="s">
        <v>8336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28.5" x14ac:dyDescent="0.4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8329</v>
      </c>
      <c r="R3368" t="s">
        <v>8332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2.75" x14ac:dyDescent="0.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8313</v>
      </c>
      <c r="R3369" t="s">
        <v>8358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42.75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8313</v>
      </c>
      <c r="R3370" t="s">
        <v>8354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28.5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8325</v>
      </c>
      <c r="R3371" t="s">
        <v>8328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2.75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8325</v>
      </c>
      <c r="R3372" t="s">
        <v>8328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42.75" x14ac:dyDescent="0.4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8310</v>
      </c>
      <c r="R3373" t="s">
        <v>8344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42.75" x14ac:dyDescent="0.4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8323</v>
      </c>
      <c r="R3374" t="s">
        <v>8341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28.5" x14ac:dyDescent="0.4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8323</v>
      </c>
      <c r="R3375" t="s">
        <v>8339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57" x14ac:dyDescent="0.45">
      <c r="A3376">
        <v>2389</v>
      </c>
      <c r="B3376" s="3" t="s">
        <v>2390</v>
      </c>
      <c r="C3376" s="3" t="s">
        <v>6499</v>
      </c>
      <c r="D3376" s="6">
        <v>16000</v>
      </c>
      <c r="E3376" s="8">
        <v>30</v>
      </c>
      <c r="F3376" t="s">
        <v>8219</v>
      </c>
      <c r="G3376" t="s">
        <v>8229</v>
      </c>
      <c r="H3376" t="s">
        <v>8248</v>
      </c>
      <c r="I3376">
        <v>1437861540</v>
      </c>
      <c r="J3376">
        <v>1435160452</v>
      </c>
      <c r="K3376" t="b">
        <v>0</v>
      </c>
      <c r="L3376">
        <v>1</v>
      </c>
      <c r="M3376" t="b">
        <v>0</v>
      </c>
      <c r="N3376" t="s">
        <v>8270</v>
      </c>
      <c r="O3376">
        <f t="shared" si="260"/>
        <v>0</v>
      </c>
      <c r="P3376">
        <f t="shared" si="261"/>
        <v>30</v>
      </c>
      <c r="Q3376" s="11" t="s">
        <v>8310</v>
      </c>
      <c r="R3376" t="s">
        <v>8344</v>
      </c>
      <c r="S3376" s="9">
        <f t="shared" si="262"/>
        <v>42179.653379629628</v>
      </c>
      <c r="T3376" s="9">
        <f t="shared" si="263"/>
        <v>42210.915972222225</v>
      </c>
      <c r="U3376">
        <f t="shared" si="264"/>
        <v>2015</v>
      </c>
    </row>
    <row r="3377" spans="1:21" ht="42.75" x14ac:dyDescent="0.45">
      <c r="A3377">
        <v>1173</v>
      </c>
      <c r="B3377" s="3" t="s">
        <v>1174</v>
      </c>
      <c r="C3377" s="3" t="s">
        <v>5283</v>
      </c>
      <c r="D3377" s="6">
        <v>125000</v>
      </c>
      <c r="E3377" s="8">
        <v>30</v>
      </c>
      <c r="F3377" t="s">
        <v>8220</v>
      </c>
      <c r="G3377" t="s">
        <v>8223</v>
      </c>
      <c r="H3377" t="s">
        <v>8245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8282</v>
      </c>
      <c r="O3377">
        <f t="shared" si="260"/>
        <v>0</v>
      </c>
      <c r="P3377">
        <f t="shared" si="261"/>
        <v>30</v>
      </c>
      <c r="Q3377" s="11" t="s">
        <v>8321</v>
      </c>
      <c r="R3377" t="s">
        <v>8347</v>
      </c>
      <c r="S3377" s="9">
        <f t="shared" si="262"/>
        <v>42184.185844907406</v>
      </c>
      <c r="T3377" s="9">
        <f t="shared" si="263"/>
        <v>42219.185844907406</v>
      </c>
      <c r="U3377">
        <f t="shared" si="264"/>
        <v>2015</v>
      </c>
    </row>
    <row r="3378" spans="1:21" ht="28.5" x14ac:dyDescent="0.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8321</v>
      </c>
      <c r="R3378" t="s">
        <v>8347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42.75" x14ac:dyDescent="0.4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8329</v>
      </c>
      <c r="R3379" t="s">
        <v>8352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42.75" x14ac:dyDescent="0.4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8321</v>
      </c>
      <c r="R3380" t="s">
        <v>8359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x14ac:dyDescent="0.4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8323</v>
      </c>
      <c r="R3381" t="s">
        <v>8341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42.75" x14ac:dyDescent="0.4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8313</v>
      </c>
      <c r="R3382" t="s">
        <v>8354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2.75" x14ac:dyDescent="0.4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8329</v>
      </c>
      <c r="R3383" t="s">
        <v>8330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2.75" x14ac:dyDescent="0.4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8329</v>
      </c>
      <c r="R3384" t="s">
        <v>8352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42.75" x14ac:dyDescent="0.4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8325</v>
      </c>
      <c r="R3385" t="s">
        <v>8328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42.75" x14ac:dyDescent="0.4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8325</v>
      </c>
      <c r="R3386" t="s">
        <v>8337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42.75" x14ac:dyDescent="0.4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8315</v>
      </c>
      <c r="R3387" t="s">
        <v>8316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2.75" x14ac:dyDescent="0.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8318</v>
      </c>
      <c r="R3388" t="s">
        <v>8336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2.75" x14ac:dyDescent="0.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8325</v>
      </c>
      <c r="R3389" t="s">
        <v>8328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42.75" x14ac:dyDescent="0.4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8325</v>
      </c>
      <c r="R3390" t="s">
        <v>8328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42.75" x14ac:dyDescent="0.4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8329</v>
      </c>
      <c r="R3391" t="s">
        <v>8343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2.75" x14ac:dyDescent="0.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8310</v>
      </c>
      <c r="R3392" t="s">
        <v>8312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28.5" x14ac:dyDescent="0.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8313</v>
      </c>
      <c r="R3393" t="s">
        <v>8351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28.5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8325</v>
      </c>
      <c r="R3394" t="s">
        <v>8328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2.75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1" t="s">
        <v>8321</v>
      </c>
      <c r="R3395" t="s">
        <v>8347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28.5" x14ac:dyDescent="0.4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8325</v>
      </c>
      <c r="R3396" t="s">
        <v>8326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57" x14ac:dyDescent="0.4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8318</v>
      </c>
      <c r="R3397" t="s">
        <v>8346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28.5" x14ac:dyDescent="0.4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8325</v>
      </c>
      <c r="R3398" t="s">
        <v>8328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42.75" x14ac:dyDescent="0.4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8323</v>
      </c>
      <c r="R3399" t="s">
        <v>8341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x14ac:dyDescent="0.4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8325</v>
      </c>
      <c r="R3400" t="s">
        <v>8326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28.5" x14ac:dyDescent="0.4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8310</v>
      </c>
      <c r="R3401" t="s">
        <v>8344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42.75" x14ac:dyDescent="0.4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8310</v>
      </c>
      <c r="R3402" t="s">
        <v>8312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42.75" x14ac:dyDescent="0.4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8313</v>
      </c>
      <c r="R3403" t="s">
        <v>8350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42.75" x14ac:dyDescent="0.4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8321</v>
      </c>
      <c r="R3404" t="s">
        <v>8347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57" x14ac:dyDescent="0.4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8318</v>
      </c>
      <c r="R3405" t="s">
        <v>8336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42.75" x14ac:dyDescent="0.4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8325</v>
      </c>
      <c r="R3406" t="s">
        <v>8328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42.75" x14ac:dyDescent="0.4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8321</v>
      </c>
      <c r="R3407" t="s">
        <v>8347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2.75" x14ac:dyDescent="0.45">
      <c r="A3408">
        <v>2354</v>
      </c>
      <c r="B3408" s="3" t="s">
        <v>2355</v>
      </c>
      <c r="C3408" s="3" t="s">
        <v>6464</v>
      </c>
      <c r="D3408" s="6">
        <v>35000</v>
      </c>
      <c r="E3408" s="8">
        <v>25</v>
      </c>
      <c r="F3408" t="s">
        <v>8219</v>
      </c>
      <c r="G3408" t="s">
        <v>8223</v>
      </c>
      <c r="H3408" t="s">
        <v>8245</v>
      </c>
      <c r="I3408">
        <v>1420910460</v>
      </c>
      <c r="J3408">
        <v>1415726460</v>
      </c>
      <c r="K3408" t="b">
        <v>0</v>
      </c>
      <c r="L3408">
        <v>1</v>
      </c>
      <c r="M3408" t="b">
        <v>0</v>
      </c>
      <c r="N3408" t="s">
        <v>8270</v>
      </c>
      <c r="O3408">
        <f t="shared" si="265"/>
        <v>0</v>
      </c>
      <c r="P3408">
        <f t="shared" si="266"/>
        <v>25</v>
      </c>
      <c r="Q3408" s="11" t="s">
        <v>8310</v>
      </c>
      <c r="R3408" t="s">
        <v>8344</v>
      </c>
      <c r="S3408" s="9">
        <f t="shared" si="267"/>
        <v>41954.722916666666</v>
      </c>
      <c r="T3408" s="9">
        <f t="shared" si="268"/>
        <v>42014.722916666666</v>
      </c>
      <c r="U3408">
        <f t="shared" si="269"/>
        <v>2014</v>
      </c>
    </row>
    <row r="3409" spans="1:21" ht="28.5" x14ac:dyDescent="0.45">
      <c r="A3409">
        <v>2391</v>
      </c>
      <c r="B3409" s="3" t="s">
        <v>2392</v>
      </c>
      <c r="C3409" s="3" t="s">
        <v>6501</v>
      </c>
      <c r="D3409" s="6">
        <v>20000</v>
      </c>
      <c r="E3409" s="8">
        <v>25</v>
      </c>
      <c r="F3409" t="s">
        <v>8219</v>
      </c>
      <c r="G3409" t="s">
        <v>8223</v>
      </c>
      <c r="H3409" t="s">
        <v>8245</v>
      </c>
      <c r="I3409">
        <v>1427825044</v>
      </c>
      <c r="J3409">
        <v>1425236644</v>
      </c>
      <c r="K3409" t="b">
        <v>0</v>
      </c>
      <c r="L3409">
        <v>1</v>
      </c>
      <c r="M3409" t="b">
        <v>0</v>
      </c>
      <c r="N3409" t="s">
        <v>8270</v>
      </c>
      <c r="O3409">
        <f t="shared" si="265"/>
        <v>0</v>
      </c>
      <c r="P3409">
        <f t="shared" si="266"/>
        <v>25</v>
      </c>
      <c r="Q3409" s="11" t="s">
        <v>8310</v>
      </c>
      <c r="R3409" t="s">
        <v>8344</v>
      </c>
      <c r="S3409" s="9">
        <f t="shared" si="267"/>
        <v>42064.794490740736</v>
      </c>
      <c r="T3409" s="9">
        <f t="shared" si="268"/>
        <v>42094.752824074079</v>
      </c>
      <c r="U3409">
        <f t="shared" si="269"/>
        <v>2015</v>
      </c>
    </row>
    <row r="3410" spans="1:21" ht="42.75" x14ac:dyDescent="0.45">
      <c r="A3410">
        <v>1229</v>
      </c>
      <c r="B3410" s="3" t="s">
        <v>1230</v>
      </c>
      <c r="C3410" s="3" t="s">
        <v>5339</v>
      </c>
      <c r="D3410" s="6">
        <v>2750</v>
      </c>
      <c r="E3410" s="8">
        <v>25</v>
      </c>
      <c r="F3410" t="s">
        <v>8219</v>
      </c>
      <c r="G3410" t="s">
        <v>8223</v>
      </c>
      <c r="H3410" t="s">
        <v>8245</v>
      </c>
      <c r="I3410">
        <v>1334592000</v>
      </c>
      <c r="J3410">
        <v>1331982127</v>
      </c>
      <c r="K3410" t="b">
        <v>0</v>
      </c>
      <c r="L3410">
        <v>1</v>
      </c>
      <c r="M3410" t="b">
        <v>0</v>
      </c>
      <c r="N3410" t="s">
        <v>8284</v>
      </c>
      <c r="O3410">
        <f t="shared" si="265"/>
        <v>1</v>
      </c>
      <c r="P3410">
        <f t="shared" si="266"/>
        <v>25</v>
      </c>
      <c r="Q3410" s="11" t="s">
        <v>8329</v>
      </c>
      <c r="R3410" t="s">
        <v>8356</v>
      </c>
      <c r="S3410" s="9">
        <f t="shared" si="267"/>
        <v>40985.459803240738</v>
      </c>
      <c r="T3410" s="9">
        <f t="shared" si="268"/>
        <v>41015.666666666664</v>
      </c>
      <c r="U3410">
        <f t="shared" si="269"/>
        <v>2012</v>
      </c>
    </row>
    <row r="3411" spans="1:21" ht="28.5" x14ac:dyDescent="0.45">
      <c r="A3411">
        <v>3881</v>
      </c>
      <c r="B3411" s="3" t="s">
        <v>3878</v>
      </c>
      <c r="C3411" s="3" t="s">
        <v>7990</v>
      </c>
      <c r="D3411" s="6">
        <v>500</v>
      </c>
      <c r="E3411" s="8">
        <v>25</v>
      </c>
      <c r="F3411" t="s">
        <v>8219</v>
      </c>
      <c r="G3411" t="s">
        <v>8223</v>
      </c>
      <c r="H3411" t="s">
        <v>8245</v>
      </c>
      <c r="I3411">
        <v>1487550399</v>
      </c>
      <c r="J3411">
        <v>1484958399</v>
      </c>
      <c r="K3411" t="b">
        <v>0</v>
      </c>
      <c r="L3411">
        <v>1</v>
      </c>
      <c r="M3411" t="b">
        <v>0</v>
      </c>
      <c r="N3411" t="s">
        <v>8303</v>
      </c>
      <c r="O3411">
        <f t="shared" si="265"/>
        <v>5</v>
      </c>
      <c r="P3411">
        <f t="shared" si="266"/>
        <v>25</v>
      </c>
      <c r="Q3411" s="11" t="s">
        <v>8325</v>
      </c>
      <c r="R3411" t="s">
        <v>8337</v>
      </c>
      <c r="S3411" s="9">
        <f t="shared" si="267"/>
        <v>42756.018506944441</v>
      </c>
      <c r="T3411" s="9">
        <f t="shared" si="268"/>
        <v>42786.018506944441</v>
      </c>
      <c r="U3411">
        <f t="shared" si="269"/>
        <v>2017</v>
      </c>
    </row>
    <row r="3412" spans="1:21" ht="42.75" x14ac:dyDescent="0.45">
      <c r="A3412">
        <v>2902</v>
      </c>
      <c r="B3412" s="3" t="s">
        <v>2902</v>
      </c>
      <c r="C3412" s="3" t="s">
        <v>7012</v>
      </c>
      <c r="D3412" s="6">
        <v>150000</v>
      </c>
      <c r="E3412" s="8">
        <v>25</v>
      </c>
      <c r="F3412" t="s">
        <v>8220</v>
      </c>
      <c r="G3412" t="s">
        <v>8223</v>
      </c>
      <c r="H3412" t="s">
        <v>8245</v>
      </c>
      <c r="I3412">
        <v>1440412396</v>
      </c>
      <c r="J3412">
        <v>1437820396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8325</v>
      </c>
      <c r="R3412" t="s">
        <v>8328</v>
      </c>
      <c r="S3412" s="9">
        <f t="shared" si="267"/>
        <v>42210.439768518518</v>
      </c>
      <c r="T3412" s="9">
        <f t="shared" si="268"/>
        <v>42240.439768518518</v>
      </c>
      <c r="U3412">
        <f t="shared" si="269"/>
        <v>2015</v>
      </c>
    </row>
    <row r="3413" spans="1:21" ht="28.5" x14ac:dyDescent="0.45">
      <c r="A3413">
        <v>3094</v>
      </c>
      <c r="B3413" s="3" t="s">
        <v>3094</v>
      </c>
      <c r="C3413" s="3" t="s">
        <v>7204</v>
      </c>
      <c r="D3413" s="6">
        <v>100000</v>
      </c>
      <c r="E3413" s="8">
        <v>25</v>
      </c>
      <c r="F3413" t="s">
        <v>8220</v>
      </c>
      <c r="G3413" t="s">
        <v>8223</v>
      </c>
      <c r="H3413" t="s">
        <v>8245</v>
      </c>
      <c r="I3413">
        <v>1442775956</v>
      </c>
      <c r="J3413">
        <v>1437591956</v>
      </c>
      <c r="K3413" t="b">
        <v>0</v>
      </c>
      <c r="L3413">
        <v>1</v>
      </c>
      <c r="M3413" t="b">
        <v>0</v>
      </c>
      <c r="N3413" t="s">
        <v>8301</v>
      </c>
      <c r="O3413">
        <f t="shared" si="265"/>
        <v>0</v>
      </c>
      <c r="P3413">
        <f t="shared" si="266"/>
        <v>25</v>
      </c>
      <c r="Q3413" s="11" t="s">
        <v>8325</v>
      </c>
      <c r="R3413" t="s">
        <v>8326</v>
      </c>
      <c r="S3413" s="9">
        <f t="shared" si="267"/>
        <v>42207.795787037037</v>
      </c>
      <c r="T3413" s="9">
        <f t="shared" si="268"/>
        <v>42267.795787037037</v>
      </c>
      <c r="U3413">
        <f t="shared" si="269"/>
        <v>2015</v>
      </c>
    </row>
    <row r="3414" spans="1:21" ht="42.75" x14ac:dyDescent="0.45">
      <c r="A3414">
        <v>459</v>
      </c>
      <c r="B3414" s="3" t="s">
        <v>460</v>
      </c>
      <c r="C3414" s="3" t="s">
        <v>4569</v>
      </c>
      <c r="D3414" s="6">
        <v>39000</v>
      </c>
      <c r="E3414" s="8">
        <v>25</v>
      </c>
      <c r="F3414" t="s">
        <v>8220</v>
      </c>
      <c r="G3414" t="s">
        <v>8223</v>
      </c>
      <c r="H3414" t="s">
        <v>8245</v>
      </c>
      <c r="I3414">
        <v>1321201327</v>
      </c>
      <c r="J3414">
        <v>1316013727</v>
      </c>
      <c r="K3414" t="b">
        <v>0</v>
      </c>
      <c r="L3414">
        <v>1</v>
      </c>
      <c r="M3414" t="b">
        <v>0</v>
      </c>
      <c r="N3414" t="s">
        <v>8268</v>
      </c>
      <c r="O3414">
        <f t="shared" si="265"/>
        <v>0</v>
      </c>
      <c r="P3414">
        <f t="shared" si="266"/>
        <v>25</v>
      </c>
      <c r="Q3414" s="11" t="s">
        <v>8323</v>
      </c>
      <c r="R3414" t="s">
        <v>8341</v>
      </c>
      <c r="S3414" s="9">
        <f t="shared" si="267"/>
        <v>40800.6403587963</v>
      </c>
      <c r="T3414" s="9">
        <f t="shared" si="268"/>
        <v>40860.682025462964</v>
      </c>
      <c r="U3414">
        <f t="shared" si="269"/>
        <v>2011</v>
      </c>
    </row>
    <row r="3415" spans="1:21" ht="42.75" x14ac:dyDescent="0.45">
      <c r="A3415">
        <v>3952</v>
      </c>
      <c r="B3415" s="3" t="s">
        <v>3949</v>
      </c>
      <c r="C3415" s="3" t="s">
        <v>8059</v>
      </c>
      <c r="D3415" s="6">
        <v>26000</v>
      </c>
      <c r="E3415" s="8">
        <v>25</v>
      </c>
      <c r="F3415" t="s">
        <v>8220</v>
      </c>
      <c r="G3415" t="s">
        <v>8223</v>
      </c>
      <c r="H3415" t="s">
        <v>8245</v>
      </c>
      <c r="I3415">
        <v>1445885890</v>
      </c>
      <c r="J3415">
        <v>1440701890</v>
      </c>
      <c r="K3415" t="b">
        <v>0</v>
      </c>
      <c r="L3415">
        <v>1</v>
      </c>
      <c r="M3415" t="b">
        <v>0</v>
      </c>
      <c r="N3415" t="s">
        <v>8269</v>
      </c>
      <c r="O3415">
        <f t="shared" si="265"/>
        <v>0</v>
      </c>
      <c r="P3415">
        <f t="shared" si="266"/>
        <v>25</v>
      </c>
      <c r="Q3415" s="11" t="s">
        <v>8325</v>
      </c>
      <c r="R3415" t="s">
        <v>8328</v>
      </c>
      <c r="S3415" s="9">
        <f t="shared" si="267"/>
        <v>42243.790393518517</v>
      </c>
      <c r="T3415" s="9">
        <f t="shared" si="268"/>
        <v>42303.790393518517</v>
      </c>
      <c r="U3415">
        <f t="shared" si="269"/>
        <v>2015</v>
      </c>
    </row>
    <row r="3416" spans="1:21" ht="28.5" x14ac:dyDescent="0.45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65"/>
        <v>0</v>
      </c>
      <c r="P3416">
        <f t="shared" si="266"/>
        <v>25</v>
      </c>
      <c r="Q3416" s="11" t="s">
        <v>8321</v>
      </c>
      <c r="R3416" t="s">
        <v>8347</v>
      </c>
      <c r="S3416" s="9">
        <f t="shared" si="267"/>
        <v>41938.804710648146</v>
      </c>
      <c r="T3416" s="9">
        <f t="shared" si="268"/>
        <v>41956.846377314811</v>
      </c>
      <c r="U3416">
        <f t="shared" si="269"/>
        <v>2014</v>
      </c>
    </row>
    <row r="3417" spans="1:21" ht="42.75" x14ac:dyDescent="0.45">
      <c r="A3417">
        <v>2128</v>
      </c>
      <c r="B3417" s="3" t="s">
        <v>2129</v>
      </c>
      <c r="C3417" s="3" t="s">
        <v>6238</v>
      </c>
      <c r="D3417" s="6">
        <v>15000</v>
      </c>
      <c r="E3417" s="8">
        <v>25</v>
      </c>
      <c r="F3417" t="s">
        <v>8220</v>
      </c>
      <c r="G3417" t="s">
        <v>8228</v>
      </c>
      <c r="H3417" t="s">
        <v>8250</v>
      </c>
      <c r="I3417">
        <v>1411324369</v>
      </c>
      <c r="J3417">
        <v>1406140369</v>
      </c>
      <c r="K3417" t="b">
        <v>0</v>
      </c>
      <c r="L3417">
        <v>1</v>
      </c>
      <c r="M3417" t="b">
        <v>0</v>
      </c>
      <c r="N3417" t="s">
        <v>8280</v>
      </c>
      <c r="O3417">
        <f t="shared" si="265"/>
        <v>0</v>
      </c>
      <c r="P3417">
        <f t="shared" si="266"/>
        <v>25</v>
      </c>
      <c r="Q3417" s="11" t="s">
        <v>8318</v>
      </c>
      <c r="R3417" t="s">
        <v>8336</v>
      </c>
      <c r="S3417" s="9">
        <f t="shared" si="267"/>
        <v>41843.772789351853</v>
      </c>
      <c r="T3417" s="9">
        <f t="shared" si="268"/>
        <v>41903.772789351853</v>
      </c>
      <c r="U3417">
        <f t="shared" si="269"/>
        <v>2014</v>
      </c>
    </row>
    <row r="3418" spans="1:21" ht="57" x14ac:dyDescent="0.45">
      <c r="A3418">
        <v>4066</v>
      </c>
      <c r="B3418" s="3" t="s">
        <v>4062</v>
      </c>
      <c r="C3418" s="3" t="s">
        <v>8170</v>
      </c>
      <c r="D3418" s="6">
        <v>15000</v>
      </c>
      <c r="E3418" s="8">
        <v>25</v>
      </c>
      <c r="F3418" t="s">
        <v>8220</v>
      </c>
      <c r="G3418" t="s">
        <v>8223</v>
      </c>
      <c r="H3418" t="s">
        <v>8245</v>
      </c>
      <c r="I3418">
        <v>1463619388</v>
      </c>
      <c r="J3418">
        <v>1461027388</v>
      </c>
      <c r="K3418" t="b">
        <v>0</v>
      </c>
      <c r="L3418">
        <v>1</v>
      </c>
      <c r="M3418" t="b">
        <v>0</v>
      </c>
      <c r="N3418" t="s">
        <v>8269</v>
      </c>
      <c r="O3418">
        <f t="shared" si="265"/>
        <v>0</v>
      </c>
      <c r="P3418">
        <f t="shared" si="266"/>
        <v>25</v>
      </c>
      <c r="Q3418" s="11" t="s">
        <v>8325</v>
      </c>
      <c r="R3418" t="s">
        <v>8328</v>
      </c>
      <c r="S3418" s="9">
        <f t="shared" si="267"/>
        <v>42479.039212962962</v>
      </c>
      <c r="T3418" s="9">
        <f t="shared" si="268"/>
        <v>42509.039212962962</v>
      </c>
      <c r="U3418">
        <f t="shared" si="269"/>
        <v>2016</v>
      </c>
    </row>
    <row r="3419" spans="1:21" ht="28.5" x14ac:dyDescent="0.45">
      <c r="A3419">
        <v>460</v>
      </c>
      <c r="B3419" s="3" t="s">
        <v>461</v>
      </c>
      <c r="C3419" s="3" t="s">
        <v>4570</v>
      </c>
      <c r="D3419" s="6">
        <v>8500</v>
      </c>
      <c r="E3419" s="8">
        <v>25</v>
      </c>
      <c r="F3419" t="s">
        <v>8220</v>
      </c>
      <c r="G3419" t="s">
        <v>8223</v>
      </c>
      <c r="H3419" t="s">
        <v>8245</v>
      </c>
      <c r="I3419">
        <v>1401595200</v>
      </c>
      <c r="J3419">
        <v>1398862875</v>
      </c>
      <c r="K3419" t="b">
        <v>0</v>
      </c>
      <c r="L3419">
        <v>2</v>
      </c>
      <c r="M3419" t="b">
        <v>0</v>
      </c>
      <c r="N3419" t="s">
        <v>8268</v>
      </c>
      <c r="O3419">
        <f t="shared" si="265"/>
        <v>0</v>
      </c>
      <c r="P3419">
        <f t="shared" si="266"/>
        <v>12.5</v>
      </c>
      <c r="Q3419" s="11" t="s">
        <v>8323</v>
      </c>
      <c r="R3419" t="s">
        <v>8341</v>
      </c>
      <c r="S3419" s="9">
        <f t="shared" si="267"/>
        <v>41759.542534722219</v>
      </c>
      <c r="T3419" s="9">
        <f t="shared" si="268"/>
        <v>41791.166666666664</v>
      </c>
      <c r="U3419">
        <f t="shared" si="269"/>
        <v>2014</v>
      </c>
    </row>
    <row r="3420" spans="1:21" ht="42.75" x14ac:dyDescent="0.45">
      <c r="A3420">
        <v>938</v>
      </c>
      <c r="B3420" s="3" t="s">
        <v>939</v>
      </c>
      <c r="C3420" s="3" t="s">
        <v>5048</v>
      </c>
      <c r="D3420" s="6">
        <v>7000</v>
      </c>
      <c r="E3420" s="8">
        <v>25</v>
      </c>
      <c r="F3420" t="s">
        <v>8220</v>
      </c>
      <c r="G3420" t="s">
        <v>8223</v>
      </c>
      <c r="H3420" t="s">
        <v>8245</v>
      </c>
      <c r="I3420">
        <v>1346585448</v>
      </c>
      <c r="J3420">
        <v>1343993448</v>
      </c>
      <c r="K3420" t="b">
        <v>0</v>
      </c>
      <c r="L3420">
        <v>1</v>
      </c>
      <c r="M3420" t="b">
        <v>0</v>
      </c>
      <c r="N3420" t="s">
        <v>8276</v>
      </c>
      <c r="O3420">
        <f t="shared" si="265"/>
        <v>0</v>
      </c>
      <c r="P3420">
        <f t="shared" si="266"/>
        <v>25</v>
      </c>
      <c r="Q3420" s="11" t="s">
        <v>8329</v>
      </c>
      <c r="R3420" t="s">
        <v>8352</v>
      </c>
      <c r="S3420" s="9">
        <f t="shared" si="267"/>
        <v>41124.479722222226</v>
      </c>
      <c r="T3420" s="9">
        <f t="shared" si="268"/>
        <v>41154.479722222226</v>
      </c>
      <c r="U3420">
        <f t="shared" si="269"/>
        <v>2012</v>
      </c>
    </row>
    <row r="3421" spans="1:21" x14ac:dyDescent="0.45">
      <c r="A3421">
        <v>1988</v>
      </c>
      <c r="B3421" s="3" t="s">
        <v>1989</v>
      </c>
      <c r="C3421" s="3" t="s">
        <v>6098</v>
      </c>
      <c r="D3421" s="6">
        <v>6000</v>
      </c>
      <c r="E3421" s="8">
        <v>25</v>
      </c>
      <c r="F3421" t="s">
        <v>8220</v>
      </c>
      <c r="G3421" t="s">
        <v>8223</v>
      </c>
      <c r="H3421" t="s">
        <v>8245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8294</v>
      </c>
      <c r="O3421">
        <f t="shared" si="265"/>
        <v>0</v>
      </c>
      <c r="P3421">
        <f t="shared" si="266"/>
        <v>25</v>
      </c>
      <c r="Q3421" s="11" t="s">
        <v>8315</v>
      </c>
      <c r="R3421" t="s">
        <v>8355</v>
      </c>
      <c r="S3421" s="9">
        <f t="shared" si="267"/>
        <v>42206.763217592597</v>
      </c>
      <c r="T3421" s="9">
        <f t="shared" si="268"/>
        <v>42236.763217592597</v>
      </c>
      <c r="U3421">
        <f t="shared" si="269"/>
        <v>2015</v>
      </c>
    </row>
    <row r="3422" spans="1:21" ht="42.75" x14ac:dyDescent="0.45">
      <c r="A3422">
        <v>1099</v>
      </c>
      <c r="B3422" s="3" t="s">
        <v>1100</v>
      </c>
      <c r="C3422" s="3" t="s">
        <v>5209</v>
      </c>
      <c r="D3422" s="6">
        <v>5000</v>
      </c>
      <c r="E3422" s="8">
        <v>25</v>
      </c>
      <c r="F3422" t="s">
        <v>8220</v>
      </c>
      <c r="G3422" t="s">
        <v>8224</v>
      </c>
      <c r="H3422" t="s">
        <v>8246</v>
      </c>
      <c r="I3422">
        <v>1431547468</v>
      </c>
      <c r="J3422">
        <v>1428955468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1</v>
      </c>
      <c r="P3422">
        <f t="shared" si="266"/>
        <v>25</v>
      </c>
      <c r="Q3422" s="11" t="s">
        <v>8318</v>
      </c>
      <c r="R3422" t="s">
        <v>8336</v>
      </c>
      <c r="S3422" s="9">
        <f t="shared" si="267"/>
        <v>42107.836435185185</v>
      </c>
      <c r="T3422" s="9">
        <f t="shared" si="268"/>
        <v>42137.836435185185</v>
      </c>
      <c r="U3422">
        <f t="shared" si="269"/>
        <v>2015</v>
      </c>
    </row>
    <row r="3423" spans="1:21" x14ac:dyDescent="0.45">
      <c r="A3423">
        <v>2893</v>
      </c>
      <c r="B3423" s="3" t="s">
        <v>2893</v>
      </c>
      <c r="C3423" s="3" t="s">
        <v>7003</v>
      </c>
      <c r="D3423" s="6">
        <v>5000</v>
      </c>
      <c r="E3423" s="8">
        <v>25</v>
      </c>
      <c r="F3423" t="s">
        <v>8220</v>
      </c>
      <c r="G3423" t="s">
        <v>8223</v>
      </c>
      <c r="H3423" t="s">
        <v>8245</v>
      </c>
      <c r="I3423">
        <v>1420768800</v>
      </c>
      <c r="J3423">
        <v>1415644395</v>
      </c>
      <c r="K3423" t="b">
        <v>0</v>
      </c>
      <c r="L3423">
        <v>2</v>
      </c>
      <c r="M3423" t="b">
        <v>0</v>
      </c>
      <c r="N3423" t="s">
        <v>8269</v>
      </c>
      <c r="O3423">
        <f t="shared" si="265"/>
        <v>1</v>
      </c>
      <c r="P3423">
        <f t="shared" si="266"/>
        <v>12.5</v>
      </c>
      <c r="Q3423" s="11" t="s">
        <v>8325</v>
      </c>
      <c r="R3423" t="s">
        <v>8328</v>
      </c>
      <c r="S3423" s="9">
        <f t="shared" si="267"/>
        <v>41953.773090277777</v>
      </c>
      <c r="T3423" s="9">
        <f t="shared" si="268"/>
        <v>42013.083333333328</v>
      </c>
      <c r="U3423">
        <f t="shared" si="269"/>
        <v>2014</v>
      </c>
    </row>
    <row r="3424" spans="1:21" ht="42.75" x14ac:dyDescent="0.45">
      <c r="A3424">
        <v>541</v>
      </c>
      <c r="B3424" s="3" t="s">
        <v>542</v>
      </c>
      <c r="C3424" s="3" t="s">
        <v>4651</v>
      </c>
      <c r="D3424" s="6">
        <v>4500</v>
      </c>
      <c r="E3424" s="8">
        <v>25</v>
      </c>
      <c r="F3424" t="s">
        <v>8220</v>
      </c>
      <c r="G3424" t="s">
        <v>8223</v>
      </c>
      <c r="H3424" t="s">
        <v>8245</v>
      </c>
      <c r="I3424">
        <v>1446080834</v>
      </c>
      <c r="J3424">
        <v>1443488834</v>
      </c>
      <c r="K3424" t="b">
        <v>0</v>
      </c>
      <c r="L3424">
        <v>1</v>
      </c>
      <c r="M3424" t="b">
        <v>0</v>
      </c>
      <c r="N3424" t="s">
        <v>8270</v>
      </c>
      <c r="O3424">
        <f t="shared" si="265"/>
        <v>1</v>
      </c>
      <c r="P3424">
        <f t="shared" si="266"/>
        <v>25</v>
      </c>
      <c r="Q3424" s="11" t="s">
        <v>8310</v>
      </c>
      <c r="R3424" t="s">
        <v>8344</v>
      </c>
      <c r="S3424" s="9">
        <f t="shared" si="267"/>
        <v>42276.046689814815</v>
      </c>
      <c r="T3424" s="9">
        <f t="shared" si="268"/>
        <v>42306.046689814815</v>
      </c>
      <c r="U3424">
        <f t="shared" si="269"/>
        <v>2015</v>
      </c>
    </row>
    <row r="3425" spans="1:21" ht="42.75" x14ac:dyDescent="0.4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65"/>
        <v>1</v>
      </c>
      <c r="P3425">
        <f t="shared" si="266"/>
        <v>25</v>
      </c>
      <c r="Q3425" s="11" t="s">
        <v>8325</v>
      </c>
      <c r="R3425" t="s">
        <v>8328</v>
      </c>
      <c r="S3425" s="9">
        <f t="shared" si="267"/>
        <v>42439.702314814815</v>
      </c>
      <c r="T3425" s="9">
        <f t="shared" si="268"/>
        <v>42468.774305555555</v>
      </c>
      <c r="U3425">
        <f t="shared" si="269"/>
        <v>2016</v>
      </c>
    </row>
    <row r="3426" spans="1:21" ht="42.75" x14ac:dyDescent="0.45">
      <c r="A3426">
        <v>2692</v>
      </c>
      <c r="B3426" s="3" t="s">
        <v>2692</v>
      </c>
      <c r="C3426" s="3" t="s">
        <v>6802</v>
      </c>
      <c r="D3426" s="6">
        <v>3500</v>
      </c>
      <c r="E3426" s="8">
        <v>25</v>
      </c>
      <c r="F3426" t="s">
        <v>8220</v>
      </c>
      <c r="G3426" t="s">
        <v>8223</v>
      </c>
      <c r="H3426" t="s">
        <v>8245</v>
      </c>
      <c r="I3426">
        <v>1427266860</v>
      </c>
      <c r="J3426">
        <v>1424678460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1</v>
      </c>
      <c r="P3426">
        <f t="shared" si="266"/>
        <v>25</v>
      </c>
      <c r="Q3426" s="11" t="s">
        <v>8321</v>
      </c>
      <c r="R3426" t="s">
        <v>8347</v>
      </c>
      <c r="S3426" s="9">
        <f t="shared" si="267"/>
        <v>42058.334027777775</v>
      </c>
      <c r="T3426" s="9">
        <f t="shared" si="268"/>
        <v>42088.292361111111</v>
      </c>
      <c r="U3426">
        <f t="shared" si="269"/>
        <v>2015</v>
      </c>
    </row>
    <row r="3427" spans="1:21" ht="42.75" x14ac:dyDescent="0.45">
      <c r="A3427">
        <v>2762</v>
      </c>
      <c r="B3427" s="3" t="s">
        <v>2762</v>
      </c>
      <c r="C3427" s="3" t="s">
        <v>6872</v>
      </c>
      <c r="D3427" s="6">
        <v>3250</v>
      </c>
      <c r="E3427" s="8">
        <v>25</v>
      </c>
      <c r="F3427" t="s">
        <v>8220</v>
      </c>
      <c r="G3427" t="s">
        <v>8223</v>
      </c>
      <c r="H3427" t="s">
        <v>8245</v>
      </c>
      <c r="I3427">
        <v>1332114795</v>
      </c>
      <c r="J3427">
        <v>1326934395</v>
      </c>
      <c r="K3427" t="b">
        <v>0</v>
      </c>
      <c r="L3427">
        <v>1</v>
      </c>
      <c r="M3427" t="b">
        <v>0</v>
      </c>
      <c r="N3427" t="s">
        <v>8302</v>
      </c>
      <c r="O3427">
        <f t="shared" si="265"/>
        <v>1</v>
      </c>
      <c r="P3427">
        <f t="shared" si="266"/>
        <v>25</v>
      </c>
      <c r="Q3427" s="11" t="s">
        <v>8313</v>
      </c>
      <c r="R3427" t="s">
        <v>8358</v>
      </c>
      <c r="S3427" s="9">
        <f t="shared" si="267"/>
        <v>40927.036979166667</v>
      </c>
      <c r="T3427" s="9">
        <f t="shared" si="268"/>
        <v>40986.995312500003</v>
      </c>
      <c r="U3427">
        <f t="shared" si="269"/>
        <v>2012</v>
      </c>
    </row>
    <row r="3428" spans="1:21" ht="42.75" x14ac:dyDescent="0.45">
      <c r="A3428">
        <v>2413</v>
      </c>
      <c r="B3428" s="3" t="s">
        <v>2414</v>
      </c>
      <c r="C3428" s="3" t="s">
        <v>6523</v>
      </c>
      <c r="D3428" s="6">
        <v>3000</v>
      </c>
      <c r="E3428" s="8">
        <v>25</v>
      </c>
      <c r="F3428" t="s">
        <v>8220</v>
      </c>
      <c r="G3428" t="s">
        <v>8223</v>
      </c>
      <c r="H3428" t="s">
        <v>8245</v>
      </c>
      <c r="I3428">
        <v>1401579000</v>
      </c>
      <c r="J3428">
        <v>1398911882</v>
      </c>
      <c r="K3428" t="b">
        <v>0</v>
      </c>
      <c r="L3428">
        <v>3</v>
      </c>
      <c r="M3428" t="b">
        <v>0</v>
      </c>
      <c r="N3428" t="s">
        <v>8282</v>
      </c>
      <c r="O3428">
        <f t="shared" si="265"/>
        <v>1</v>
      </c>
      <c r="P3428">
        <f t="shared" si="266"/>
        <v>8.33</v>
      </c>
      <c r="Q3428" s="11" t="s">
        <v>8321</v>
      </c>
      <c r="R3428" t="s">
        <v>8347</v>
      </c>
      <c r="S3428" s="9">
        <f t="shared" si="267"/>
        <v>41760.10974537037</v>
      </c>
      <c r="T3428" s="9">
        <f t="shared" si="268"/>
        <v>41790.979166666664</v>
      </c>
      <c r="U3428">
        <f t="shared" si="269"/>
        <v>2014</v>
      </c>
    </row>
    <row r="3429" spans="1:21" ht="42.75" x14ac:dyDescent="0.45">
      <c r="A3429">
        <v>3901</v>
      </c>
      <c r="B3429" s="3" t="s">
        <v>3898</v>
      </c>
      <c r="C3429" s="3" t="s">
        <v>8009</v>
      </c>
      <c r="D3429" s="6">
        <v>3000</v>
      </c>
      <c r="E3429" s="8">
        <v>25</v>
      </c>
      <c r="F3429" t="s">
        <v>8220</v>
      </c>
      <c r="G3429" t="s">
        <v>8223</v>
      </c>
      <c r="H3429" t="s">
        <v>8245</v>
      </c>
      <c r="I3429">
        <v>1450554599</v>
      </c>
      <c r="J3429">
        <v>1447098599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8325</v>
      </c>
      <c r="R3429" t="s">
        <v>8328</v>
      </c>
      <c r="S3429" s="9">
        <f t="shared" si="267"/>
        <v>42317.826377314821</v>
      </c>
      <c r="T3429" s="9">
        <f t="shared" si="268"/>
        <v>42357.826377314821</v>
      </c>
      <c r="U3429">
        <f t="shared" si="269"/>
        <v>2015</v>
      </c>
    </row>
    <row r="3430" spans="1:21" ht="28.5" x14ac:dyDescent="0.4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8325</v>
      </c>
      <c r="R3430" t="s">
        <v>8328</v>
      </c>
      <c r="S3430" s="9">
        <f t="shared" si="267"/>
        <v>42164.299722222218</v>
      </c>
      <c r="T3430" s="9">
        <f t="shared" si="268"/>
        <v>42190.957638888889</v>
      </c>
      <c r="U3430">
        <f t="shared" si="269"/>
        <v>2015</v>
      </c>
    </row>
    <row r="3431" spans="1:21" ht="42.75" x14ac:dyDescent="0.45">
      <c r="A3431">
        <v>3927</v>
      </c>
      <c r="B3431" s="3" t="s">
        <v>3924</v>
      </c>
      <c r="C3431" s="3" t="s">
        <v>8035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1407565504</v>
      </c>
      <c r="J3431">
        <v>1404973504</v>
      </c>
      <c r="K3431" t="b">
        <v>0</v>
      </c>
      <c r="L3431">
        <v>2</v>
      </c>
      <c r="M3431" t="b">
        <v>0</v>
      </c>
      <c r="N3431" t="s">
        <v>8269</v>
      </c>
      <c r="O3431">
        <f t="shared" si="265"/>
        <v>1</v>
      </c>
      <c r="P3431">
        <f t="shared" si="266"/>
        <v>12.5</v>
      </c>
      <c r="Q3431" s="11" t="s">
        <v>8325</v>
      </c>
      <c r="R3431" t="s">
        <v>8328</v>
      </c>
      <c r="S3431" s="9">
        <f t="shared" si="267"/>
        <v>41830.267407407409</v>
      </c>
      <c r="T3431" s="9">
        <f t="shared" si="268"/>
        <v>41860.267407407409</v>
      </c>
      <c r="U3431">
        <f t="shared" si="269"/>
        <v>2014</v>
      </c>
    </row>
    <row r="3432" spans="1:21" ht="42.75" x14ac:dyDescent="0.45">
      <c r="A3432">
        <v>3201</v>
      </c>
      <c r="B3432" s="3" t="s">
        <v>3201</v>
      </c>
      <c r="C3432" s="3" t="s">
        <v>7311</v>
      </c>
      <c r="D3432" s="6">
        <v>2000</v>
      </c>
      <c r="E3432" s="8">
        <v>25</v>
      </c>
      <c r="F3432" t="s">
        <v>8220</v>
      </c>
      <c r="G3432" t="s">
        <v>8224</v>
      </c>
      <c r="H3432" t="s">
        <v>8246</v>
      </c>
      <c r="I3432">
        <v>1409509477</v>
      </c>
      <c r="J3432">
        <v>1407695077</v>
      </c>
      <c r="K3432" t="b">
        <v>0</v>
      </c>
      <c r="L3432">
        <v>2</v>
      </c>
      <c r="M3432" t="b">
        <v>0</v>
      </c>
      <c r="N3432" t="s">
        <v>8303</v>
      </c>
      <c r="O3432">
        <f t="shared" si="265"/>
        <v>1</v>
      </c>
      <c r="P3432">
        <f t="shared" si="266"/>
        <v>12.5</v>
      </c>
      <c r="Q3432" s="11" t="s">
        <v>8325</v>
      </c>
      <c r="R3432" t="s">
        <v>8337</v>
      </c>
      <c r="S3432" s="9">
        <f t="shared" si="267"/>
        <v>41861.767094907409</v>
      </c>
      <c r="T3432" s="9">
        <f t="shared" si="268"/>
        <v>41882.767094907409</v>
      </c>
      <c r="U3432">
        <f t="shared" si="269"/>
        <v>2014</v>
      </c>
    </row>
    <row r="3433" spans="1:21" ht="42.75" x14ac:dyDescent="0.45">
      <c r="A3433">
        <v>1819</v>
      </c>
      <c r="B3433" s="3" t="s">
        <v>1820</v>
      </c>
      <c r="C3433" s="3" t="s">
        <v>5929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1406743396</v>
      </c>
      <c r="J3433">
        <v>1404151396</v>
      </c>
      <c r="K3433" t="b">
        <v>0</v>
      </c>
      <c r="L3433">
        <v>4</v>
      </c>
      <c r="M3433" t="b">
        <v>0</v>
      </c>
      <c r="N3433" t="s">
        <v>8283</v>
      </c>
      <c r="O3433">
        <f t="shared" si="265"/>
        <v>2</v>
      </c>
      <c r="P3433">
        <f t="shared" si="266"/>
        <v>6.25</v>
      </c>
      <c r="Q3433" s="11" t="s">
        <v>8315</v>
      </c>
      <c r="R3433" t="s">
        <v>8316</v>
      </c>
      <c r="S3433" s="9">
        <f t="shared" si="267"/>
        <v>41820.752268518518</v>
      </c>
      <c r="T3433" s="9">
        <f t="shared" si="268"/>
        <v>41850.752268518518</v>
      </c>
      <c r="U3433">
        <f t="shared" si="269"/>
        <v>2014</v>
      </c>
    </row>
    <row r="3434" spans="1:21" ht="42.75" x14ac:dyDescent="0.45">
      <c r="A3434">
        <v>2949</v>
      </c>
      <c r="B3434" s="3" t="s">
        <v>2949</v>
      </c>
      <c r="C3434" s="3" t="s">
        <v>7059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1447965917</v>
      </c>
      <c r="J3434">
        <v>1445370317</v>
      </c>
      <c r="K3434" t="b">
        <v>0</v>
      </c>
      <c r="L3434">
        <v>2</v>
      </c>
      <c r="M3434" t="b">
        <v>0</v>
      </c>
      <c r="N3434" t="s">
        <v>8301</v>
      </c>
      <c r="O3434">
        <f t="shared" si="265"/>
        <v>3</v>
      </c>
      <c r="P3434">
        <f t="shared" si="266"/>
        <v>12.5</v>
      </c>
      <c r="Q3434" s="11" t="s">
        <v>8325</v>
      </c>
      <c r="R3434" t="s">
        <v>8326</v>
      </c>
      <c r="S3434" s="9">
        <f t="shared" si="267"/>
        <v>42297.823113425926</v>
      </c>
      <c r="T3434" s="9">
        <f t="shared" si="268"/>
        <v>42327.864780092597</v>
      </c>
      <c r="U3434">
        <f t="shared" si="269"/>
        <v>2015</v>
      </c>
    </row>
    <row r="3435" spans="1:21" ht="42.75" x14ac:dyDescent="0.45">
      <c r="A3435">
        <v>3855</v>
      </c>
      <c r="B3435" s="3" t="s">
        <v>3852</v>
      </c>
      <c r="C3435" s="3" t="s">
        <v>7964</v>
      </c>
      <c r="D3435" s="6">
        <v>1000</v>
      </c>
      <c r="E3435" s="8">
        <v>25</v>
      </c>
      <c r="F3435" t="s">
        <v>8220</v>
      </c>
      <c r="G3435" t="s">
        <v>8223</v>
      </c>
      <c r="H3435" t="s">
        <v>8245</v>
      </c>
      <c r="I3435">
        <v>1427408271</v>
      </c>
      <c r="J3435">
        <v>1424819871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3</v>
      </c>
      <c r="P3435">
        <f t="shared" si="266"/>
        <v>25</v>
      </c>
      <c r="Q3435" s="11" t="s">
        <v>8325</v>
      </c>
      <c r="R3435" t="s">
        <v>8328</v>
      </c>
      <c r="S3435" s="9">
        <f t="shared" si="267"/>
        <v>42059.970729166671</v>
      </c>
      <c r="T3435" s="9">
        <f t="shared" si="268"/>
        <v>42089.929062499999</v>
      </c>
      <c r="U3435">
        <f t="shared" si="269"/>
        <v>2015</v>
      </c>
    </row>
    <row r="3436" spans="1:21" ht="42.75" x14ac:dyDescent="0.45">
      <c r="A3436">
        <v>2131</v>
      </c>
      <c r="B3436" s="3" t="s">
        <v>2132</v>
      </c>
      <c r="C3436" s="3" t="s">
        <v>6241</v>
      </c>
      <c r="D3436" s="6">
        <v>500</v>
      </c>
      <c r="E3436" s="8">
        <v>25</v>
      </c>
      <c r="F3436" t="s">
        <v>8220</v>
      </c>
      <c r="G3436" t="s">
        <v>8223</v>
      </c>
      <c r="H3436" t="s">
        <v>8245</v>
      </c>
      <c r="I3436">
        <v>1436677091</v>
      </c>
      <c r="J3436">
        <v>1434085091</v>
      </c>
      <c r="K3436" t="b">
        <v>0</v>
      </c>
      <c r="L3436">
        <v>3</v>
      </c>
      <c r="M3436" t="b">
        <v>0</v>
      </c>
      <c r="N3436" t="s">
        <v>8280</v>
      </c>
      <c r="O3436">
        <f t="shared" si="265"/>
        <v>5</v>
      </c>
      <c r="P3436">
        <f t="shared" si="266"/>
        <v>8.33</v>
      </c>
      <c r="Q3436" s="11" t="s">
        <v>8318</v>
      </c>
      <c r="R3436" t="s">
        <v>8336</v>
      </c>
      <c r="S3436" s="9">
        <f t="shared" si="267"/>
        <v>42167.207071759258</v>
      </c>
      <c r="T3436" s="9">
        <f t="shared" si="268"/>
        <v>42197.207071759258</v>
      </c>
      <c r="U3436">
        <f t="shared" si="269"/>
        <v>2015</v>
      </c>
    </row>
    <row r="3437" spans="1:21" ht="42.75" x14ac:dyDescent="0.4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8318</v>
      </c>
      <c r="R3437" t="s">
        <v>8336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42.75" x14ac:dyDescent="0.4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8325</v>
      </c>
      <c r="R3438" t="s">
        <v>8326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2.75" x14ac:dyDescent="0.4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8323</v>
      </c>
      <c r="R3439" t="s">
        <v>8341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42.75" x14ac:dyDescent="0.4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8325</v>
      </c>
      <c r="R3440" t="s">
        <v>8328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42.75" x14ac:dyDescent="0.4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8325</v>
      </c>
      <c r="R3441" t="s">
        <v>8328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57" x14ac:dyDescent="0.4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8325</v>
      </c>
      <c r="R3442" t="s">
        <v>8326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28.5" x14ac:dyDescent="0.4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8329</v>
      </c>
      <c r="R3443" t="s">
        <v>8332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2.75" x14ac:dyDescent="0.4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8318</v>
      </c>
      <c r="R3444" t="s">
        <v>8346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42.75" x14ac:dyDescent="0.4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8325</v>
      </c>
      <c r="R3445" t="s">
        <v>8328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28.5" x14ac:dyDescent="0.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8329</v>
      </c>
      <c r="R3446" t="s">
        <v>8352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42.75" x14ac:dyDescent="0.4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8325</v>
      </c>
      <c r="R3447" t="s">
        <v>8328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28.5" x14ac:dyDescent="0.4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8325</v>
      </c>
      <c r="R3448" t="s">
        <v>8328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42.75" x14ac:dyDescent="0.4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8313</v>
      </c>
      <c r="R3449" t="s">
        <v>8354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42.75" x14ac:dyDescent="0.4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8321</v>
      </c>
      <c r="R3450" t="s">
        <v>8347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57" x14ac:dyDescent="0.4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8318</v>
      </c>
      <c r="R3451" t="s">
        <v>8336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42.75" x14ac:dyDescent="0.4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8325</v>
      </c>
      <c r="R3452" t="s">
        <v>8328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42.75" x14ac:dyDescent="0.4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8325</v>
      </c>
      <c r="R3453" t="s">
        <v>8328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2.75" x14ac:dyDescent="0.4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8325</v>
      </c>
      <c r="R3454" t="s">
        <v>8328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2.75" x14ac:dyDescent="0.4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8323</v>
      </c>
      <c r="R3455" t="s">
        <v>8327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42.75" x14ac:dyDescent="0.4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8325</v>
      </c>
      <c r="R3456" t="s">
        <v>8328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2.75" x14ac:dyDescent="0.4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8325</v>
      </c>
      <c r="R3457" t="s">
        <v>8328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2.75" x14ac:dyDescent="0.4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10</v>
      </c>
      <c r="Q3458" s="11" t="s">
        <v>8310</v>
      </c>
      <c r="R3458" t="s">
        <v>8344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28.5" x14ac:dyDescent="0.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1" t="s">
        <v>8329</v>
      </c>
      <c r="R3459" t="s">
        <v>8332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2.75" x14ac:dyDescent="0.4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8318</v>
      </c>
      <c r="R3460" t="s">
        <v>8346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2.75" x14ac:dyDescent="0.4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8310</v>
      </c>
      <c r="R3461" t="s">
        <v>8344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2.75" x14ac:dyDescent="0.4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8329</v>
      </c>
      <c r="R3462" t="s">
        <v>8330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42.75" x14ac:dyDescent="0.4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8315</v>
      </c>
      <c r="R3463" t="s">
        <v>8357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28.5" x14ac:dyDescent="0.4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8325</v>
      </c>
      <c r="R3464" t="s">
        <v>8328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42.75" x14ac:dyDescent="0.4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8310</v>
      </c>
      <c r="R3465" t="s">
        <v>8317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42.75" x14ac:dyDescent="0.4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8325</v>
      </c>
      <c r="R3466" t="s">
        <v>8328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x14ac:dyDescent="0.4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8310</v>
      </c>
      <c r="R3467" t="s">
        <v>8344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42.75" x14ac:dyDescent="0.4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8329</v>
      </c>
      <c r="R3468" t="s">
        <v>8332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42.75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8323</v>
      </c>
      <c r="R3469" t="s">
        <v>8327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2.75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8321</v>
      </c>
      <c r="R3470" t="s">
        <v>8347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42.75" x14ac:dyDescent="0.4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8325</v>
      </c>
      <c r="R3471" t="s">
        <v>8328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42.75" x14ac:dyDescent="0.4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8318</v>
      </c>
      <c r="R3472" t="s">
        <v>8336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42.75" x14ac:dyDescent="0.45">
      <c r="A3473">
        <v>1454</v>
      </c>
      <c r="B3473" s="3" t="s">
        <v>1455</v>
      </c>
      <c r="C3473" s="3" t="s">
        <v>5564</v>
      </c>
      <c r="D3473" s="6">
        <v>1750</v>
      </c>
      <c r="E3473" s="8">
        <v>15</v>
      </c>
      <c r="F3473" t="s">
        <v>8219</v>
      </c>
      <c r="G3473" t="s">
        <v>8226</v>
      </c>
      <c r="H3473" t="s">
        <v>8248</v>
      </c>
      <c r="I3473">
        <v>1461535140</v>
      </c>
      <c r="J3473">
        <v>1459716480</v>
      </c>
      <c r="K3473" t="b">
        <v>0</v>
      </c>
      <c r="L3473">
        <v>1</v>
      </c>
      <c r="M3473" t="b">
        <v>0</v>
      </c>
      <c r="N3473" t="s">
        <v>8285</v>
      </c>
      <c r="O3473">
        <f t="shared" si="270"/>
        <v>1</v>
      </c>
      <c r="P3473">
        <f t="shared" si="271"/>
        <v>15</v>
      </c>
      <c r="Q3473" s="11" t="s">
        <v>8313</v>
      </c>
      <c r="R3473" t="s">
        <v>8350</v>
      </c>
      <c r="S3473" s="9">
        <f t="shared" si="272"/>
        <v>42463.866666666669</v>
      </c>
      <c r="T3473" s="9">
        <f t="shared" si="273"/>
        <v>42484.915972222225</v>
      </c>
      <c r="U3473">
        <f t="shared" si="274"/>
        <v>2016</v>
      </c>
    </row>
    <row r="3474" spans="1:21" ht="42.75" x14ac:dyDescent="0.4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8348</v>
      </c>
      <c r="R3474" t="s">
        <v>8349</v>
      </c>
      <c r="S3474" s="9">
        <f t="shared" si="272"/>
        <v>42775.172824074078</v>
      </c>
      <c r="T3474" s="9">
        <f t="shared" si="273"/>
        <v>42800.172824074078</v>
      </c>
      <c r="U3474">
        <f t="shared" si="274"/>
        <v>2017</v>
      </c>
    </row>
    <row r="3475" spans="1:21" ht="42.75" x14ac:dyDescent="0.4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70"/>
        <v>2</v>
      </c>
      <c r="P3475">
        <f t="shared" si="271"/>
        <v>15</v>
      </c>
      <c r="Q3475" s="11" t="s">
        <v>8310</v>
      </c>
      <c r="R3475" t="s">
        <v>8344</v>
      </c>
      <c r="S3475" s="9">
        <f t="shared" si="272"/>
        <v>42577.607361111113</v>
      </c>
      <c r="T3475" s="9">
        <f t="shared" si="273"/>
        <v>42607.607361111113</v>
      </c>
      <c r="U3475">
        <f t="shared" si="274"/>
        <v>2016</v>
      </c>
    </row>
    <row r="3476" spans="1:21" ht="28.5" x14ac:dyDescent="0.45">
      <c r="A3476">
        <v>674</v>
      </c>
      <c r="B3476" s="3" t="s">
        <v>675</v>
      </c>
      <c r="C3476" s="3" t="s">
        <v>4784</v>
      </c>
      <c r="D3476" s="6">
        <v>50000</v>
      </c>
      <c r="E3476" s="8">
        <v>15</v>
      </c>
      <c r="F3476" t="s">
        <v>8220</v>
      </c>
      <c r="G3476" t="s">
        <v>8223</v>
      </c>
      <c r="H3476" t="s">
        <v>8245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8271</v>
      </c>
      <c r="O3476">
        <f t="shared" si="270"/>
        <v>0</v>
      </c>
      <c r="P3476">
        <f t="shared" si="271"/>
        <v>7.5</v>
      </c>
      <c r="Q3476" s="11" t="s">
        <v>8310</v>
      </c>
      <c r="R3476" t="s">
        <v>8312</v>
      </c>
      <c r="S3476" s="9">
        <f t="shared" si="272"/>
        <v>41803.116053240738</v>
      </c>
      <c r="T3476" s="9">
        <f t="shared" si="273"/>
        <v>41863.116053240738</v>
      </c>
      <c r="U3476">
        <f t="shared" si="274"/>
        <v>2014</v>
      </c>
    </row>
    <row r="3477" spans="1:21" ht="42.75" x14ac:dyDescent="0.45">
      <c r="A3477">
        <v>1583</v>
      </c>
      <c r="B3477" s="3" t="s">
        <v>1584</v>
      </c>
      <c r="C3477" s="3" t="s">
        <v>5693</v>
      </c>
      <c r="D3477" s="6">
        <v>20000</v>
      </c>
      <c r="E3477" s="8">
        <v>15</v>
      </c>
      <c r="F3477" t="s">
        <v>8220</v>
      </c>
      <c r="G3477" t="s">
        <v>8224</v>
      </c>
      <c r="H3477" t="s">
        <v>8246</v>
      </c>
      <c r="I3477">
        <v>1411681391</v>
      </c>
      <c r="J3477">
        <v>1409089391</v>
      </c>
      <c r="K3477" t="b">
        <v>0</v>
      </c>
      <c r="L3477">
        <v>1</v>
      </c>
      <c r="M3477" t="b">
        <v>0</v>
      </c>
      <c r="N3477" t="s">
        <v>8289</v>
      </c>
      <c r="O3477">
        <f t="shared" si="270"/>
        <v>0</v>
      </c>
      <c r="P3477">
        <f t="shared" si="271"/>
        <v>15</v>
      </c>
      <c r="Q3477" s="11" t="s">
        <v>8315</v>
      </c>
      <c r="R3477" t="s">
        <v>8353</v>
      </c>
      <c r="S3477" s="9">
        <f t="shared" si="272"/>
        <v>41877.904988425929</v>
      </c>
      <c r="T3477" s="9">
        <f t="shared" si="273"/>
        <v>41907.904988425929</v>
      </c>
      <c r="U3477">
        <f t="shared" si="274"/>
        <v>2014</v>
      </c>
    </row>
    <row r="3478" spans="1:21" x14ac:dyDescent="0.45">
      <c r="A3478">
        <v>1086</v>
      </c>
      <c r="B3478" s="3" t="s">
        <v>1087</v>
      </c>
      <c r="C3478" s="3" t="s">
        <v>5196</v>
      </c>
      <c r="D3478" s="6">
        <v>18000</v>
      </c>
      <c r="E3478" s="8">
        <v>15</v>
      </c>
      <c r="F3478" t="s">
        <v>8220</v>
      </c>
      <c r="G3478" t="s">
        <v>8223</v>
      </c>
      <c r="H3478" t="s">
        <v>8245</v>
      </c>
      <c r="I3478">
        <v>1408913291</v>
      </c>
      <c r="J3478">
        <v>1406321291</v>
      </c>
      <c r="K3478" t="b">
        <v>0</v>
      </c>
      <c r="L3478">
        <v>2</v>
      </c>
      <c r="M3478" t="b">
        <v>0</v>
      </c>
      <c r="N3478" t="s">
        <v>8280</v>
      </c>
      <c r="O3478">
        <f t="shared" si="270"/>
        <v>0</v>
      </c>
      <c r="P3478">
        <f t="shared" si="271"/>
        <v>7.5</v>
      </c>
      <c r="Q3478" s="11" t="s">
        <v>8318</v>
      </c>
      <c r="R3478" t="s">
        <v>8336</v>
      </c>
      <c r="S3478" s="9">
        <f t="shared" si="272"/>
        <v>41845.866793981484</v>
      </c>
      <c r="T3478" s="9">
        <f t="shared" si="273"/>
        <v>41875.866793981484</v>
      </c>
      <c r="U3478">
        <f t="shared" si="274"/>
        <v>2014</v>
      </c>
    </row>
    <row r="3479" spans="1:21" ht="28.5" x14ac:dyDescent="0.45">
      <c r="A3479">
        <v>1435</v>
      </c>
      <c r="B3479" s="3" t="s">
        <v>1436</v>
      </c>
      <c r="C3479" s="3" t="s">
        <v>5545</v>
      </c>
      <c r="D3479" s="6">
        <v>15000</v>
      </c>
      <c r="E3479" s="8">
        <v>15</v>
      </c>
      <c r="F3479" t="s">
        <v>8220</v>
      </c>
      <c r="G3479" t="s">
        <v>8236</v>
      </c>
      <c r="H3479" t="s">
        <v>8248</v>
      </c>
      <c r="I3479">
        <v>1444589020</v>
      </c>
      <c r="J3479">
        <v>1441997020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0</v>
      </c>
      <c r="P3479">
        <f t="shared" si="271"/>
        <v>7.5</v>
      </c>
      <c r="Q3479" s="11" t="s">
        <v>8313</v>
      </c>
      <c r="R3479" t="s">
        <v>8350</v>
      </c>
      <c r="S3479" s="9">
        <f t="shared" si="272"/>
        <v>42258.780324074076</v>
      </c>
      <c r="T3479" s="9">
        <f t="shared" si="273"/>
        <v>42288.780324074076</v>
      </c>
      <c r="U3479">
        <f t="shared" si="274"/>
        <v>2015</v>
      </c>
    </row>
    <row r="3480" spans="1:21" x14ac:dyDescent="0.45">
      <c r="A3480">
        <v>1406</v>
      </c>
      <c r="B3480" s="3" t="s">
        <v>1407</v>
      </c>
      <c r="C3480" s="3" t="s">
        <v>5516</v>
      </c>
      <c r="D3480" s="6">
        <v>12000</v>
      </c>
      <c r="E3480" s="8">
        <v>15</v>
      </c>
      <c r="F3480" t="s">
        <v>8220</v>
      </c>
      <c r="G3480" t="s">
        <v>8236</v>
      </c>
      <c r="H3480" t="s">
        <v>8248</v>
      </c>
      <c r="I3480">
        <v>1449914400</v>
      </c>
      <c r="J3480">
        <v>1445336607</v>
      </c>
      <c r="K3480" t="b">
        <v>0</v>
      </c>
      <c r="L3480">
        <v>3</v>
      </c>
      <c r="M3480" t="b">
        <v>0</v>
      </c>
      <c r="N3480" t="s">
        <v>8285</v>
      </c>
      <c r="O3480">
        <f t="shared" si="270"/>
        <v>0</v>
      </c>
      <c r="P3480">
        <f t="shared" si="271"/>
        <v>5</v>
      </c>
      <c r="Q3480" s="11" t="s">
        <v>8313</v>
      </c>
      <c r="R3480" t="s">
        <v>8350</v>
      </c>
      <c r="S3480" s="9">
        <f t="shared" si="272"/>
        <v>42297.432951388888</v>
      </c>
      <c r="T3480" s="9">
        <f t="shared" si="273"/>
        <v>42350.416666666672</v>
      </c>
      <c r="U3480">
        <f t="shared" si="274"/>
        <v>2015</v>
      </c>
    </row>
    <row r="3481" spans="1:21" ht="28.5" x14ac:dyDescent="0.45">
      <c r="A3481">
        <v>3926</v>
      </c>
      <c r="B3481" s="3" t="s">
        <v>3923</v>
      </c>
      <c r="C3481" s="3" t="s">
        <v>8034</v>
      </c>
      <c r="D3481" s="6">
        <v>5000</v>
      </c>
      <c r="E3481" s="8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>
        <f t="shared" si="270"/>
        <v>0</v>
      </c>
      <c r="P3481">
        <f t="shared" si="271"/>
        <v>15</v>
      </c>
      <c r="Q3481" s="11" t="s">
        <v>8325</v>
      </c>
      <c r="R3481" t="s">
        <v>8328</v>
      </c>
      <c r="S3481" s="9">
        <f t="shared" si="272"/>
        <v>41970.085046296299</v>
      </c>
      <c r="T3481" s="9">
        <f t="shared" si="273"/>
        <v>42000.085046296299</v>
      </c>
      <c r="U3481">
        <f t="shared" si="274"/>
        <v>2014</v>
      </c>
    </row>
    <row r="3482" spans="1:21" ht="42.75" x14ac:dyDescent="0.45">
      <c r="A3482">
        <v>1407</v>
      </c>
      <c r="B3482" s="3" t="s">
        <v>1408</v>
      </c>
      <c r="C3482" s="3" t="s">
        <v>5517</v>
      </c>
      <c r="D3482" s="6">
        <v>3000</v>
      </c>
      <c r="E3482" s="8">
        <v>15</v>
      </c>
      <c r="F3482" t="s">
        <v>8220</v>
      </c>
      <c r="G3482" t="s">
        <v>8223</v>
      </c>
      <c r="H3482" t="s">
        <v>8245</v>
      </c>
      <c r="I3482">
        <v>1407847978</v>
      </c>
      <c r="J3482">
        <v>1405687978</v>
      </c>
      <c r="K3482" t="b">
        <v>0</v>
      </c>
      <c r="L3482">
        <v>2</v>
      </c>
      <c r="M3482" t="b">
        <v>0</v>
      </c>
      <c r="N3482" t="s">
        <v>8285</v>
      </c>
      <c r="O3482">
        <f t="shared" si="270"/>
        <v>1</v>
      </c>
      <c r="P3482">
        <f t="shared" si="271"/>
        <v>7.5</v>
      </c>
      <c r="Q3482" s="11" t="s">
        <v>8313</v>
      </c>
      <c r="R3482" t="s">
        <v>8350</v>
      </c>
      <c r="S3482" s="9">
        <f t="shared" si="272"/>
        <v>41838.536782407406</v>
      </c>
      <c r="T3482" s="9">
        <f t="shared" si="273"/>
        <v>41863.536782407406</v>
      </c>
      <c r="U3482">
        <f t="shared" si="274"/>
        <v>2014</v>
      </c>
    </row>
    <row r="3483" spans="1:21" ht="28.5" x14ac:dyDescent="0.4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8310</v>
      </c>
      <c r="R3483" t="s">
        <v>8317</v>
      </c>
      <c r="S3483" s="9">
        <f t="shared" si="272"/>
        <v>41880.827118055553</v>
      </c>
      <c r="T3483" s="9">
        <f t="shared" si="273"/>
        <v>41897.839583333334</v>
      </c>
      <c r="U3483">
        <f t="shared" si="274"/>
        <v>2014</v>
      </c>
    </row>
    <row r="3484" spans="1:21" ht="57" x14ac:dyDescent="0.4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8325</v>
      </c>
      <c r="R3484" t="s">
        <v>8337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2.75" x14ac:dyDescent="0.4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8315</v>
      </c>
      <c r="R3485" t="s">
        <v>8316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2.75" x14ac:dyDescent="0.4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8325</v>
      </c>
      <c r="R3486" t="s">
        <v>8328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42.75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8323</v>
      </c>
      <c r="R3487" t="s">
        <v>8341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28.5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8310</v>
      </c>
      <c r="R3488" t="s">
        <v>8344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2.75" x14ac:dyDescent="0.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8323</v>
      </c>
      <c r="R3489" t="s">
        <v>8334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28.5" x14ac:dyDescent="0.4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8325</v>
      </c>
      <c r="R3490" t="s">
        <v>8328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2.75" x14ac:dyDescent="0.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8310</v>
      </c>
      <c r="R3491" t="s">
        <v>8344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2.75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8318</v>
      </c>
      <c r="R3492" t="s">
        <v>8336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42.75" x14ac:dyDescent="0.4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8310</v>
      </c>
      <c r="R3493" t="s">
        <v>8320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2.75" x14ac:dyDescent="0.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8323</v>
      </c>
      <c r="R3494" t="s">
        <v>8327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42.75" x14ac:dyDescent="0.4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8310</v>
      </c>
      <c r="R3495" t="s">
        <v>8312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57" x14ac:dyDescent="0.4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8325</v>
      </c>
      <c r="R3496" t="s">
        <v>8328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42.75" x14ac:dyDescent="0.4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8323</v>
      </c>
      <c r="R3497" t="s">
        <v>8341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42.75" x14ac:dyDescent="0.4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8318</v>
      </c>
      <c r="R3498" t="s">
        <v>8336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42.75" x14ac:dyDescent="0.4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8318</v>
      </c>
      <c r="R3499" t="s">
        <v>8346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2.75" x14ac:dyDescent="0.4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8329</v>
      </c>
      <c r="R3500" t="s">
        <v>8332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42.75" x14ac:dyDescent="0.4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8325</v>
      </c>
      <c r="R3501" t="s">
        <v>8328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28.5" x14ac:dyDescent="0.4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8325</v>
      </c>
      <c r="R3502" t="s">
        <v>8326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28.5" x14ac:dyDescent="0.4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8325</v>
      </c>
      <c r="R3503" t="s">
        <v>8328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42.75" x14ac:dyDescent="0.4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8323</v>
      </c>
      <c r="R3504" t="s">
        <v>8339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42.75" x14ac:dyDescent="0.45">
      <c r="A3505">
        <v>120</v>
      </c>
      <c r="B3505" s="3" t="s">
        <v>122</v>
      </c>
      <c r="C3505" s="3" t="s">
        <v>4231</v>
      </c>
      <c r="D3505" s="6">
        <v>70000</v>
      </c>
      <c r="E3505" s="8">
        <v>10</v>
      </c>
      <c r="F3505" t="s">
        <v>8219</v>
      </c>
      <c r="G3505" t="s">
        <v>8230</v>
      </c>
      <c r="H3505" t="s">
        <v>8251</v>
      </c>
      <c r="I3505">
        <v>1475457107</v>
      </c>
      <c r="J3505">
        <v>1472865107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8323</v>
      </c>
      <c r="R3505" t="s">
        <v>8339</v>
      </c>
      <c r="S3505" s="9">
        <f t="shared" si="272"/>
        <v>42616.049849537041</v>
      </c>
      <c r="T3505" s="9">
        <f t="shared" si="273"/>
        <v>42646.049849537041</v>
      </c>
      <c r="U3505">
        <f t="shared" si="274"/>
        <v>2016</v>
      </c>
    </row>
    <row r="3506" spans="1:21" ht="42.75" x14ac:dyDescent="0.45">
      <c r="A3506">
        <v>2374</v>
      </c>
      <c r="B3506" s="3" t="s">
        <v>2375</v>
      </c>
      <c r="C3506" s="3" t="s">
        <v>6484</v>
      </c>
      <c r="D3506" s="6">
        <v>22000</v>
      </c>
      <c r="E3506" s="8">
        <v>10</v>
      </c>
      <c r="F3506" t="s">
        <v>8219</v>
      </c>
      <c r="G3506" t="s">
        <v>8223</v>
      </c>
      <c r="H3506" t="s">
        <v>8245</v>
      </c>
      <c r="I3506">
        <v>1423772060</v>
      </c>
      <c r="J3506">
        <v>1421180060</v>
      </c>
      <c r="K3506" t="b">
        <v>0</v>
      </c>
      <c r="L3506">
        <v>1</v>
      </c>
      <c r="M3506" t="b">
        <v>0</v>
      </c>
      <c r="N3506" t="s">
        <v>8270</v>
      </c>
      <c r="O3506">
        <f t="shared" si="270"/>
        <v>0</v>
      </c>
      <c r="P3506">
        <f t="shared" si="271"/>
        <v>10</v>
      </c>
      <c r="Q3506" s="11" t="s">
        <v>8310</v>
      </c>
      <c r="R3506" t="s">
        <v>8344</v>
      </c>
      <c r="S3506" s="9">
        <f t="shared" si="272"/>
        <v>42017.843287037031</v>
      </c>
      <c r="T3506" s="9">
        <f t="shared" si="273"/>
        <v>42047.843287037031</v>
      </c>
      <c r="U3506">
        <f t="shared" si="274"/>
        <v>2015</v>
      </c>
    </row>
    <row r="3507" spans="1:21" ht="42.75" x14ac:dyDescent="0.45">
      <c r="A3507">
        <v>3878</v>
      </c>
      <c r="B3507" s="3" t="s">
        <v>3875</v>
      </c>
      <c r="C3507" s="3" t="s">
        <v>7987</v>
      </c>
      <c r="D3507" s="6">
        <v>18000</v>
      </c>
      <c r="E3507" s="8">
        <v>10</v>
      </c>
      <c r="F3507" t="s">
        <v>8219</v>
      </c>
      <c r="G3507" t="s">
        <v>8223</v>
      </c>
      <c r="H3507" t="s">
        <v>8245</v>
      </c>
      <c r="I3507">
        <v>1435636740</v>
      </c>
      <c r="J3507">
        <v>1433014746</v>
      </c>
      <c r="K3507" t="b">
        <v>0</v>
      </c>
      <c r="L3507">
        <v>1</v>
      </c>
      <c r="M3507" t="b">
        <v>0</v>
      </c>
      <c r="N3507" t="s">
        <v>8303</v>
      </c>
      <c r="O3507">
        <f t="shared" si="270"/>
        <v>0</v>
      </c>
      <c r="P3507">
        <f t="shared" si="271"/>
        <v>10</v>
      </c>
      <c r="Q3507" s="11" t="s">
        <v>8325</v>
      </c>
      <c r="R3507" t="s">
        <v>8337</v>
      </c>
      <c r="S3507" s="9">
        <f t="shared" si="272"/>
        <v>42154.818819444445</v>
      </c>
      <c r="T3507" s="9">
        <f t="shared" si="273"/>
        <v>42185.165972222225</v>
      </c>
      <c r="U3507">
        <f t="shared" si="274"/>
        <v>2015</v>
      </c>
    </row>
    <row r="3508" spans="1:21" ht="42.75" x14ac:dyDescent="0.45">
      <c r="A3508">
        <v>630</v>
      </c>
      <c r="B3508" s="3" t="s">
        <v>631</v>
      </c>
      <c r="C3508" s="3" t="s">
        <v>4740</v>
      </c>
      <c r="D3508" s="6">
        <v>11999</v>
      </c>
      <c r="E3508" s="8">
        <v>10</v>
      </c>
      <c r="F3508" t="s">
        <v>8219</v>
      </c>
      <c r="G3508" t="s">
        <v>8223</v>
      </c>
      <c r="H3508" t="s">
        <v>8245</v>
      </c>
      <c r="I3508">
        <v>1441516200</v>
      </c>
      <c r="J3508">
        <v>1438959121</v>
      </c>
      <c r="K3508" t="b">
        <v>0</v>
      </c>
      <c r="L3508">
        <v>1</v>
      </c>
      <c r="M3508" t="b">
        <v>0</v>
      </c>
      <c r="N3508" t="s">
        <v>8270</v>
      </c>
      <c r="O3508">
        <f t="shared" si="270"/>
        <v>0</v>
      </c>
      <c r="P3508">
        <f t="shared" si="271"/>
        <v>10</v>
      </c>
      <c r="Q3508" s="11" t="s">
        <v>8310</v>
      </c>
      <c r="R3508" t="s">
        <v>8344</v>
      </c>
      <c r="S3508" s="9">
        <f t="shared" si="272"/>
        <v>42223.619456018518</v>
      </c>
      <c r="T3508" s="9">
        <f t="shared" si="273"/>
        <v>42253.215277777781</v>
      </c>
      <c r="U3508">
        <f t="shared" si="274"/>
        <v>2015</v>
      </c>
    </row>
    <row r="3509" spans="1:21" ht="42.75" x14ac:dyDescent="0.45">
      <c r="A3509">
        <v>1564</v>
      </c>
      <c r="B3509" s="3" t="s">
        <v>1565</v>
      </c>
      <c r="C3509" s="3" t="s">
        <v>5674</v>
      </c>
      <c r="D3509" s="6">
        <v>10000</v>
      </c>
      <c r="E3509" s="8">
        <v>10</v>
      </c>
      <c r="F3509" t="s">
        <v>8219</v>
      </c>
      <c r="G3509" t="s">
        <v>8223</v>
      </c>
      <c r="H3509" t="s">
        <v>8245</v>
      </c>
      <c r="I3509">
        <v>1432843500</v>
      </c>
      <c r="J3509">
        <v>1430124509</v>
      </c>
      <c r="K3509" t="b">
        <v>0</v>
      </c>
      <c r="L3509">
        <v>1</v>
      </c>
      <c r="M3509" t="b">
        <v>0</v>
      </c>
      <c r="N3509" t="s">
        <v>8288</v>
      </c>
      <c r="O3509">
        <f t="shared" si="270"/>
        <v>0</v>
      </c>
      <c r="P3509">
        <f t="shared" si="271"/>
        <v>10</v>
      </c>
      <c r="Q3509" s="11" t="s">
        <v>8313</v>
      </c>
      <c r="R3509" t="s">
        <v>8351</v>
      </c>
      <c r="S3509" s="9">
        <f t="shared" si="272"/>
        <v>42121.367002314815</v>
      </c>
      <c r="T3509" s="9">
        <f t="shared" si="273"/>
        <v>42152.836805555555</v>
      </c>
      <c r="U3509">
        <f t="shared" si="274"/>
        <v>2015</v>
      </c>
    </row>
    <row r="3510" spans="1:21" ht="42.75" x14ac:dyDescent="0.45">
      <c r="A3510">
        <v>606</v>
      </c>
      <c r="B3510" s="3" t="s">
        <v>607</v>
      </c>
      <c r="C3510" s="3" t="s">
        <v>4716</v>
      </c>
      <c r="D3510" s="6">
        <v>5000</v>
      </c>
      <c r="E3510" s="8">
        <v>10</v>
      </c>
      <c r="F3510" t="s">
        <v>8219</v>
      </c>
      <c r="G3510" t="s">
        <v>8232</v>
      </c>
      <c r="H3510" t="s">
        <v>8248</v>
      </c>
      <c r="I3510">
        <v>1432479600</v>
      </c>
      <c r="J3510">
        <v>1428507409</v>
      </c>
      <c r="K3510" t="b">
        <v>0</v>
      </c>
      <c r="L3510">
        <v>1</v>
      </c>
      <c r="M3510" t="b">
        <v>0</v>
      </c>
      <c r="N3510" t="s">
        <v>8270</v>
      </c>
      <c r="O3510">
        <f t="shared" si="270"/>
        <v>0</v>
      </c>
      <c r="P3510">
        <f t="shared" si="271"/>
        <v>10</v>
      </c>
      <c r="Q3510" s="11" t="s">
        <v>8310</v>
      </c>
      <c r="R3510" t="s">
        <v>8344</v>
      </c>
      <c r="S3510" s="9">
        <f t="shared" si="272"/>
        <v>42102.650567129633</v>
      </c>
      <c r="T3510" s="9">
        <f t="shared" si="273"/>
        <v>42148.625</v>
      </c>
      <c r="U3510">
        <f t="shared" si="274"/>
        <v>2015</v>
      </c>
    </row>
    <row r="3511" spans="1:21" ht="42.75" x14ac:dyDescent="0.45">
      <c r="A3511">
        <v>2396</v>
      </c>
      <c r="B3511" s="3" t="s">
        <v>2397</v>
      </c>
      <c r="C3511" s="3" t="s">
        <v>6506</v>
      </c>
      <c r="D3511" s="6">
        <v>5000</v>
      </c>
      <c r="E3511" s="8">
        <v>10</v>
      </c>
      <c r="F3511" t="s">
        <v>8219</v>
      </c>
      <c r="G3511" t="s">
        <v>8239</v>
      </c>
      <c r="H3511" t="s">
        <v>8256</v>
      </c>
      <c r="I3511">
        <v>1444940558</v>
      </c>
      <c r="J3511">
        <v>1442348558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8310</v>
      </c>
      <c r="R3511" t="s">
        <v>8344</v>
      </c>
      <c r="S3511" s="9">
        <f t="shared" si="272"/>
        <v>42262.849050925928</v>
      </c>
      <c r="T3511" s="9">
        <f t="shared" si="273"/>
        <v>42292.849050925928</v>
      </c>
      <c r="U3511">
        <f t="shared" si="274"/>
        <v>2015</v>
      </c>
    </row>
    <row r="3512" spans="1:21" x14ac:dyDescent="0.45">
      <c r="A3512">
        <v>3868</v>
      </c>
      <c r="B3512" s="3" t="s">
        <v>3865</v>
      </c>
      <c r="C3512" s="3" t="s">
        <v>7977</v>
      </c>
      <c r="D3512" s="6">
        <v>5000</v>
      </c>
      <c r="E3512" s="8">
        <v>10</v>
      </c>
      <c r="F3512" t="s">
        <v>8219</v>
      </c>
      <c r="G3512" t="s">
        <v>8224</v>
      </c>
      <c r="H3512" t="s">
        <v>8246</v>
      </c>
      <c r="I3512">
        <v>1410191405</v>
      </c>
      <c r="J3512">
        <v>1408031405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10</v>
      </c>
      <c r="Q3512" s="11" t="s">
        <v>8325</v>
      </c>
      <c r="R3512" t="s">
        <v>8337</v>
      </c>
      <c r="S3512" s="9">
        <f t="shared" si="272"/>
        <v>41865.659780092588</v>
      </c>
      <c r="T3512" s="9">
        <f t="shared" si="273"/>
        <v>41890.659780092588</v>
      </c>
      <c r="U3512">
        <f t="shared" si="274"/>
        <v>2014</v>
      </c>
    </row>
    <row r="3513" spans="1:21" ht="42.75" x14ac:dyDescent="0.45">
      <c r="A3513">
        <v>142</v>
      </c>
      <c r="B3513" s="3" t="s">
        <v>144</v>
      </c>
      <c r="C3513" s="3" t="s">
        <v>4252</v>
      </c>
      <c r="D3513" s="6">
        <v>3000</v>
      </c>
      <c r="E3513" s="8">
        <v>10</v>
      </c>
      <c r="F3513" t="s">
        <v>8219</v>
      </c>
      <c r="G3513" t="s">
        <v>8223</v>
      </c>
      <c r="H3513" t="s">
        <v>8245</v>
      </c>
      <c r="I3513">
        <v>1416176778</v>
      </c>
      <c r="J3513">
        <v>1414358778</v>
      </c>
      <c r="K3513" t="b">
        <v>0</v>
      </c>
      <c r="L3513">
        <v>1</v>
      </c>
      <c r="M3513" t="b">
        <v>0</v>
      </c>
      <c r="N3513" t="s">
        <v>8265</v>
      </c>
      <c r="O3513">
        <f t="shared" si="270"/>
        <v>0</v>
      </c>
      <c r="P3513">
        <f t="shared" si="271"/>
        <v>10</v>
      </c>
      <c r="Q3513" s="11" t="s">
        <v>8323</v>
      </c>
      <c r="R3513" t="s">
        <v>8339</v>
      </c>
      <c r="S3513" s="9">
        <f t="shared" si="272"/>
        <v>41938.893263888887</v>
      </c>
      <c r="T3513" s="9">
        <f t="shared" si="273"/>
        <v>41959.934930555552</v>
      </c>
      <c r="U3513">
        <f t="shared" si="274"/>
        <v>2014</v>
      </c>
    </row>
    <row r="3514" spans="1:21" ht="28.5" x14ac:dyDescent="0.45">
      <c r="A3514">
        <v>3121</v>
      </c>
      <c r="B3514" s="3" t="s">
        <v>3121</v>
      </c>
      <c r="C3514" s="3" t="s">
        <v>7231</v>
      </c>
      <c r="D3514" s="6">
        <v>1500</v>
      </c>
      <c r="E3514" s="8">
        <v>10</v>
      </c>
      <c r="F3514" t="s">
        <v>8219</v>
      </c>
      <c r="G3514" t="s">
        <v>8228</v>
      </c>
      <c r="H3514" t="s">
        <v>8250</v>
      </c>
      <c r="I3514">
        <v>1411748335</v>
      </c>
      <c r="J3514">
        <v>1406564335</v>
      </c>
      <c r="K3514" t="b">
        <v>0</v>
      </c>
      <c r="L3514">
        <v>1</v>
      </c>
      <c r="M3514" t="b">
        <v>0</v>
      </c>
      <c r="N3514" t="s">
        <v>8301</v>
      </c>
      <c r="O3514">
        <f t="shared" si="270"/>
        <v>1</v>
      </c>
      <c r="P3514">
        <f t="shared" si="271"/>
        <v>10</v>
      </c>
      <c r="Q3514" s="11" t="s">
        <v>8325</v>
      </c>
      <c r="R3514" t="s">
        <v>8326</v>
      </c>
      <c r="S3514" s="9">
        <f t="shared" si="272"/>
        <v>41848.679803240739</v>
      </c>
      <c r="T3514" s="9">
        <f t="shared" si="273"/>
        <v>41908.679803240739</v>
      </c>
      <c r="U3514">
        <f t="shared" si="274"/>
        <v>2014</v>
      </c>
    </row>
    <row r="3515" spans="1:21" ht="42.75" x14ac:dyDescent="0.45">
      <c r="A3515">
        <v>1042</v>
      </c>
      <c r="B3515" s="3" t="s">
        <v>1043</v>
      </c>
      <c r="C3515" s="3" t="s">
        <v>5152</v>
      </c>
      <c r="D3515" s="6">
        <v>650</v>
      </c>
      <c r="E3515" s="8">
        <v>10</v>
      </c>
      <c r="F3515" t="s">
        <v>8219</v>
      </c>
      <c r="G3515" t="s">
        <v>8223</v>
      </c>
      <c r="H3515" t="s">
        <v>8245</v>
      </c>
      <c r="I3515">
        <v>1410516000</v>
      </c>
      <c r="J3515">
        <v>1406824948</v>
      </c>
      <c r="K3515" t="b">
        <v>0</v>
      </c>
      <c r="L3515">
        <v>1</v>
      </c>
      <c r="M3515" t="b">
        <v>0</v>
      </c>
      <c r="N3515" t="s">
        <v>8279</v>
      </c>
      <c r="O3515">
        <f t="shared" si="270"/>
        <v>2</v>
      </c>
      <c r="P3515">
        <f t="shared" si="271"/>
        <v>10</v>
      </c>
      <c r="Q3515" s="11" t="s">
        <v>8348</v>
      </c>
      <c r="R3515" t="s">
        <v>8349</v>
      </c>
      <c r="S3515" s="9">
        <f t="shared" si="272"/>
        <v>41851.696157407408</v>
      </c>
      <c r="T3515" s="9">
        <f t="shared" si="273"/>
        <v>41894.416666666664</v>
      </c>
      <c r="U3515">
        <f t="shared" si="274"/>
        <v>2014</v>
      </c>
    </row>
    <row r="3516" spans="1:21" ht="57" x14ac:dyDescent="0.4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10</v>
      </c>
      <c r="Q3516" s="11" t="s">
        <v>8321</v>
      </c>
      <c r="R3516" t="s">
        <v>8347</v>
      </c>
      <c r="S3516" s="9">
        <f t="shared" si="272"/>
        <v>42746.019652777773</v>
      </c>
      <c r="T3516" s="9">
        <f t="shared" si="273"/>
        <v>42800.541666666672</v>
      </c>
      <c r="U3516">
        <f t="shared" si="274"/>
        <v>2017</v>
      </c>
    </row>
    <row r="3517" spans="1:21" ht="42.75" x14ac:dyDescent="0.45">
      <c r="A3517">
        <v>2685</v>
      </c>
      <c r="B3517" s="3" t="s">
        <v>2685</v>
      </c>
      <c r="C3517" s="3" t="s">
        <v>6795</v>
      </c>
      <c r="D3517" s="6">
        <v>50000</v>
      </c>
      <c r="E3517" s="8">
        <v>10</v>
      </c>
      <c r="F3517" t="s">
        <v>8220</v>
      </c>
      <c r="G3517" t="s">
        <v>8223</v>
      </c>
      <c r="H3517" t="s">
        <v>8245</v>
      </c>
      <c r="I3517">
        <v>1430149330</v>
      </c>
      <c r="J3517">
        <v>1424968930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10</v>
      </c>
      <c r="Q3517" s="11" t="s">
        <v>8321</v>
      </c>
      <c r="R3517" t="s">
        <v>8347</v>
      </c>
      <c r="S3517" s="9">
        <f t="shared" si="272"/>
        <v>42061.69594907407</v>
      </c>
      <c r="T3517" s="9">
        <f t="shared" si="273"/>
        <v>42121.654282407413</v>
      </c>
      <c r="U3517">
        <f t="shared" si="274"/>
        <v>2015</v>
      </c>
    </row>
    <row r="3518" spans="1:21" ht="42.75" x14ac:dyDescent="0.45">
      <c r="A3518">
        <v>1911</v>
      </c>
      <c r="B3518" s="3" t="s">
        <v>1912</v>
      </c>
      <c r="C3518" s="3" t="s">
        <v>6021</v>
      </c>
      <c r="D3518" s="6">
        <v>42500</v>
      </c>
      <c r="E3518" s="8">
        <v>10</v>
      </c>
      <c r="F3518" t="s">
        <v>8220</v>
      </c>
      <c r="G3518" t="s">
        <v>8227</v>
      </c>
      <c r="H3518" t="s">
        <v>8249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8292</v>
      </c>
      <c r="O3518">
        <f t="shared" si="270"/>
        <v>0</v>
      </c>
      <c r="P3518">
        <f t="shared" si="271"/>
        <v>10</v>
      </c>
      <c r="Q3518" s="11" t="s">
        <v>8310</v>
      </c>
      <c r="R3518" t="s">
        <v>8320</v>
      </c>
      <c r="S3518" s="9">
        <f t="shared" si="272"/>
        <v>41830.033958333333</v>
      </c>
      <c r="T3518" s="9">
        <f t="shared" si="273"/>
        <v>41860.033958333333</v>
      </c>
      <c r="U3518">
        <f t="shared" si="274"/>
        <v>2014</v>
      </c>
    </row>
    <row r="3519" spans="1:21" ht="42.75" x14ac:dyDescent="0.45">
      <c r="A3519">
        <v>771</v>
      </c>
      <c r="B3519" s="3" t="s">
        <v>772</v>
      </c>
      <c r="C3519" s="3" t="s">
        <v>4881</v>
      </c>
      <c r="D3519" s="6">
        <v>38000</v>
      </c>
      <c r="E3519" s="8">
        <v>10</v>
      </c>
      <c r="F3519" t="s">
        <v>8220</v>
      </c>
      <c r="G3519" t="s">
        <v>8223</v>
      </c>
      <c r="H3519" t="s">
        <v>8245</v>
      </c>
      <c r="I3519">
        <v>1454183202</v>
      </c>
      <c r="J3519">
        <v>1449863202</v>
      </c>
      <c r="K3519" t="b">
        <v>0</v>
      </c>
      <c r="L3519">
        <v>1</v>
      </c>
      <c r="M3519" t="b">
        <v>0</v>
      </c>
      <c r="N3519" t="s">
        <v>8273</v>
      </c>
      <c r="O3519">
        <f t="shared" si="270"/>
        <v>0</v>
      </c>
      <c r="P3519">
        <f t="shared" si="271"/>
        <v>10</v>
      </c>
      <c r="Q3519" s="11" t="s">
        <v>8313</v>
      </c>
      <c r="R3519" t="s">
        <v>8354</v>
      </c>
      <c r="S3519" s="9">
        <f t="shared" si="272"/>
        <v>42349.824097222227</v>
      </c>
      <c r="T3519" s="9">
        <f t="shared" si="273"/>
        <v>42399.824097222227</v>
      </c>
      <c r="U3519">
        <f t="shared" si="274"/>
        <v>2015</v>
      </c>
    </row>
    <row r="3520" spans="1:21" ht="42.75" x14ac:dyDescent="0.45">
      <c r="A3520">
        <v>3065</v>
      </c>
      <c r="B3520" s="3" t="s">
        <v>3065</v>
      </c>
      <c r="C3520" s="3" t="s">
        <v>7175</v>
      </c>
      <c r="D3520" s="6">
        <v>25000</v>
      </c>
      <c r="E3520" s="8">
        <v>10</v>
      </c>
      <c r="F3520" t="s">
        <v>8220</v>
      </c>
      <c r="G3520" t="s">
        <v>8223</v>
      </c>
      <c r="H3520" t="s">
        <v>8245</v>
      </c>
      <c r="I3520">
        <v>1406683172</v>
      </c>
      <c r="J3520">
        <v>1404523172</v>
      </c>
      <c r="K3520" t="b">
        <v>0</v>
      </c>
      <c r="L3520">
        <v>2</v>
      </c>
      <c r="M3520" t="b">
        <v>0</v>
      </c>
      <c r="N3520" t="s">
        <v>8301</v>
      </c>
      <c r="O3520">
        <f t="shared" si="270"/>
        <v>0</v>
      </c>
      <c r="P3520">
        <f t="shared" si="271"/>
        <v>5</v>
      </c>
      <c r="Q3520" s="11" t="s">
        <v>8325</v>
      </c>
      <c r="R3520" t="s">
        <v>8326</v>
      </c>
      <c r="S3520" s="9">
        <f t="shared" si="272"/>
        <v>41825.055231481485</v>
      </c>
      <c r="T3520" s="9">
        <f t="shared" si="273"/>
        <v>41850.055231481485</v>
      </c>
      <c r="U3520">
        <f t="shared" si="274"/>
        <v>2014</v>
      </c>
    </row>
    <row r="3521" spans="1:21" ht="42.75" x14ac:dyDescent="0.45">
      <c r="A3521">
        <v>3110</v>
      </c>
      <c r="B3521" s="3" t="s">
        <v>3110</v>
      </c>
      <c r="C3521" s="3" t="s">
        <v>7220</v>
      </c>
      <c r="D3521" s="6">
        <v>25000</v>
      </c>
      <c r="E3521" s="8">
        <v>10</v>
      </c>
      <c r="F3521" t="s">
        <v>8220</v>
      </c>
      <c r="G3521" t="s">
        <v>8223</v>
      </c>
      <c r="H3521" t="s">
        <v>8245</v>
      </c>
      <c r="I3521">
        <v>1487465119</v>
      </c>
      <c r="J3521">
        <v>1484009119</v>
      </c>
      <c r="K3521" t="b">
        <v>0</v>
      </c>
      <c r="L3521">
        <v>1</v>
      </c>
      <c r="M3521" t="b">
        <v>0</v>
      </c>
      <c r="N3521" t="s">
        <v>8301</v>
      </c>
      <c r="O3521">
        <f t="shared" si="270"/>
        <v>0</v>
      </c>
      <c r="P3521">
        <f t="shared" si="271"/>
        <v>10</v>
      </c>
      <c r="Q3521" s="11" t="s">
        <v>8325</v>
      </c>
      <c r="R3521" t="s">
        <v>8326</v>
      </c>
      <c r="S3521" s="9">
        <f t="shared" si="272"/>
        <v>42745.031469907408</v>
      </c>
      <c r="T3521" s="9">
        <f t="shared" si="273"/>
        <v>42785.031469907408</v>
      </c>
      <c r="U3521">
        <f t="shared" si="274"/>
        <v>2017</v>
      </c>
    </row>
    <row r="3522" spans="1:21" ht="42.75" x14ac:dyDescent="0.45">
      <c r="A3522">
        <v>1867</v>
      </c>
      <c r="B3522" s="3" t="s">
        <v>1868</v>
      </c>
      <c r="C3522" s="3" t="s">
        <v>5977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1478383912</v>
      </c>
      <c r="J3522">
        <v>1475791912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si="271"/>
        <v>10</v>
      </c>
      <c r="Q3522" s="11" t="s">
        <v>8318</v>
      </c>
      <c r="R3522" t="s">
        <v>8346</v>
      </c>
      <c r="S3522" s="9">
        <f t="shared" si="272"/>
        <v>42649.924907407403</v>
      </c>
      <c r="T3522" s="9">
        <f t="shared" si="273"/>
        <v>42679.924907407403</v>
      </c>
      <c r="U3522">
        <f t="shared" si="274"/>
        <v>2016</v>
      </c>
    </row>
    <row r="3523" spans="1:21" ht="42.75" x14ac:dyDescent="0.45">
      <c r="A3523">
        <v>2126</v>
      </c>
      <c r="B3523" s="3" t="s">
        <v>2127</v>
      </c>
      <c r="C3523" s="3" t="s">
        <v>6236</v>
      </c>
      <c r="D3523" s="6">
        <v>20000</v>
      </c>
      <c r="E3523" s="8">
        <v>10</v>
      </c>
      <c r="F3523" t="s">
        <v>8220</v>
      </c>
      <c r="G3523" t="s">
        <v>8223</v>
      </c>
      <c r="H3523" t="s">
        <v>8245</v>
      </c>
      <c r="I3523">
        <v>1418080887</v>
      </c>
      <c r="J3523">
        <v>1415488887</v>
      </c>
      <c r="K3523" t="b">
        <v>0</v>
      </c>
      <c r="L3523">
        <v>2</v>
      </c>
      <c r="M3523" t="b">
        <v>0</v>
      </c>
      <c r="N3523" t="s">
        <v>8280</v>
      </c>
      <c r="O3523">
        <f t="shared" si="275"/>
        <v>0</v>
      </c>
      <c r="P3523">
        <f t="shared" ref="P3523:P3586" si="276">IFERROR(ROUND(E3523/L3523,2),0)</f>
        <v>5</v>
      </c>
      <c r="Q3523" s="11" t="s">
        <v>8318</v>
      </c>
      <c r="R3523" t="s">
        <v>8336</v>
      </c>
      <c r="S3523" s="9">
        <f t="shared" ref="S3523:S3586" si="277">(((J3523/60)/60)/24)+DATE(1970,1,1)</f>
        <v>41951.973229166666</v>
      </c>
      <c r="T3523" s="9">
        <f t="shared" ref="T3523:T3586" si="278">(((I3523/60)/60)/24)+DATE(1970,1,1)</f>
        <v>41981.973229166666</v>
      </c>
      <c r="U3523">
        <f t="shared" ref="U3523:U3586" si="279">YEAR(S3523)</f>
        <v>2014</v>
      </c>
    </row>
    <row r="3524" spans="1:21" ht="42.75" x14ac:dyDescent="0.45">
      <c r="A3524">
        <v>443</v>
      </c>
      <c r="B3524" s="3" t="s">
        <v>444</v>
      </c>
      <c r="C3524" s="3" t="s">
        <v>4553</v>
      </c>
      <c r="D3524" s="6">
        <v>10000</v>
      </c>
      <c r="E3524" s="8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 t="shared" si="275"/>
        <v>0</v>
      </c>
      <c r="P3524">
        <f t="shared" si="276"/>
        <v>5</v>
      </c>
      <c r="Q3524" s="11" t="s">
        <v>8323</v>
      </c>
      <c r="R3524" t="s">
        <v>8341</v>
      </c>
      <c r="S3524" s="9">
        <f t="shared" si="277"/>
        <v>41650.015057870369</v>
      </c>
      <c r="T3524" s="9">
        <f t="shared" si="278"/>
        <v>41680.015057870369</v>
      </c>
      <c r="U3524">
        <f t="shared" si="279"/>
        <v>2014</v>
      </c>
    </row>
    <row r="3525" spans="1:21" ht="42.75" x14ac:dyDescent="0.45">
      <c r="A3525">
        <v>482</v>
      </c>
      <c r="B3525" s="3" t="s">
        <v>483</v>
      </c>
      <c r="C3525" s="3" t="s">
        <v>4592</v>
      </c>
      <c r="D3525" s="6">
        <v>10000</v>
      </c>
      <c r="E3525" s="8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 t="shared" si="275"/>
        <v>0</v>
      </c>
      <c r="P3525">
        <f t="shared" si="276"/>
        <v>10</v>
      </c>
      <c r="Q3525" s="11" t="s">
        <v>8323</v>
      </c>
      <c r="R3525" t="s">
        <v>8341</v>
      </c>
      <c r="S3525" s="9">
        <f t="shared" si="277"/>
        <v>42447.896875000006</v>
      </c>
      <c r="T3525" s="9">
        <f t="shared" si="278"/>
        <v>42474.606944444444</v>
      </c>
      <c r="U3525">
        <f t="shared" si="279"/>
        <v>2016</v>
      </c>
    </row>
    <row r="3526" spans="1:21" x14ac:dyDescent="0.45">
      <c r="A3526">
        <v>4000</v>
      </c>
      <c r="B3526" s="3" t="s">
        <v>3996</v>
      </c>
      <c r="C3526" s="3" t="s">
        <v>8106</v>
      </c>
      <c r="D3526" s="6">
        <v>8000</v>
      </c>
      <c r="E3526" s="8">
        <v>10</v>
      </c>
      <c r="F3526" t="s">
        <v>8220</v>
      </c>
      <c r="G3526" t="s">
        <v>8223</v>
      </c>
      <c r="H3526" t="s">
        <v>8245</v>
      </c>
      <c r="I3526">
        <v>1462631358</v>
      </c>
      <c r="J3526">
        <v>1457450958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>
        <f t="shared" si="276"/>
        <v>10</v>
      </c>
      <c r="Q3526" s="11" t="s">
        <v>8325</v>
      </c>
      <c r="R3526" t="s">
        <v>8328</v>
      </c>
      <c r="S3526" s="9">
        <f t="shared" si="277"/>
        <v>42437.64534722222</v>
      </c>
      <c r="T3526" s="9">
        <f t="shared" si="278"/>
        <v>42497.603680555556</v>
      </c>
      <c r="U3526">
        <f t="shared" si="279"/>
        <v>2016</v>
      </c>
    </row>
    <row r="3527" spans="1:21" ht="42.75" x14ac:dyDescent="0.45">
      <c r="A3527">
        <v>1114</v>
      </c>
      <c r="B3527" s="3" t="s">
        <v>1115</v>
      </c>
      <c r="C3527" s="3" t="s">
        <v>5224</v>
      </c>
      <c r="D3527" s="6">
        <v>6000</v>
      </c>
      <c r="E3527" s="8">
        <v>10</v>
      </c>
      <c r="F3527" t="s">
        <v>8220</v>
      </c>
      <c r="G3527" t="s">
        <v>8224</v>
      </c>
      <c r="H3527" t="s">
        <v>8246</v>
      </c>
      <c r="I3527">
        <v>1381306687</v>
      </c>
      <c r="J3527">
        <v>1378714687</v>
      </c>
      <c r="K3527" t="b">
        <v>0</v>
      </c>
      <c r="L3527">
        <v>3</v>
      </c>
      <c r="M3527" t="b">
        <v>0</v>
      </c>
      <c r="N3527" t="s">
        <v>8280</v>
      </c>
      <c r="O3527">
        <f t="shared" si="275"/>
        <v>0</v>
      </c>
      <c r="P3527">
        <f t="shared" si="276"/>
        <v>3.33</v>
      </c>
      <c r="Q3527" s="11" t="s">
        <v>8318</v>
      </c>
      <c r="R3527" t="s">
        <v>8336</v>
      </c>
      <c r="S3527" s="9">
        <f t="shared" si="277"/>
        <v>41526.345914351856</v>
      </c>
      <c r="T3527" s="9">
        <f t="shared" si="278"/>
        <v>41556.345914351856</v>
      </c>
      <c r="U3527">
        <f t="shared" si="279"/>
        <v>2013</v>
      </c>
    </row>
    <row r="3528" spans="1:21" ht="42.75" x14ac:dyDescent="0.45">
      <c r="A3528">
        <v>1701</v>
      </c>
      <c r="B3528" s="3" t="s">
        <v>1702</v>
      </c>
      <c r="C3528" s="3" t="s">
        <v>5811</v>
      </c>
      <c r="D3528" s="6">
        <v>5050</v>
      </c>
      <c r="E3528" s="8">
        <v>10</v>
      </c>
      <c r="F3528" t="s">
        <v>8220</v>
      </c>
      <c r="G3528" t="s">
        <v>8223</v>
      </c>
      <c r="H3528" t="s">
        <v>8245</v>
      </c>
      <c r="I3528">
        <v>1421337405</v>
      </c>
      <c r="J3528">
        <v>1418745405</v>
      </c>
      <c r="K3528" t="b">
        <v>0</v>
      </c>
      <c r="L3528">
        <v>2</v>
      </c>
      <c r="M3528" t="b">
        <v>0</v>
      </c>
      <c r="N3528" t="s">
        <v>8291</v>
      </c>
      <c r="O3528">
        <f t="shared" si="275"/>
        <v>0</v>
      </c>
      <c r="P3528">
        <f t="shared" si="276"/>
        <v>5</v>
      </c>
      <c r="Q3528" s="11" t="s">
        <v>8329</v>
      </c>
      <c r="R3528" t="s">
        <v>8332</v>
      </c>
      <c r="S3528" s="9">
        <f t="shared" si="277"/>
        <v>41989.664409722223</v>
      </c>
      <c r="T3528" s="9">
        <f t="shared" si="278"/>
        <v>42019.664409722223</v>
      </c>
      <c r="U3528">
        <f t="shared" si="279"/>
        <v>2014</v>
      </c>
    </row>
    <row r="3529" spans="1:21" ht="42.75" x14ac:dyDescent="0.45">
      <c r="A3529">
        <v>509</v>
      </c>
      <c r="B3529" s="3" t="s">
        <v>510</v>
      </c>
      <c r="C3529" s="3" t="s">
        <v>4619</v>
      </c>
      <c r="D3529" s="6">
        <v>5000</v>
      </c>
      <c r="E3529" s="8">
        <v>10</v>
      </c>
      <c r="F3529" t="s">
        <v>8220</v>
      </c>
      <c r="G3529" t="s">
        <v>8224</v>
      </c>
      <c r="H3529" t="s">
        <v>8246</v>
      </c>
      <c r="I3529">
        <v>1435504170</v>
      </c>
      <c r="J3529">
        <v>1432912170</v>
      </c>
      <c r="K3529" t="b">
        <v>0</v>
      </c>
      <c r="L3529">
        <v>1</v>
      </c>
      <c r="M3529" t="b">
        <v>0</v>
      </c>
      <c r="N3529" t="s">
        <v>8268</v>
      </c>
      <c r="O3529">
        <f t="shared" si="275"/>
        <v>0</v>
      </c>
      <c r="P3529">
        <f t="shared" si="276"/>
        <v>10</v>
      </c>
      <c r="Q3529" s="11" t="s">
        <v>8323</v>
      </c>
      <c r="R3529" t="s">
        <v>8341</v>
      </c>
      <c r="S3529" s="9">
        <f t="shared" si="277"/>
        <v>42153.631597222222</v>
      </c>
      <c r="T3529" s="9">
        <f t="shared" si="278"/>
        <v>42183.631597222222</v>
      </c>
      <c r="U3529">
        <f t="shared" si="279"/>
        <v>2015</v>
      </c>
    </row>
    <row r="3530" spans="1:21" ht="42.75" x14ac:dyDescent="0.45">
      <c r="A3530">
        <v>577</v>
      </c>
      <c r="B3530" s="3" t="s">
        <v>578</v>
      </c>
      <c r="C3530" s="3" t="s">
        <v>4687</v>
      </c>
      <c r="D3530" s="6">
        <v>5000</v>
      </c>
      <c r="E3530" s="8">
        <v>10</v>
      </c>
      <c r="F3530" t="s">
        <v>8220</v>
      </c>
      <c r="G3530" t="s">
        <v>8223</v>
      </c>
      <c r="H3530" t="s">
        <v>8245</v>
      </c>
      <c r="I3530">
        <v>1463753302</v>
      </c>
      <c r="J3530">
        <v>1458569302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8310</v>
      </c>
      <c r="R3530" t="s">
        <v>8344</v>
      </c>
      <c r="S3530" s="9">
        <f t="shared" si="277"/>
        <v>42450.589143518519</v>
      </c>
      <c r="T3530" s="9">
        <f t="shared" si="278"/>
        <v>42510.589143518519</v>
      </c>
      <c r="U3530">
        <f t="shared" si="279"/>
        <v>2016</v>
      </c>
    </row>
    <row r="3531" spans="1:21" ht="28.5" x14ac:dyDescent="0.45">
      <c r="A3531">
        <v>2440</v>
      </c>
      <c r="B3531" s="3" t="s">
        <v>2441</v>
      </c>
      <c r="C3531" s="3" t="s">
        <v>6550</v>
      </c>
      <c r="D3531" s="6">
        <v>5000</v>
      </c>
      <c r="E3531" s="8">
        <v>10</v>
      </c>
      <c r="F3531" t="s">
        <v>8220</v>
      </c>
      <c r="G3531" t="s">
        <v>8241</v>
      </c>
      <c r="H3531" t="s">
        <v>8248</v>
      </c>
      <c r="I3531">
        <v>1455399313</v>
      </c>
      <c r="J3531">
        <v>1452807313</v>
      </c>
      <c r="K3531" t="b">
        <v>0</v>
      </c>
      <c r="L3531">
        <v>2</v>
      </c>
      <c r="M3531" t="b">
        <v>0</v>
      </c>
      <c r="N3531" t="s">
        <v>8282</v>
      </c>
      <c r="O3531">
        <f t="shared" si="275"/>
        <v>0</v>
      </c>
      <c r="P3531">
        <f t="shared" si="276"/>
        <v>5</v>
      </c>
      <c r="Q3531" s="11" t="s">
        <v>8321</v>
      </c>
      <c r="R3531" t="s">
        <v>8347</v>
      </c>
      <c r="S3531" s="9">
        <f t="shared" si="277"/>
        <v>42383.899456018517</v>
      </c>
      <c r="T3531" s="9">
        <f t="shared" si="278"/>
        <v>42413.899456018517</v>
      </c>
      <c r="U3531">
        <f t="shared" si="279"/>
        <v>2016</v>
      </c>
    </row>
    <row r="3532" spans="1:21" ht="42.75" x14ac:dyDescent="0.45">
      <c r="A3532">
        <v>215</v>
      </c>
      <c r="B3532" s="3" t="s">
        <v>217</v>
      </c>
      <c r="C3532" s="3" t="s">
        <v>4325</v>
      </c>
      <c r="D3532" s="6">
        <v>4400</v>
      </c>
      <c r="E3532" s="8">
        <v>10</v>
      </c>
      <c r="F3532" t="s">
        <v>8220</v>
      </c>
      <c r="G3532" t="s">
        <v>8224</v>
      </c>
      <c r="H3532" t="s">
        <v>8246</v>
      </c>
      <c r="I3532">
        <v>1455753540</v>
      </c>
      <c r="J3532">
        <v>1452058282</v>
      </c>
      <c r="K3532" t="b">
        <v>0</v>
      </c>
      <c r="L3532">
        <v>1</v>
      </c>
      <c r="M3532" t="b">
        <v>0</v>
      </c>
      <c r="N3532" t="s">
        <v>8266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8327</v>
      </c>
      <c r="S3532" s="9">
        <f t="shared" si="277"/>
        <v>42375.230115740742</v>
      </c>
      <c r="T3532" s="9">
        <f t="shared" si="278"/>
        <v>42417.999305555553</v>
      </c>
      <c r="U3532">
        <f t="shared" si="279"/>
        <v>2016</v>
      </c>
    </row>
    <row r="3533" spans="1:21" ht="42.75" x14ac:dyDescent="0.45">
      <c r="A3533">
        <v>3917</v>
      </c>
      <c r="B3533" s="3" t="s">
        <v>3914</v>
      </c>
      <c r="C3533" s="3" t="s">
        <v>8025</v>
      </c>
      <c r="D3533" s="6">
        <v>3500</v>
      </c>
      <c r="E3533" s="8">
        <v>10</v>
      </c>
      <c r="F3533" t="s">
        <v>8220</v>
      </c>
      <c r="G3533" t="s">
        <v>8224</v>
      </c>
      <c r="H3533" t="s">
        <v>8246</v>
      </c>
      <c r="I3533">
        <v>1410439161</v>
      </c>
      <c r="J3533">
        <v>1407847161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0</v>
      </c>
      <c r="P3533">
        <f t="shared" si="276"/>
        <v>10</v>
      </c>
      <c r="Q3533" s="11" t="s">
        <v>8325</v>
      </c>
      <c r="R3533" t="s">
        <v>8328</v>
      </c>
      <c r="S3533" s="9">
        <f t="shared" si="277"/>
        <v>41863.527326388888</v>
      </c>
      <c r="T3533" s="9">
        <f t="shared" si="278"/>
        <v>41893.527326388888</v>
      </c>
      <c r="U3533">
        <f t="shared" si="279"/>
        <v>2014</v>
      </c>
    </row>
    <row r="3534" spans="1:21" ht="42.75" x14ac:dyDescent="0.45">
      <c r="A3534">
        <v>4085</v>
      </c>
      <c r="B3534" s="3" t="s">
        <v>4081</v>
      </c>
      <c r="C3534" s="3" t="s">
        <v>8188</v>
      </c>
      <c r="D3534" s="6">
        <v>3500</v>
      </c>
      <c r="E3534" s="8">
        <v>10</v>
      </c>
      <c r="F3534" t="s">
        <v>8220</v>
      </c>
      <c r="G3534" t="s">
        <v>8223</v>
      </c>
      <c r="H3534" t="s">
        <v>8245</v>
      </c>
      <c r="I3534">
        <v>1427169540</v>
      </c>
      <c r="J3534">
        <v>1424701775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0</v>
      </c>
      <c r="P3534">
        <f t="shared" si="276"/>
        <v>10</v>
      </c>
      <c r="Q3534" s="11" t="s">
        <v>8325</v>
      </c>
      <c r="R3534" t="s">
        <v>8328</v>
      </c>
      <c r="S3534" s="9">
        <f t="shared" si="277"/>
        <v>42058.603877314818</v>
      </c>
      <c r="T3534" s="9">
        <f t="shared" si="278"/>
        <v>42087.165972222225</v>
      </c>
      <c r="U3534">
        <f t="shared" si="279"/>
        <v>2015</v>
      </c>
    </row>
    <row r="3535" spans="1:21" ht="42.75" x14ac:dyDescent="0.4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8313</v>
      </c>
      <c r="R3535" t="s">
        <v>8358</v>
      </c>
      <c r="S3535" s="9">
        <f t="shared" si="277"/>
        <v>42172.669027777782</v>
      </c>
      <c r="T3535" s="9">
        <f t="shared" si="278"/>
        <v>42202.669027777782</v>
      </c>
      <c r="U3535">
        <f t="shared" si="279"/>
        <v>2015</v>
      </c>
    </row>
    <row r="3536" spans="1:21" ht="57" x14ac:dyDescent="0.45">
      <c r="A3536">
        <v>4084</v>
      </c>
      <c r="B3536" s="3" t="s">
        <v>4080</v>
      </c>
      <c r="C3536" s="3" t="s">
        <v>8187</v>
      </c>
      <c r="D3536" s="6">
        <v>3000</v>
      </c>
      <c r="E3536" s="8">
        <v>10</v>
      </c>
      <c r="F3536" t="s">
        <v>8220</v>
      </c>
      <c r="G3536" t="s">
        <v>8236</v>
      </c>
      <c r="H3536" t="s">
        <v>8248</v>
      </c>
      <c r="I3536">
        <v>1476008906</v>
      </c>
      <c r="J3536">
        <v>1473416906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0</v>
      </c>
      <c r="P3536">
        <f t="shared" si="276"/>
        <v>10</v>
      </c>
      <c r="Q3536" s="11" t="s">
        <v>8325</v>
      </c>
      <c r="R3536" t="s">
        <v>8328</v>
      </c>
      <c r="S3536" s="9">
        <f t="shared" si="277"/>
        <v>42622.436412037037</v>
      </c>
      <c r="T3536" s="9">
        <f t="shared" si="278"/>
        <v>42652.436412037037</v>
      </c>
      <c r="U3536">
        <f t="shared" si="279"/>
        <v>2016</v>
      </c>
    </row>
    <row r="3537" spans="1:21" ht="42.75" x14ac:dyDescent="0.45">
      <c r="A3537">
        <v>1863</v>
      </c>
      <c r="B3537" s="3" t="s">
        <v>1864</v>
      </c>
      <c r="C3537" s="3" t="s">
        <v>5973</v>
      </c>
      <c r="D3537" s="6">
        <v>2500</v>
      </c>
      <c r="E3537" s="8">
        <v>10</v>
      </c>
      <c r="F3537" t="s">
        <v>8220</v>
      </c>
      <c r="G3537" t="s">
        <v>8223</v>
      </c>
      <c r="H3537" t="s">
        <v>8245</v>
      </c>
      <c r="I3537">
        <v>1402600085</v>
      </c>
      <c r="J3537">
        <v>1400008085</v>
      </c>
      <c r="K3537" t="b">
        <v>0</v>
      </c>
      <c r="L3537">
        <v>2</v>
      </c>
      <c r="M3537" t="b">
        <v>0</v>
      </c>
      <c r="N3537" t="s">
        <v>8281</v>
      </c>
      <c r="O3537">
        <f t="shared" si="275"/>
        <v>0</v>
      </c>
      <c r="P3537">
        <f t="shared" si="276"/>
        <v>5</v>
      </c>
      <c r="Q3537" s="11" t="s">
        <v>8318</v>
      </c>
      <c r="R3537" t="s">
        <v>8346</v>
      </c>
      <c r="S3537" s="9">
        <f t="shared" si="277"/>
        <v>41772.797280092593</v>
      </c>
      <c r="T3537" s="9">
        <f t="shared" si="278"/>
        <v>41802.797280092593</v>
      </c>
      <c r="U3537">
        <f t="shared" si="279"/>
        <v>2014</v>
      </c>
    </row>
    <row r="3538" spans="1:21" ht="42.75" x14ac:dyDescent="0.45">
      <c r="A3538">
        <v>1543</v>
      </c>
      <c r="B3538" s="3" t="s">
        <v>1544</v>
      </c>
      <c r="C3538" s="3" t="s">
        <v>5653</v>
      </c>
      <c r="D3538" s="6">
        <v>2250</v>
      </c>
      <c r="E3538" s="8">
        <v>10</v>
      </c>
      <c r="F3538" t="s">
        <v>8220</v>
      </c>
      <c r="G3538" t="s">
        <v>8223</v>
      </c>
      <c r="H3538" t="s">
        <v>8245</v>
      </c>
      <c r="I3538">
        <v>1416662034</v>
      </c>
      <c r="J3538">
        <v>1414066434</v>
      </c>
      <c r="K3538" t="b">
        <v>0</v>
      </c>
      <c r="L3538">
        <v>1</v>
      </c>
      <c r="M3538" t="b">
        <v>0</v>
      </c>
      <c r="N3538" t="s">
        <v>8287</v>
      </c>
      <c r="O3538">
        <f t="shared" si="275"/>
        <v>0</v>
      </c>
      <c r="P3538">
        <f t="shared" si="276"/>
        <v>10</v>
      </c>
      <c r="Q3538" s="11" t="s">
        <v>8315</v>
      </c>
      <c r="R3538" t="s">
        <v>8357</v>
      </c>
      <c r="S3538" s="9">
        <f t="shared" si="277"/>
        <v>41935.509652777779</v>
      </c>
      <c r="T3538" s="9">
        <f t="shared" si="278"/>
        <v>41965.551319444443</v>
      </c>
      <c r="U3538">
        <f t="shared" si="279"/>
        <v>2014</v>
      </c>
    </row>
    <row r="3539" spans="1:21" ht="42.75" x14ac:dyDescent="0.45">
      <c r="A3539">
        <v>1126</v>
      </c>
      <c r="B3539" s="3" t="s">
        <v>1127</v>
      </c>
      <c r="C3539" s="3" t="s">
        <v>5236</v>
      </c>
      <c r="D3539" s="6">
        <v>2000</v>
      </c>
      <c r="E3539" s="8">
        <v>10</v>
      </c>
      <c r="F3539" t="s">
        <v>8220</v>
      </c>
      <c r="G3539" t="s">
        <v>8223</v>
      </c>
      <c r="H3539" t="s">
        <v>8245</v>
      </c>
      <c r="I3539">
        <v>1468482694</v>
      </c>
      <c r="J3539">
        <v>1465890694</v>
      </c>
      <c r="K3539" t="b">
        <v>0</v>
      </c>
      <c r="L3539">
        <v>2</v>
      </c>
      <c r="M3539" t="b">
        <v>0</v>
      </c>
      <c r="N3539" t="s">
        <v>8281</v>
      </c>
      <c r="O3539">
        <f t="shared" si="275"/>
        <v>1</v>
      </c>
      <c r="P3539">
        <f t="shared" si="276"/>
        <v>5</v>
      </c>
      <c r="Q3539" s="11" t="s">
        <v>8318</v>
      </c>
      <c r="R3539" t="s">
        <v>8346</v>
      </c>
      <c r="S3539" s="9">
        <f t="shared" si="277"/>
        <v>42535.327476851846</v>
      </c>
      <c r="T3539" s="9">
        <f t="shared" si="278"/>
        <v>42565.327476851846</v>
      </c>
      <c r="U3539">
        <f t="shared" si="279"/>
        <v>2016</v>
      </c>
    </row>
    <row r="3540" spans="1:21" ht="28.5" x14ac:dyDescent="0.45">
      <c r="A3540">
        <v>2757</v>
      </c>
      <c r="B3540" s="3" t="s">
        <v>2757</v>
      </c>
      <c r="C3540" s="3" t="s">
        <v>6867</v>
      </c>
      <c r="D3540" s="6">
        <v>1500</v>
      </c>
      <c r="E3540" s="8">
        <v>10</v>
      </c>
      <c r="F3540" t="s">
        <v>8220</v>
      </c>
      <c r="G3540" t="s">
        <v>8223</v>
      </c>
      <c r="H3540" t="s">
        <v>8245</v>
      </c>
      <c r="I3540">
        <v>1470498332</v>
      </c>
      <c r="J3540">
        <v>1469202332</v>
      </c>
      <c r="K3540" t="b">
        <v>0</v>
      </c>
      <c r="L3540">
        <v>2</v>
      </c>
      <c r="M3540" t="b">
        <v>0</v>
      </c>
      <c r="N3540" t="s">
        <v>8302</v>
      </c>
      <c r="O3540">
        <f t="shared" si="275"/>
        <v>1</v>
      </c>
      <c r="P3540">
        <f t="shared" si="276"/>
        <v>5</v>
      </c>
      <c r="Q3540" s="11" t="s">
        <v>8313</v>
      </c>
      <c r="R3540" t="s">
        <v>8358</v>
      </c>
      <c r="S3540" s="9">
        <f t="shared" si="277"/>
        <v>42573.65662037037</v>
      </c>
      <c r="T3540" s="9">
        <f t="shared" si="278"/>
        <v>42588.65662037037</v>
      </c>
      <c r="U3540">
        <f t="shared" si="279"/>
        <v>2016</v>
      </c>
    </row>
    <row r="3541" spans="1:21" ht="42.75" x14ac:dyDescent="0.4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8325</v>
      </c>
      <c r="R3541" t="s">
        <v>8328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28.5" x14ac:dyDescent="0.45">
      <c r="A3542">
        <v>584</v>
      </c>
      <c r="B3542" s="3" t="s">
        <v>585</v>
      </c>
      <c r="C3542" s="3" t="s">
        <v>4694</v>
      </c>
      <c r="D3542" s="6">
        <v>1000</v>
      </c>
      <c r="E3542" s="8">
        <v>10</v>
      </c>
      <c r="F3542" t="s">
        <v>8220</v>
      </c>
      <c r="G3542" t="s">
        <v>8223</v>
      </c>
      <c r="H3542" t="s">
        <v>8245</v>
      </c>
      <c r="I3542">
        <v>1426522316</v>
      </c>
      <c r="J3542">
        <v>1423933916</v>
      </c>
      <c r="K3542" t="b">
        <v>0</v>
      </c>
      <c r="L3542">
        <v>2</v>
      </c>
      <c r="M3542" t="b">
        <v>0</v>
      </c>
      <c r="N3542" t="s">
        <v>8270</v>
      </c>
      <c r="O3542">
        <f t="shared" si="275"/>
        <v>1</v>
      </c>
      <c r="P3542">
        <f t="shared" si="276"/>
        <v>5</v>
      </c>
      <c r="Q3542" s="11" t="s">
        <v>8310</v>
      </c>
      <c r="R3542" t="s">
        <v>8344</v>
      </c>
      <c r="S3542" s="9">
        <f t="shared" si="277"/>
        <v>42049.716620370367</v>
      </c>
      <c r="T3542" s="9">
        <f t="shared" si="278"/>
        <v>42079.674953703703</v>
      </c>
      <c r="U3542">
        <f t="shared" si="279"/>
        <v>2015</v>
      </c>
    </row>
    <row r="3543" spans="1:21" ht="42.75" x14ac:dyDescent="0.45">
      <c r="A3543">
        <v>2841</v>
      </c>
      <c r="B3543" s="3" t="s">
        <v>2841</v>
      </c>
      <c r="C3543" s="3" t="s">
        <v>6951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1450032297</v>
      </c>
      <c r="J3543">
        <v>1444844697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8325</v>
      </c>
      <c r="R3543" t="s">
        <v>8328</v>
      </c>
      <c r="S3543" s="9">
        <f t="shared" si="277"/>
        <v>42291.739548611105</v>
      </c>
      <c r="T3543" s="9">
        <f t="shared" si="278"/>
        <v>42351.781215277777</v>
      </c>
      <c r="U3543">
        <f t="shared" si="279"/>
        <v>2015</v>
      </c>
    </row>
    <row r="3544" spans="1:21" ht="42.75" x14ac:dyDescent="0.45">
      <c r="A3544">
        <v>4024</v>
      </c>
      <c r="B3544" s="3" t="s">
        <v>4020</v>
      </c>
      <c r="C3544" s="3" t="s">
        <v>8129</v>
      </c>
      <c r="D3544" s="6">
        <v>800</v>
      </c>
      <c r="E3544" s="8">
        <v>10</v>
      </c>
      <c r="F3544" t="s">
        <v>8220</v>
      </c>
      <c r="G3544" t="s">
        <v>8223</v>
      </c>
      <c r="H3544" t="s">
        <v>8245</v>
      </c>
      <c r="I3544">
        <v>1441037097</v>
      </c>
      <c r="J3544">
        <v>1438445097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8325</v>
      </c>
      <c r="R3544" t="s">
        <v>8328</v>
      </c>
      <c r="S3544" s="9">
        <f t="shared" si="277"/>
        <v>42217.670104166667</v>
      </c>
      <c r="T3544" s="9">
        <f t="shared" si="278"/>
        <v>42247.670104166667</v>
      </c>
      <c r="U3544">
        <f t="shared" si="279"/>
        <v>2015</v>
      </c>
    </row>
    <row r="3545" spans="1:21" ht="28.5" x14ac:dyDescent="0.45">
      <c r="A3545">
        <v>1073</v>
      </c>
      <c r="B3545" s="3" t="s">
        <v>1074</v>
      </c>
      <c r="C3545" s="3" t="s">
        <v>5183</v>
      </c>
      <c r="D3545" s="6">
        <v>750</v>
      </c>
      <c r="E3545" s="8">
        <v>10</v>
      </c>
      <c r="F3545" t="s">
        <v>8220</v>
      </c>
      <c r="G3545" t="s">
        <v>8223</v>
      </c>
      <c r="H3545" t="s">
        <v>8245</v>
      </c>
      <c r="I3545">
        <v>1318806541</v>
      </c>
      <c r="J3545">
        <v>1316214541</v>
      </c>
      <c r="K3545" t="b">
        <v>0</v>
      </c>
      <c r="L3545">
        <v>1</v>
      </c>
      <c r="M3545" t="b">
        <v>0</v>
      </c>
      <c r="N3545" t="s">
        <v>8280</v>
      </c>
      <c r="O3545">
        <f t="shared" si="275"/>
        <v>1</v>
      </c>
      <c r="P3545">
        <f t="shared" si="276"/>
        <v>10</v>
      </c>
      <c r="Q3545" s="11" t="s">
        <v>8318</v>
      </c>
      <c r="R3545" t="s">
        <v>8336</v>
      </c>
      <c r="S3545" s="9">
        <f t="shared" si="277"/>
        <v>40802.964594907404</v>
      </c>
      <c r="T3545" s="9">
        <f t="shared" si="278"/>
        <v>40832.964594907404</v>
      </c>
      <c r="U3545">
        <f t="shared" si="279"/>
        <v>2011</v>
      </c>
    </row>
    <row r="3546" spans="1:21" ht="42.75" x14ac:dyDescent="0.45">
      <c r="A3546">
        <v>3795</v>
      </c>
      <c r="B3546" s="3" t="s">
        <v>3792</v>
      </c>
      <c r="C3546" s="3" t="s">
        <v>7905</v>
      </c>
      <c r="D3546" s="6">
        <v>600</v>
      </c>
      <c r="E3546" s="8">
        <v>10</v>
      </c>
      <c r="F3546" t="s">
        <v>8220</v>
      </c>
      <c r="G3546" t="s">
        <v>8224</v>
      </c>
      <c r="H3546" t="s">
        <v>8246</v>
      </c>
      <c r="I3546">
        <v>1440801000</v>
      </c>
      <c r="J3546">
        <v>1437042490</v>
      </c>
      <c r="K3546" t="b">
        <v>0</v>
      </c>
      <c r="L3546">
        <v>2</v>
      </c>
      <c r="M3546" t="b">
        <v>0</v>
      </c>
      <c r="N3546" t="s">
        <v>8303</v>
      </c>
      <c r="O3546">
        <f t="shared" si="275"/>
        <v>2</v>
      </c>
      <c r="P3546">
        <f t="shared" si="276"/>
        <v>5</v>
      </c>
      <c r="Q3546" s="11" t="s">
        <v>8325</v>
      </c>
      <c r="R3546" t="s">
        <v>8337</v>
      </c>
      <c r="S3546" s="9">
        <f t="shared" si="277"/>
        <v>42201.436226851853</v>
      </c>
      <c r="T3546" s="9">
        <f t="shared" si="278"/>
        <v>42244.9375</v>
      </c>
      <c r="U3546">
        <f t="shared" si="279"/>
        <v>2015</v>
      </c>
    </row>
    <row r="3547" spans="1:21" ht="57" x14ac:dyDescent="0.45">
      <c r="A3547">
        <v>3858</v>
      </c>
      <c r="B3547" s="3" t="s">
        <v>3855</v>
      </c>
      <c r="C3547" s="3" t="s">
        <v>7967</v>
      </c>
      <c r="D3547" s="6">
        <v>500</v>
      </c>
      <c r="E3547" s="8">
        <v>10</v>
      </c>
      <c r="F3547" t="s">
        <v>8220</v>
      </c>
      <c r="G3547" t="s">
        <v>8224</v>
      </c>
      <c r="H3547" t="s">
        <v>8246</v>
      </c>
      <c r="I3547">
        <v>1432328400</v>
      </c>
      <c r="J3547">
        <v>1430734844</v>
      </c>
      <c r="K3547" t="b">
        <v>0</v>
      </c>
      <c r="L3547">
        <v>1</v>
      </c>
      <c r="M3547" t="b">
        <v>0</v>
      </c>
      <c r="N3547" t="s">
        <v>8269</v>
      </c>
      <c r="O3547">
        <f t="shared" si="275"/>
        <v>2</v>
      </c>
      <c r="P3547">
        <f t="shared" si="276"/>
        <v>10</v>
      </c>
      <c r="Q3547" s="11" t="s">
        <v>8325</v>
      </c>
      <c r="R3547" t="s">
        <v>8328</v>
      </c>
      <c r="S3547" s="9">
        <f t="shared" si="277"/>
        <v>42128.431064814817</v>
      </c>
      <c r="T3547" s="9">
        <f t="shared" si="278"/>
        <v>42146.875</v>
      </c>
      <c r="U3547">
        <f t="shared" si="279"/>
        <v>2015</v>
      </c>
    </row>
    <row r="3548" spans="1:21" ht="42.75" x14ac:dyDescent="0.45">
      <c r="A3548">
        <v>2886</v>
      </c>
      <c r="B3548" s="3" t="s">
        <v>2886</v>
      </c>
      <c r="C3548" s="3" t="s">
        <v>6996</v>
      </c>
      <c r="D3548" s="6">
        <v>200</v>
      </c>
      <c r="E3548" s="8">
        <v>10</v>
      </c>
      <c r="F3548" t="s">
        <v>8220</v>
      </c>
      <c r="G3548" t="s">
        <v>8223</v>
      </c>
      <c r="H3548" t="s">
        <v>8245</v>
      </c>
      <c r="I3548">
        <v>1442635140</v>
      </c>
      <c r="J3548">
        <v>1442243484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10</v>
      </c>
      <c r="Q3548" s="11" t="s">
        <v>8325</v>
      </c>
      <c r="R3548" t="s">
        <v>8328</v>
      </c>
      <c r="S3548" s="9">
        <f t="shared" si="277"/>
        <v>42261.632916666669</v>
      </c>
      <c r="T3548" s="9">
        <f t="shared" si="278"/>
        <v>42266.165972222225</v>
      </c>
      <c r="U3548">
        <f t="shared" si="279"/>
        <v>2015</v>
      </c>
    </row>
    <row r="3549" spans="1:21" ht="42.75" x14ac:dyDescent="0.45">
      <c r="A3549">
        <v>3745</v>
      </c>
      <c r="B3549" s="3" t="s">
        <v>3742</v>
      </c>
      <c r="C3549" s="3" t="s">
        <v>7855</v>
      </c>
      <c r="D3549" s="6">
        <v>100</v>
      </c>
      <c r="E3549" s="8">
        <v>10</v>
      </c>
      <c r="F3549" t="s">
        <v>8220</v>
      </c>
      <c r="G3549" t="s">
        <v>8223</v>
      </c>
      <c r="H3549" t="s">
        <v>8245</v>
      </c>
      <c r="I3549">
        <v>1407689102</v>
      </c>
      <c r="J3549">
        <v>1405097102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10</v>
      </c>
      <c r="P3549">
        <f t="shared" si="276"/>
        <v>10</v>
      </c>
      <c r="Q3549" s="11" t="s">
        <v>8325</v>
      </c>
      <c r="R3549" t="s">
        <v>8328</v>
      </c>
      <c r="S3549" s="9">
        <f t="shared" si="277"/>
        <v>41831.697939814818</v>
      </c>
      <c r="T3549" s="9">
        <f t="shared" si="278"/>
        <v>41861.697939814818</v>
      </c>
      <c r="U3549">
        <f t="shared" si="279"/>
        <v>2014</v>
      </c>
    </row>
    <row r="3550" spans="1:21" ht="28.5" x14ac:dyDescent="0.45">
      <c r="A3550">
        <v>3132</v>
      </c>
      <c r="B3550" s="3" t="s">
        <v>3132</v>
      </c>
      <c r="C3550" s="3" t="s">
        <v>7242</v>
      </c>
      <c r="D3550" s="6">
        <v>30000</v>
      </c>
      <c r="E3550" s="8">
        <v>10</v>
      </c>
      <c r="F3550" t="s">
        <v>8221</v>
      </c>
      <c r="G3550" t="s">
        <v>8223</v>
      </c>
      <c r="H3550" t="s">
        <v>8245</v>
      </c>
      <c r="I3550">
        <v>1492759460</v>
      </c>
      <c r="J3550">
        <v>1487579060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8325</v>
      </c>
      <c r="R3550" t="s">
        <v>8328</v>
      </c>
      <c r="S3550" s="9">
        <f t="shared" si="277"/>
        <v>42786.350231481483</v>
      </c>
      <c r="T3550" s="9">
        <f t="shared" si="278"/>
        <v>42846.308564814812</v>
      </c>
      <c r="U3550">
        <f t="shared" si="279"/>
        <v>2017</v>
      </c>
    </row>
    <row r="3551" spans="1:21" ht="42.75" x14ac:dyDescent="0.45">
      <c r="A3551">
        <v>3129</v>
      </c>
      <c r="B3551" s="3" t="s">
        <v>3129</v>
      </c>
      <c r="C3551" s="3" t="s">
        <v>7239</v>
      </c>
      <c r="D3551" s="6">
        <v>1250</v>
      </c>
      <c r="E3551" s="8">
        <v>10</v>
      </c>
      <c r="F3551" t="s">
        <v>8221</v>
      </c>
      <c r="G3551" t="s">
        <v>8223</v>
      </c>
      <c r="H3551" t="s">
        <v>8245</v>
      </c>
      <c r="I3551">
        <v>1492542819</v>
      </c>
      <c r="J3551">
        <v>1489090419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8325</v>
      </c>
      <c r="R3551" t="s">
        <v>8328</v>
      </c>
      <c r="S3551" s="9">
        <f t="shared" si="277"/>
        <v>42803.842812499999</v>
      </c>
      <c r="T3551" s="9">
        <f t="shared" si="278"/>
        <v>42843.801145833335</v>
      </c>
      <c r="U3551">
        <f t="shared" si="279"/>
        <v>2017</v>
      </c>
    </row>
    <row r="3552" spans="1:21" ht="28.5" x14ac:dyDescent="0.4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8329</v>
      </c>
      <c r="R3552" t="s">
        <v>8338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57" x14ac:dyDescent="0.4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8329</v>
      </c>
      <c r="R3553" t="s">
        <v>8331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2.75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8310</v>
      </c>
      <c r="R3554" t="s">
        <v>8344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42.75" x14ac:dyDescent="0.4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8323</v>
      </c>
      <c r="R3555" t="s">
        <v>8339</v>
      </c>
      <c r="S3555" s="9">
        <f t="shared" si="277"/>
        <v>42396.911712962959</v>
      </c>
      <c r="T3555" s="9">
        <f t="shared" si="278"/>
        <v>42426.911712962959</v>
      </c>
      <c r="U3555">
        <f t="shared" si="279"/>
        <v>2016</v>
      </c>
    </row>
    <row r="3556" spans="1:21" ht="42.75" x14ac:dyDescent="0.4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75"/>
        <v>1</v>
      </c>
      <c r="P3556">
        <f t="shared" si="276"/>
        <v>1</v>
      </c>
      <c r="Q3556" s="11" t="s">
        <v>8310</v>
      </c>
      <c r="R3556" t="s">
        <v>8344</v>
      </c>
      <c r="S3556" s="9">
        <f t="shared" si="277"/>
        <v>41927.067627314813</v>
      </c>
      <c r="T3556" s="9">
        <f t="shared" si="278"/>
        <v>41957.109293981484</v>
      </c>
      <c r="U3556">
        <f t="shared" si="279"/>
        <v>2014</v>
      </c>
    </row>
    <row r="3557" spans="1:21" ht="42.75" x14ac:dyDescent="0.45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75"/>
        <v>0</v>
      </c>
      <c r="P3557">
        <f t="shared" si="276"/>
        <v>2</v>
      </c>
      <c r="Q3557" s="11" t="s">
        <v>8310</v>
      </c>
      <c r="R3557" t="s">
        <v>8312</v>
      </c>
      <c r="S3557" s="9">
        <f t="shared" si="277"/>
        <v>41838.832152777781</v>
      </c>
      <c r="T3557" s="9">
        <f t="shared" si="278"/>
        <v>41868.832152777781</v>
      </c>
      <c r="U3557">
        <f t="shared" si="279"/>
        <v>2014</v>
      </c>
    </row>
    <row r="3558" spans="1:21" ht="42.75" x14ac:dyDescent="0.45">
      <c r="A3558">
        <v>2423</v>
      </c>
      <c r="B3558" s="3" t="s">
        <v>2424</v>
      </c>
      <c r="C3558" s="3" t="s">
        <v>6533</v>
      </c>
      <c r="D3558" s="6">
        <v>60000</v>
      </c>
      <c r="E3558" s="8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8</v>
      </c>
      <c r="Q3558" s="11" t="s">
        <v>8321</v>
      </c>
      <c r="R3558" t="s">
        <v>8347</v>
      </c>
      <c r="S3558" s="9">
        <f t="shared" si="277"/>
        <v>41974.704745370371</v>
      </c>
      <c r="T3558" s="9">
        <f t="shared" si="278"/>
        <v>42004.704745370371</v>
      </c>
      <c r="U3558">
        <f t="shared" si="279"/>
        <v>2014</v>
      </c>
    </row>
    <row r="3559" spans="1:21" ht="42.75" x14ac:dyDescent="0.4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8310</v>
      </c>
      <c r="R3559" t="s">
        <v>8320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2.75" x14ac:dyDescent="0.4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8325</v>
      </c>
      <c r="R3560" t="s">
        <v>8328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42.75" x14ac:dyDescent="0.4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8325</v>
      </c>
      <c r="R3561" t="s">
        <v>8328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42.75" x14ac:dyDescent="0.4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8313</v>
      </c>
      <c r="R3562" t="s">
        <v>8350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42.75" x14ac:dyDescent="0.45">
      <c r="A3563">
        <v>1044</v>
      </c>
      <c r="B3563" s="3" t="s">
        <v>1045</v>
      </c>
      <c r="C3563" s="3" t="s">
        <v>5154</v>
      </c>
      <c r="D3563" s="6">
        <v>7000</v>
      </c>
      <c r="E3563" s="8">
        <v>6</v>
      </c>
      <c r="F3563" t="s">
        <v>8219</v>
      </c>
      <c r="G3563" t="s">
        <v>8223</v>
      </c>
      <c r="H3563" t="s">
        <v>8245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8279</v>
      </c>
      <c r="O3563">
        <f t="shared" si="275"/>
        <v>0</v>
      </c>
      <c r="P3563">
        <f t="shared" si="276"/>
        <v>3</v>
      </c>
      <c r="Q3563" s="11" t="s">
        <v>8348</v>
      </c>
      <c r="R3563" t="s">
        <v>8349</v>
      </c>
      <c r="S3563" s="9">
        <f t="shared" si="277"/>
        <v>42011.925937499997</v>
      </c>
      <c r="T3563" s="9">
        <f t="shared" si="278"/>
        <v>42068.852083333331</v>
      </c>
      <c r="U3563">
        <f t="shared" si="279"/>
        <v>2015</v>
      </c>
    </row>
    <row r="3564" spans="1:21" ht="42.75" x14ac:dyDescent="0.45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>
        <f t="shared" si="275"/>
        <v>0</v>
      </c>
      <c r="P3564">
        <f t="shared" si="276"/>
        <v>3</v>
      </c>
      <c r="Q3564" s="11" t="s">
        <v>8323</v>
      </c>
      <c r="R3564" t="s">
        <v>8341</v>
      </c>
      <c r="S3564" s="9">
        <f t="shared" si="277"/>
        <v>42275.861157407402</v>
      </c>
      <c r="T3564" s="9">
        <f t="shared" si="278"/>
        <v>42335.902824074074</v>
      </c>
      <c r="U3564">
        <f t="shared" si="279"/>
        <v>2015</v>
      </c>
    </row>
    <row r="3565" spans="1:21" ht="28.5" x14ac:dyDescent="0.4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8310</v>
      </c>
      <c r="R3565" t="s">
        <v>8344</v>
      </c>
      <c r="S3565" s="9">
        <f t="shared" si="277"/>
        <v>42646.896898148145</v>
      </c>
      <c r="T3565" s="9">
        <f t="shared" si="278"/>
        <v>42676.896898148145</v>
      </c>
      <c r="U3565">
        <f t="shared" si="279"/>
        <v>2016</v>
      </c>
    </row>
    <row r="3566" spans="1:21" ht="42.75" x14ac:dyDescent="0.45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8287</v>
      </c>
      <c r="O3566">
        <f t="shared" si="275"/>
        <v>0</v>
      </c>
      <c r="P3566">
        <f t="shared" si="276"/>
        <v>3</v>
      </c>
      <c r="Q3566" s="11" t="s">
        <v>8315</v>
      </c>
      <c r="R3566" t="s">
        <v>8357</v>
      </c>
      <c r="S3566" s="9">
        <f t="shared" si="277"/>
        <v>41974.712245370371</v>
      </c>
      <c r="T3566" s="9">
        <f t="shared" si="278"/>
        <v>42004.712245370371</v>
      </c>
      <c r="U3566">
        <f t="shared" si="279"/>
        <v>2014</v>
      </c>
    </row>
    <row r="3567" spans="1:21" ht="42.75" x14ac:dyDescent="0.4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8318</v>
      </c>
      <c r="R3567" t="s">
        <v>8346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57" x14ac:dyDescent="0.4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8313</v>
      </c>
      <c r="R3568" t="s">
        <v>8350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42.75" x14ac:dyDescent="0.4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8325</v>
      </c>
      <c r="R3569" t="s">
        <v>8328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42.75" x14ac:dyDescent="0.4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8310</v>
      </c>
      <c r="R3570" t="s">
        <v>8344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42.75" x14ac:dyDescent="0.45">
      <c r="A3571">
        <v>1242</v>
      </c>
      <c r="B3571" s="3" t="s">
        <v>1243</v>
      </c>
      <c r="C3571" s="3" t="s">
        <v>5352</v>
      </c>
      <c r="D3571" s="6">
        <v>911</v>
      </c>
      <c r="E3571" s="8">
        <v>5</v>
      </c>
      <c r="F3571" t="s">
        <v>8219</v>
      </c>
      <c r="G3571" t="s">
        <v>8223</v>
      </c>
      <c r="H3571" t="s">
        <v>8245</v>
      </c>
      <c r="I3571">
        <v>1315747080</v>
      </c>
      <c r="J3571">
        <v>1314417502</v>
      </c>
      <c r="K3571" t="b">
        <v>0</v>
      </c>
      <c r="L3571">
        <v>1</v>
      </c>
      <c r="M3571" t="b">
        <v>0</v>
      </c>
      <c r="N3571" t="s">
        <v>8284</v>
      </c>
      <c r="O3571">
        <f t="shared" si="275"/>
        <v>1</v>
      </c>
      <c r="P3571">
        <f t="shared" si="276"/>
        <v>5</v>
      </c>
      <c r="Q3571" s="11" t="s">
        <v>8329</v>
      </c>
      <c r="R3571" t="s">
        <v>8356</v>
      </c>
      <c r="S3571" s="9">
        <f t="shared" si="277"/>
        <v>40782.165532407409</v>
      </c>
      <c r="T3571" s="9">
        <f t="shared" si="278"/>
        <v>40797.554166666669</v>
      </c>
      <c r="U3571">
        <f t="shared" si="279"/>
        <v>2011</v>
      </c>
    </row>
    <row r="3572" spans="1:21" ht="42.75" x14ac:dyDescent="0.45">
      <c r="A3572">
        <v>609</v>
      </c>
      <c r="B3572" s="3" t="s">
        <v>610</v>
      </c>
      <c r="C3572" s="3" t="s">
        <v>4719</v>
      </c>
      <c r="D3572" s="6">
        <v>780</v>
      </c>
      <c r="E3572" s="8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1</v>
      </c>
      <c r="P3572">
        <f t="shared" si="276"/>
        <v>5</v>
      </c>
      <c r="Q3572" s="11" t="s">
        <v>8310</v>
      </c>
      <c r="R3572" t="s">
        <v>8344</v>
      </c>
      <c r="S3572" s="9">
        <f t="shared" si="277"/>
        <v>42307.034074074079</v>
      </c>
      <c r="T3572" s="9">
        <f t="shared" si="278"/>
        <v>42337.075740740736</v>
      </c>
      <c r="U3572">
        <f t="shared" si="279"/>
        <v>2015</v>
      </c>
    </row>
    <row r="3573" spans="1:21" ht="42.75" x14ac:dyDescent="0.45">
      <c r="A3573">
        <v>1178</v>
      </c>
      <c r="B3573" s="3" t="s">
        <v>1179</v>
      </c>
      <c r="C3573" s="3" t="s">
        <v>5288</v>
      </c>
      <c r="D3573" s="6">
        <v>75000</v>
      </c>
      <c r="E3573" s="8">
        <v>5</v>
      </c>
      <c r="F3573" t="s">
        <v>8220</v>
      </c>
      <c r="G3573" t="s">
        <v>8223</v>
      </c>
      <c r="H3573" t="s">
        <v>8245</v>
      </c>
      <c r="I3573">
        <v>1408225452</v>
      </c>
      <c r="J3573">
        <v>1405633452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8347</v>
      </c>
      <c r="S3573" s="9">
        <f t="shared" si="277"/>
        <v>41837.905694444446</v>
      </c>
      <c r="T3573" s="9">
        <f t="shared" si="278"/>
        <v>41867.905694444446</v>
      </c>
      <c r="U3573">
        <f t="shared" si="279"/>
        <v>2014</v>
      </c>
    </row>
    <row r="3574" spans="1:21" ht="42.75" x14ac:dyDescent="0.45">
      <c r="A3574">
        <v>161</v>
      </c>
      <c r="B3574" s="3" t="s">
        <v>163</v>
      </c>
      <c r="C3574" s="3" t="s">
        <v>4271</v>
      </c>
      <c r="D3574" s="6">
        <v>50000</v>
      </c>
      <c r="E3574" s="8">
        <v>5</v>
      </c>
      <c r="F3574" t="s">
        <v>8220</v>
      </c>
      <c r="G3574" t="s">
        <v>8223</v>
      </c>
      <c r="H3574" t="s">
        <v>8245</v>
      </c>
      <c r="I3574">
        <v>1404318595</v>
      </c>
      <c r="J3574">
        <v>1401726595</v>
      </c>
      <c r="K3574" t="b">
        <v>0</v>
      </c>
      <c r="L3574">
        <v>1</v>
      </c>
      <c r="M3574" t="b">
        <v>0</v>
      </c>
      <c r="N3574" t="s">
        <v>8266</v>
      </c>
      <c r="O3574">
        <f t="shared" si="275"/>
        <v>0</v>
      </c>
      <c r="P3574">
        <f t="shared" si="276"/>
        <v>5</v>
      </c>
      <c r="Q3574" s="11" t="s">
        <v>8323</v>
      </c>
      <c r="R3574" t="s">
        <v>8327</v>
      </c>
      <c r="S3574" s="9">
        <f t="shared" si="277"/>
        <v>41792.687442129631</v>
      </c>
      <c r="T3574" s="9">
        <f t="shared" si="278"/>
        <v>41822.687442129631</v>
      </c>
      <c r="U3574">
        <f t="shared" si="279"/>
        <v>2014</v>
      </c>
    </row>
    <row r="3575" spans="1:21" ht="42.75" x14ac:dyDescent="0.45">
      <c r="A3575">
        <v>2589</v>
      </c>
      <c r="B3575" s="3" t="s">
        <v>2589</v>
      </c>
      <c r="C3575" s="3" t="s">
        <v>6699</v>
      </c>
      <c r="D3575" s="6">
        <v>50000</v>
      </c>
      <c r="E3575" s="8">
        <v>5</v>
      </c>
      <c r="F3575" t="s">
        <v>8220</v>
      </c>
      <c r="G3575" t="s">
        <v>8231</v>
      </c>
      <c r="H3575" t="s">
        <v>8252</v>
      </c>
      <c r="I3575">
        <v>1458733927</v>
      </c>
      <c r="J3575">
        <v>1456145527</v>
      </c>
      <c r="K3575" t="b">
        <v>0</v>
      </c>
      <c r="L3575">
        <v>1</v>
      </c>
      <c r="M3575" t="b">
        <v>0</v>
      </c>
      <c r="N3575" t="s">
        <v>8282</v>
      </c>
      <c r="O3575">
        <f t="shared" si="275"/>
        <v>0</v>
      </c>
      <c r="P3575">
        <f t="shared" si="276"/>
        <v>5</v>
      </c>
      <c r="Q3575" s="11" t="s">
        <v>8321</v>
      </c>
      <c r="R3575" t="s">
        <v>8347</v>
      </c>
      <c r="S3575" s="9">
        <f t="shared" si="277"/>
        <v>42422.536192129628</v>
      </c>
      <c r="T3575" s="9">
        <f t="shared" si="278"/>
        <v>42452.494525462964</v>
      </c>
      <c r="U3575">
        <f t="shared" si="279"/>
        <v>2016</v>
      </c>
    </row>
    <row r="3576" spans="1:21" ht="42.75" x14ac:dyDescent="0.45">
      <c r="A3576">
        <v>447</v>
      </c>
      <c r="B3576" s="3" t="s">
        <v>448</v>
      </c>
      <c r="C3576" s="3" t="s">
        <v>4557</v>
      </c>
      <c r="D3576" s="6">
        <v>30000</v>
      </c>
      <c r="E3576" s="8">
        <v>5</v>
      </c>
      <c r="F3576" t="s">
        <v>8220</v>
      </c>
      <c r="G3576" t="s">
        <v>8224</v>
      </c>
      <c r="H3576" t="s">
        <v>8246</v>
      </c>
      <c r="I3576">
        <v>1364041163</v>
      </c>
      <c r="J3576">
        <v>1361884763</v>
      </c>
      <c r="K3576" t="b">
        <v>0</v>
      </c>
      <c r="L3576">
        <v>1</v>
      </c>
      <c r="M3576" t="b">
        <v>0</v>
      </c>
      <c r="N3576" t="s">
        <v>8268</v>
      </c>
      <c r="O3576">
        <f t="shared" si="275"/>
        <v>0</v>
      </c>
      <c r="P3576">
        <f t="shared" si="276"/>
        <v>5</v>
      </c>
      <c r="Q3576" s="11" t="s">
        <v>8323</v>
      </c>
      <c r="R3576" t="s">
        <v>8341</v>
      </c>
      <c r="S3576" s="9">
        <f t="shared" si="277"/>
        <v>41331.555127314816</v>
      </c>
      <c r="T3576" s="9">
        <f t="shared" si="278"/>
        <v>41356.513460648144</v>
      </c>
      <c r="U3576">
        <f t="shared" si="279"/>
        <v>2013</v>
      </c>
    </row>
    <row r="3577" spans="1:21" x14ac:dyDescent="0.45">
      <c r="A3577">
        <v>2418</v>
      </c>
      <c r="B3577" s="3" t="s">
        <v>2419</v>
      </c>
      <c r="C3577" s="3" t="s">
        <v>6528</v>
      </c>
      <c r="D3577" s="6">
        <v>25000</v>
      </c>
      <c r="E3577" s="8">
        <v>5</v>
      </c>
      <c r="F3577" t="s">
        <v>8220</v>
      </c>
      <c r="G3577" t="s">
        <v>8223</v>
      </c>
      <c r="H3577" t="s">
        <v>8245</v>
      </c>
      <c r="I3577">
        <v>1427225644</v>
      </c>
      <c r="J3577">
        <v>1422045244</v>
      </c>
      <c r="K3577" t="b">
        <v>0</v>
      </c>
      <c r="L3577">
        <v>5</v>
      </c>
      <c r="M3577" t="b">
        <v>0</v>
      </c>
      <c r="N3577" t="s">
        <v>8282</v>
      </c>
      <c r="O3577">
        <f t="shared" si="275"/>
        <v>0</v>
      </c>
      <c r="P3577">
        <f t="shared" si="276"/>
        <v>1</v>
      </c>
      <c r="Q3577" s="11" t="s">
        <v>8321</v>
      </c>
      <c r="R3577" t="s">
        <v>8347</v>
      </c>
      <c r="S3577" s="9">
        <f t="shared" si="277"/>
        <v>42027.856990740736</v>
      </c>
      <c r="T3577" s="9">
        <f t="shared" si="278"/>
        <v>42087.815324074079</v>
      </c>
      <c r="U3577">
        <f t="shared" si="279"/>
        <v>2015</v>
      </c>
    </row>
    <row r="3578" spans="1:21" ht="42.75" x14ac:dyDescent="0.45">
      <c r="A3578">
        <v>2416</v>
      </c>
      <c r="B3578" s="3" t="s">
        <v>2417</v>
      </c>
      <c r="C3578" s="3" t="s">
        <v>6526</v>
      </c>
      <c r="D3578" s="6">
        <v>20000</v>
      </c>
      <c r="E3578" s="8">
        <v>5</v>
      </c>
      <c r="F3578" t="s">
        <v>8220</v>
      </c>
      <c r="G3578" t="s">
        <v>8223</v>
      </c>
      <c r="H3578" t="s">
        <v>8245</v>
      </c>
      <c r="I3578">
        <v>1426345200</v>
      </c>
      <c r="J3578">
        <v>1421343743</v>
      </c>
      <c r="K3578" t="b">
        <v>0</v>
      </c>
      <c r="L3578">
        <v>1</v>
      </c>
      <c r="M3578" t="b">
        <v>0</v>
      </c>
      <c r="N3578" t="s">
        <v>8282</v>
      </c>
      <c r="O3578">
        <f t="shared" si="275"/>
        <v>0</v>
      </c>
      <c r="P3578">
        <f t="shared" si="276"/>
        <v>5</v>
      </c>
      <c r="Q3578" s="11" t="s">
        <v>8321</v>
      </c>
      <c r="R3578" t="s">
        <v>8347</v>
      </c>
      <c r="S3578" s="9">
        <f t="shared" si="277"/>
        <v>42019.737766203703</v>
      </c>
      <c r="T3578" s="9">
        <f t="shared" si="278"/>
        <v>42077.625</v>
      </c>
      <c r="U3578">
        <f t="shared" si="279"/>
        <v>2015</v>
      </c>
    </row>
    <row r="3579" spans="1:21" ht="42.75" x14ac:dyDescent="0.45">
      <c r="A3579">
        <v>1090</v>
      </c>
      <c r="B3579" s="3" t="s">
        <v>1091</v>
      </c>
      <c r="C3579" s="3" t="s">
        <v>5200</v>
      </c>
      <c r="D3579" s="6">
        <v>12999</v>
      </c>
      <c r="E3579" s="8">
        <v>5</v>
      </c>
      <c r="F3579" t="s">
        <v>8220</v>
      </c>
      <c r="G3579" t="s">
        <v>8225</v>
      </c>
      <c r="H3579" t="s">
        <v>8247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8280</v>
      </c>
      <c r="O3579">
        <f t="shared" si="275"/>
        <v>0</v>
      </c>
      <c r="P3579">
        <f t="shared" si="276"/>
        <v>5</v>
      </c>
      <c r="Q3579" s="11" t="s">
        <v>8318</v>
      </c>
      <c r="R3579" t="s">
        <v>8336</v>
      </c>
      <c r="S3579" s="9">
        <f t="shared" si="277"/>
        <v>42123.185798611114</v>
      </c>
      <c r="T3579" s="9">
        <f t="shared" si="278"/>
        <v>42153.185798611114</v>
      </c>
      <c r="U3579">
        <f t="shared" si="279"/>
        <v>2015</v>
      </c>
    </row>
    <row r="3580" spans="1:21" ht="42.75" x14ac:dyDescent="0.45">
      <c r="A3580">
        <v>3119</v>
      </c>
      <c r="B3580" s="3" t="s">
        <v>3119</v>
      </c>
      <c r="C3580" s="3" t="s">
        <v>7229</v>
      </c>
      <c r="D3580" s="6">
        <v>10000</v>
      </c>
      <c r="E3580" s="8">
        <v>5</v>
      </c>
      <c r="F3580" t="s">
        <v>8220</v>
      </c>
      <c r="G3580" t="s">
        <v>8223</v>
      </c>
      <c r="H3580" t="s">
        <v>8245</v>
      </c>
      <c r="I3580">
        <v>1427414732</v>
      </c>
      <c r="J3580">
        <v>1424826332</v>
      </c>
      <c r="K3580" t="b">
        <v>0</v>
      </c>
      <c r="L3580">
        <v>1</v>
      </c>
      <c r="M3580" t="b">
        <v>0</v>
      </c>
      <c r="N3580" t="s">
        <v>8301</v>
      </c>
      <c r="O3580">
        <f t="shared" si="275"/>
        <v>0</v>
      </c>
      <c r="P3580">
        <f t="shared" si="276"/>
        <v>5</v>
      </c>
      <c r="Q3580" s="11" t="s">
        <v>8325</v>
      </c>
      <c r="R3580" t="s">
        <v>8326</v>
      </c>
      <c r="S3580" s="9">
        <f t="shared" si="277"/>
        <v>42060.04550925926</v>
      </c>
      <c r="T3580" s="9">
        <f t="shared" si="278"/>
        <v>42090.003842592589</v>
      </c>
      <c r="U3580">
        <f t="shared" si="279"/>
        <v>2015</v>
      </c>
    </row>
    <row r="3581" spans="1:21" ht="42.75" x14ac:dyDescent="0.45">
      <c r="A3581">
        <v>1139</v>
      </c>
      <c r="B3581" s="3" t="s">
        <v>1140</v>
      </c>
      <c r="C3581" s="3" t="s">
        <v>5249</v>
      </c>
      <c r="D3581" s="6">
        <v>8000</v>
      </c>
      <c r="E3581" s="8">
        <v>5</v>
      </c>
      <c r="F3581" t="s">
        <v>8220</v>
      </c>
      <c r="G3581" t="s">
        <v>8223</v>
      </c>
      <c r="H3581" t="s">
        <v>8245</v>
      </c>
      <c r="I3581">
        <v>1420100426</v>
      </c>
      <c r="J3581">
        <v>1417508426</v>
      </c>
      <c r="K3581" t="b">
        <v>0</v>
      </c>
      <c r="L3581">
        <v>1</v>
      </c>
      <c r="M3581" t="b">
        <v>0</v>
      </c>
      <c r="N3581" t="s">
        <v>8281</v>
      </c>
      <c r="O3581">
        <f t="shared" si="275"/>
        <v>0</v>
      </c>
      <c r="P3581">
        <f t="shared" si="276"/>
        <v>5</v>
      </c>
      <c r="Q3581" s="11" t="s">
        <v>8318</v>
      </c>
      <c r="R3581" t="s">
        <v>8346</v>
      </c>
      <c r="S3581" s="9">
        <f t="shared" si="277"/>
        <v>41975.347523148142</v>
      </c>
      <c r="T3581" s="9">
        <f t="shared" si="278"/>
        <v>42005.347523148142</v>
      </c>
      <c r="U3581">
        <f t="shared" si="279"/>
        <v>2014</v>
      </c>
    </row>
    <row r="3582" spans="1:21" ht="42.75" x14ac:dyDescent="0.45">
      <c r="A3582">
        <v>3806</v>
      </c>
      <c r="B3582" s="3" t="s">
        <v>3803</v>
      </c>
      <c r="C3582" s="3" t="s">
        <v>7916</v>
      </c>
      <c r="D3582" s="6">
        <v>7500</v>
      </c>
      <c r="E3582" s="8">
        <v>5</v>
      </c>
      <c r="F3582" t="s">
        <v>8220</v>
      </c>
      <c r="G3582" t="s">
        <v>8225</v>
      </c>
      <c r="H3582" t="s">
        <v>8247</v>
      </c>
      <c r="I3582">
        <v>1404022381</v>
      </c>
      <c r="J3582">
        <v>1402294381</v>
      </c>
      <c r="K3582" t="b">
        <v>0</v>
      </c>
      <c r="L3582">
        <v>1</v>
      </c>
      <c r="M3582" t="b">
        <v>0</v>
      </c>
      <c r="N3582" t="s">
        <v>8303</v>
      </c>
      <c r="O3582">
        <f t="shared" si="275"/>
        <v>0</v>
      </c>
      <c r="P3582">
        <f t="shared" si="276"/>
        <v>5</v>
      </c>
      <c r="Q3582" s="11" t="s">
        <v>8325</v>
      </c>
      <c r="R3582" t="s">
        <v>8337</v>
      </c>
      <c r="S3582" s="9">
        <f t="shared" si="277"/>
        <v>41799.259039351848</v>
      </c>
      <c r="T3582" s="9">
        <f t="shared" si="278"/>
        <v>41819.259039351848</v>
      </c>
      <c r="U3582">
        <f t="shared" si="279"/>
        <v>2014</v>
      </c>
    </row>
    <row r="3583" spans="1:21" ht="42.75" x14ac:dyDescent="0.45">
      <c r="A3583">
        <v>440</v>
      </c>
      <c r="B3583" s="3" t="s">
        <v>441</v>
      </c>
      <c r="C3583" s="3" t="s">
        <v>4550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1458859153</v>
      </c>
      <c r="J3583">
        <v>1456270753</v>
      </c>
      <c r="K3583" t="b">
        <v>0</v>
      </c>
      <c r="L3583">
        <v>1</v>
      </c>
      <c r="M3583" t="b">
        <v>0</v>
      </c>
      <c r="N3583" t="s">
        <v>8268</v>
      </c>
      <c r="O3583">
        <f t="shared" si="275"/>
        <v>0</v>
      </c>
      <c r="P3583">
        <f t="shared" si="276"/>
        <v>5</v>
      </c>
      <c r="Q3583" s="11" t="s">
        <v>8323</v>
      </c>
      <c r="R3583" t="s">
        <v>8341</v>
      </c>
      <c r="S3583" s="9">
        <f t="shared" si="277"/>
        <v>42423.985567129625</v>
      </c>
      <c r="T3583" s="9">
        <f t="shared" si="278"/>
        <v>42453.943900462968</v>
      </c>
      <c r="U3583">
        <f t="shared" si="279"/>
        <v>2016</v>
      </c>
    </row>
    <row r="3584" spans="1:21" ht="42.75" x14ac:dyDescent="0.45">
      <c r="A3584">
        <v>1482</v>
      </c>
      <c r="B3584" s="3" t="s">
        <v>1483</v>
      </c>
      <c r="C3584" s="3" t="s">
        <v>5592</v>
      </c>
      <c r="D3584" s="6">
        <v>5000</v>
      </c>
      <c r="E3584" s="8">
        <v>5</v>
      </c>
      <c r="F3584" t="s">
        <v>8220</v>
      </c>
      <c r="G3584" t="s">
        <v>8223</v>
      </c>
      <c r="H3584" t="s">
        <v>8245</v>
      </c>
      <c r="I3584">
        <v>1347004260</v>
      </c>
      <c r="J3584">
        <v>1345062936</v>
      </c>
      <c r="K3584" t="b">
        <v>0</v>
      </c>
      <c r="L3584">
        <v>1</v>
      </c>
      <c r="M3584" t="b">
        <v>0</v>
      </c>
      <c r="N3584" t="s">
        <v>8273</v>
      </c>
      <c r="O3584">
        <f t="shared" si="275"/>
        <v>0</v>
      </c>
      <c r="P3584">
        <f t="shared" si="276"/>
        <v>5</v>
      </c>
      <c r="Q3584" s="11" t="s">
        <v>8313</v>
      </c>
      <c r="R3584" t="s">
        <v>8354</v>
      </c>
      <c r="S3584" s="9">
        <f t="shared" si="277"/>
        <v>41136.85805555556</v>
      </c>
      <c r="T3584" s="9">
        <f t="shared" si="278"/>
        <v>41159.32708333333</v>
      </c>
      <c r="U3584">
        <f t="shared" si="279"/>
        <v>2012</v>
      </c>
    </row>
    <row r="3585" spans="1:21" ht="42.75" x14ac:dyDescent="0.45">
      <c r="A3585">
        <v>3939</v>
      </c>
      <c r="B3585" s="3" t="s">
        <v>3936</v>
      </c>
      <c r="C3585" s="3" t="s">
        <v>8047</v>
      </c>
      <c r="D3585" s="6">
        <v>5000</v>
      </c>
      <c r="E3585" s="8">
        <v>5</v>
      </c>
      <c r="F3585" t="s">
        <v>8220</v>
      </c>
      <c r="G3585" t="s">
        <v>8225</v>
      </c>
      <c r="H3585" t="s">
        <v>8247</v>
      </c>
      <c r="I3585">
        <v>1412656200</v>
      </c>
      <c r="J3585">
        <v>1412328979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5</v>
      </c>
      <c r="Q3585" s="11" t="s">
        <v>8325</v>
      </c>
      <c r="R3585" t="s">
        <v>8328</v>
      </c>
      <c r="S3585" s="9">
        <f t="shared" si="277"/>
        <v>41915.400219907409</v>
      </c>
      <c r="T3585" s="9">
        <f t="shared" si="278"/>
        <v>41919.1875</v>
      </c>
      <c r="U3585">
        <f t="shared" si="279"/>
        <v>2014</v>
      </c>
    </row>
    <row r="3586" spans="1:21" ht="42.75" x14ac:dyDescent="0.45">
      <c r="A3586">
        <v>763</v>
      </c>
      <c r="B3586" s="3" t="s">
        <v>764</v>
      </c>
      <c r="C3586" s="3" t="s">
        <v>4873</v>
      </c>
      <c r="D3586" s="6">
        <v>4290</v>
      </c>
      <c r="E3586" s="8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80">ROUND(E3586/D3586*100,0)</f>
        <v>0</v>
      </c>
      <c r="P3586">
        <f t="shared" si="276"/>
        <v>5</v>
      </c>
      <c r="Q3586" s="11" t="s">
        <v>8313</v>
      </c>
      <c r="R3586" t="s">
        <v>8354</v>
      </c>
      <c r="S3586" s="9">
        <f t="shared" si="277"/>
        <v>41471.446851851848</v>
      </c>
      <c r="T3586" s="9">
        <f t="shared" si="278"/>
        <v>41501.446851851848</v>
      </c>
      <c r="U3586">
        <f t="shared" si="279"/>
        <v>2013</v>
      </c>
    </row>
    <row r="3587" spans="1:21" ht="28.5" x14ac:dyDescent="0.45">
      <c r="A3587">
        <v>2586</v>
      </c>
      <c r="B3587" s="3" t="s">
        <v>2586</v>
      </c>
      <c r="C3587" s="3" t="s">
        <v>6696</v>
      </c>
      <c r="D3587" s="6">
        <v>3000</v>
      </c>
      <c r="E3587" s="8">
        <v>5</v>
      </c>
      <c r="F3587" t="s">
        <v>8220</v>
      </c>
      <c r="G3587" t="s">
        <v>8224</v>
      </c>
      <c r="H3587" t="s">
        <v>8246</v>
      </c>
      <c r="I3587">
        <v>1451030136</v>
      </c>
      <c r="J3587">
        <v>1448438136</v>
      </c>
      <c r="K3587" t="b">
        <v>0</v>
      </c>
      <c r="L3587">
        <v>1</v>
      </c>
      <c r="M3587" t="b">
        <v>0</v>
      </c>
      <c r="N3587" t="s">
        <v>8282</v>
      </c>
      <c r="O3587">
        <f t="shared" si="280"/>
        <v>0</v>
      </c>
      <c r="P3587">
        <f t="shared" ref="P3587:P3650" si="281">IFERROR(ROUND(E3587/L3587,2),0)</f>
        <v>5</v>
      </c>
      <c r="Q3587" s="11" t="s">
        <v>8321</v>
      </c>
      <c r="R3587" t="s">
        <v>8347</v>
      </c>
      <c r="S3587" s="9">
        <f t="shared" ref="S3587:S3650" si="282">(((J3587/60)/60)/24)+DATE(1970,1,1)</f>
        <v>42333.330277777779</v>
      </c>
      <c r="T3587" s="9">
        <f t="shared" ref="T3587:T3650" si="283">(((I3587/60)/60)/24)+DATE(1970,1,1)</f>
        <v>42363.330277777779</v>
      </c>
      <c r="U3587">
        <f t="shared" ref="U3587:U3650" si="284">YEAR(S3587)</f>
        <v>2015</v>
      </c>
    </row>
    <row r="3588" spans="1:21" ht="42.75" x14ac:dyDescent="0.45">
      <c r="A3588">
        <v>2887</v>
      </c>
      <c r="B3588" s="3" t="s">
        <v>2887</v>
      </c>
      <c r="C3588" s="3" t="s">
        <v>6997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8325</v>
      </c>
      <c r="R3588" t="s">
        <v>8328</v>
      </c>
      <c r="S3588" s="9">
        <f t="shared" si="282"/>
        <v>41985.427361111113</v>
      </c>
      <c r="T3588" s="9">
        <f t="shared" si="283"/>
        <v>42015.427361111113</v>
      </c>
      <c r="U3588">
        <f t="shared" si="284"/>
        <v>2014</v>
      </c>
    </row>
    <row r="3589" spans="1:21" ht="42.75" x14ac:dyDescent="0.45">
      <c r="A3589">
        <v>4079</v>
      </c>
      <c r="B3589" s="3" t="s">
        <v>4075</v>
      </c>
      <c r="C3589" s="3" t="s">
        <v>8182</v>
      </c>
      <c r="D3589" s="6">
        <v>3000</v>
      </c>
      <c r="E3589" s="8">
        <v>5</v>
      </c>
      <c r="F3589" t="s">
        <v>8220</v>
      </c>
      <c r="G3589" t="s">
        <v>8223</v>
      </c>
      <c r="H3589" t="s">
        <v>8245</v>
      </c>
      <c r="I3589">
        <v>1466375521</v>
      </c>
      <c r="J3589">
        <v>1463783521</v>
      </c>
      <c r="K3589" t="b">
        <v>0</v>
      </c>
      <c r="L3589">
        <v>1</v>
      </c>
      <c r="M3589" t="b">
        <v>0</v>
      </c>
      <c r="N3589" t="s">
        <v>8269</v>
      </c>
      <c r="O3589">
        <f t="shared" si="280"/>
        <v>0</v>
      </c>
      <c r="P3589">
        <f t="shared" si="281"/>
        <v>5</v>
      </c>
      <c r="Q3589" s="11" t="s">
        <v>8325</v>
      </c>
      <c r="R3589" t="s">
        <v>8328</v>
      </c>
      <c r="S3589" s="9">
        <f t="shared" si="282"/>
        <v>42510.938900462963</v>
      </c>
      <c r="T3589" s="9">
        <f t="shared" si="283"/>
        <v>42540.938900462963</v>
      </c>
      <c r="U3589">
        <f t="shared" si="284"/>
        <v>2016</v>
      </c>
    </row>
    <row r="3590" spans="1:21" ht="42.75" x14ac:dyDescent="0.45">
      <c r="A3590">
        <v>1119</v>
      </c>
      <c r="B3590" s="3" t="s">
        <v>1120</v>
      </c>
      <c r="C3590" s="3" t="s">
        <v>5229</v>
      </c>
      <c r="D3590" s="6">
        <v>2100</v>
      </c>
      <c r="E3590" s="8">
        <v>5</v>
      </c>
      <c r="F3590" t="s">
        <v>8220</v>
      </c>
      <c r="G3590" t="s">
        <v>8223</v>
      </c>
      <c r="H3590" t="s">
        <v>8245</v>
      </c>
      <c r="I3590">
        <v>1396810864</v>
      </c>
      <c r="J3590">
        <v>1395687664</v>
      </c>
      <c r="K3590" t="b">
        <v>0</v>
      </c>
      <c r="L3590">
        <v>1</v>
      </c>
      <c r="M3590" t="b">
        <v>0</v>
      </c>
      <c r="N3590" t="s">
        <v>8280</v>
      </c>
      <c r="O3590">
        <f t="shared" si="280"/>
        <v>0</v>
      </c>
      <c r="P3590">
        <f t="shared" si="281"/>
        <v>5</v>
      </c>
      <c r="Q3590" s="11" t="s">
        <v>8318</v>
      </c>
      <c r="R3590" t="s">
        <v>8336</v>
      </c>
      <c r="S3590" s="9">
        <f t="shared" si="282"/>
        <v>41722.792407407411</v>
      </c>
      <c r="T3590" s="9">
        <f t="shared" si="283"/>
        <v>41735.792407407411</v>
      </c>
      <c r="U3590">
        <f t="shared" si="284"/>
        <v>2014</v>
      </c>
    </row>
    <row r="3591" spans="1:21" ht="42.75" x14ac:dyDescent="0.45">
      <c r="A3591">
        <v>1499</v>
      </c>
      <c r="B3591" s="3" t="s">
        <v>1500</v>
      </c>
      <c r="C3591" s="3" t="s">
        <v>5609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1470355833</v>
      </c>
      <c r="J3591">
        <v>1465171833</v>
      </c>
      <c r="K3591" t="b">
        <v>0</v>
      </c>
      <c r="L3591">
        <v>1</v>
      </c>
      <c r="M3591" t="b">
        <v>0</v>
      </c>
      <c r="N3591" t="s">
        <v>8273</v>
      </c>
      <c r="O3591">
        <f t="shared" si="280"/>
        <v>0</v>
      </c>
      <c r="P3591">
        <f t="shared" si="281"/>
        <v>5</v>
      </c>
      <c r="Q3591" s="11" t="s">
        <v>8313</v>
      </c>
      <c r="R3591" t="s">
        <v>8354</v>
      </c>
      <c r="S3591" s="9">
        <f t="shared" si="282"/>
        <v>42527.007326388892</v>
      </c>
      <c r="T3591" s="9">
        <f t="shared" si="283"/>
        <v>42587.007326388892</v>
      </c>
      <c r="U3591">
        <f t="shared" si="284"/>
        <v>2016</v>
      </c>
    </row>
    <row r="3592" spans="1:21" ht="42.75" x14ac:dyDescent="0.45">
      <c r="A3592">
        <v>3945</v>
      </c>
      <c r="B3592" s="3" t="s">
        <v>3942</v>
      </c>
      <c r="C3592" s="3" t="s">
        <v>8053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1431717268</v>
      </c>
      <c r="J3592">
        <v>1429125268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8325</v>
      </c>
      <c r="R3592" t="s">
        <v>8328</v>
      </c>
      <c r="S3592" s="9">
        <f t="shared" si="282"/>
        <v>42109.801712962959</v>
      </c>
      <c r="T3592" s="9">
        <f t="shared" si="283"/>
        <v>42139.801712962959</v>
      </c>
      <c r="U3592">
        <f t="shared" si="284"/>
        <v>2015</v>
      </c>
    </row>
    <row r="3593" spans="1:21" ht="42.75" x14ac:dyDescent="0.45">
      <c r="A3593">
        <v>3994</v>
      </c>
      <c r="B3593" s="3" t="s">
        <v>3990</v>
      </c>
      <c r="C3593" s="3" t="s">
        <v>8100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1405761690</v>
      </c>
      <c r="J3593">
        <v>1403169690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8325</v>
      </c>
      <c r="R3593" t="s">
        <v>8328</v>
      </c>
      <c r="S3593" s="9">
        <f t="shared" si="282"/>
        <v>41809.389930555553</v>
      </c>
      <c r="T3593" s="9">
        <f t="shared" si="283"/>
        <v>41839.389930555553</v>
      </c>
      <c r="U3593">
        <f t="shared" si="284"/>
        <v>2014</v>
      </c>
    </row>
    <row r="3594" spans="1:21" ht="42.75" x14ac:dyDescent="0.45">
      <c r="A3594">
        <v>4007</v>
      </c>
      <c r="B3594" s="3" t="s">
        <v>4003</v>
      </c>
      <c r="C3594" s="3" t="s">
        <v>8112</v>
      </c>
      <c r="D3594" s="6">
        <v>2000</v>
      </c>
      <c r="E3594" s="8">
        <v>5</v>
      </c>
      <c r="F3594" t="s">
        <v>8220</v>
      </c>
      <c r="G3594" t="s">
        <v>8223</v>
      </c>
      <c r="H3594" t="s">
        <v>8245</v>
      </c>
      <c r="I3594">
        <v>1409070480</v>
      </c>
      <c r="J3594">
        <v>1406572381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8325</v>
      </c>
      <c r="R3594" t="s">
        <v>8328</v>
      </c>
      <c r="S3594" s="9">
        <f t="shared" si="282"/>
        <v>41848.772928240738</v>
      </c>
      <c r="T3594" s="9">
        <f t="shared" si="283"/>
        <v>41877.686111111114</v>
      </c>
      <c r="U3594">
        <f t="shared" si="284"/>
        <v>2014</v>
      </c>
    </row>
    <row r="3595" spans="1:21" ht="42.75" x14ac:dyDescent="0.4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8325</v>
      </c>
      <c r="R3595" t="s">
        <v>8328</v>
      </c>
      <c r="S3595" s="9">
        <f t="shared" si="282"/>
        <v>42492.98505787037</v>
      </c>
      <c r="T3595" s="9">
        <f t="shared" si="283"/>
        <v>42522.98505787037</v>
      </c>
      <c r="U3595">
        <f t="shared" si="284"/>
        <v>2016</v>
      </c>
    </row>
    <row r="3596" spans="1:21" ht="42.75" x14ac:dyDescent="0.45">
      <c r="A3596">
        <v>1113</v>
      </c>
      <c r="B3596" s="3" t="s">
        <v>1114</v>
      </c>
      <c r="C3596" s="3" t="s">
        <v>5223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1408058820</v>
      </c>
      <c r="J3596">
        <v>1405466820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1</v>
      </c>
      <c r="P3596">
        <f t="shared" si="281"/>
        <v>5</v>
      </c>
      <c r="Q3596" s="11" t="s">
        <v>8318</v>
      </c>
      <c r="R3596" t="s">
        <v>8336</v>
      </c>
      <c r="S3596" s="9">
        <f t="shared" si="282"/>
        <v>41835.977083333331</v>
      </c>
      <c r="T3596" s="9">
        <f t="shared" si="283"/>
        <v>41865.977083333331</v>
      </c>
      <c r="U3596">
        <f t="shared" si="284"/>
        <v>2014</v>
      </c>
    </row>
    <row r="3597" spans="1:21" ht="42.75" x14ac:dyDescent="0.45">
      <c r="A3597">
        <v>1581</v>
      </c>
      <c r="B3597" s="3" t="s">
        <v>1582</v>
      </c>
      <c r="C3597" s="3" t="s">
        <v>5691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1450521990</v>
      </c>
      <c r="J3597">
        <v>1447757190</v>
      </c>
      <c r="K3597" t="b">
        <v>0</v>
      </c>
      <c r="L3597">
        <v>1</v>
      </c>
      <c r="M3597" t="b">
        <v>0</v>
      </c>
      <c r="N3597" t="s">
        <v>8289</v>
      </c>
      <c r="O3597">
        <f t="shared" si="280"/>
        <v>1</v>
      </c>
      <c r="P3597">
        <f t="shared" si="281"/>
        <v>5</v>
      </c>
      <c r="Q3597" s="11" t="s">
        <v>8315</v>
      </c>
      <c r="R3597" t="s">
        <v>8353</v>
      </c>
      <c r="S3597" s="9">
        <f t="shared" si="282"/>
        <v>42325.448958333334</v>
      </c>
      <c r="T3597" s="9">
        <f t="shared" si="283"/>
        <v>42357.448958333334</v>
      </c>
      <c r="U3597">
        <f t="shared" si="284"/>
        <v>2015</v>
      </c>
    </row>
    <row r="3598" spans="1:21" ht="42.75" x14ac:dyDescent="0.45">
      <c r="A3598">
        <v>2583</v>
      </c>
      <c r="B3598" s="3" t="s">
        <v>2583</v>
      </c>
      <c r="C3598" s="3" t="s">
        <v>6693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1426526880</v>
      </c>
      <c r="J3598">
        <v>1421346480</v>
      </c>
      <c r="K3598" t="b">
        <v>0</v>
      </c>
      <c r="L3598">
        <v>5</v>
      </c>
      <c r="M3598" t="b">
        <v>0</v>
      </c>
      <c r="N3598" t="s">
        <v>8282</v>
      </c>
      <c r="O3598">
        <f t="shared" si="280"/>
        <v>1</v>
      </c>
      <c r="P3598">
        <f t="shared" si="281"/>
        <v>1</v>
      </c>
      <c r="Q3598" s="11" t="s">
        <v>8321</v>
      </c>
      <c r="R3598" t="s">
        <v>8347</v>
      </c>
      <c r="S3598" s="9">
        <f t="shared" si="282"/>
        <v>42019.76944444445</v>
      </c>
      <c r="T3598" s="9">
        <f t="shared" si="283"/>
        <v>42079.727777777778</v>
      </c>
      <c r="U3598">
        <f t="shared" si="284"/>
        <v>2015</v>
      </c>
    </row>
    <row r="3599" spans="1:21" ht="42.75" x14ac:dyDescent="0.45">
      <c r="A3599">
        <v>2849</v>
      </c>
      <c r="B3599" s="3" t="s">
        <v>2849</v>
      </c>
      <c r="C3599" s="3" t="s">
        <v>6959</v>
      </c>
      <c r="D3599" s="6">
        <v>500</v>
      </c>
      <c r="E3599" s="8">
        <v>5</v>
      </c>
      <c r="F3599" t="s">
        <v>8220</v>
      </c>
      <c r="G3599" t="s">
        <v>8224</v>
      </c>
      <c r="H3599" t="s">
        <v>8246</v>
      </c>
      <c r="I3599">
        <v>1461406600</v>
      </c>
      <c r="J3599">
        <v>1458814600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1</v>
      </c>
      <c r="P3599">
        <f t="shared" si="281"/>
        <v>5</v>
      </c>
      <c r="Q3599" s="11" t="s">
        <v>8325</v>
      </c>
      <c r="R3599" t="s">
        <v>8328</v>
      </c>
      <c r="S3599" s="9">
        <f t="shared" si="282"/>
        <v>42453.428240740745</v>
      </c>
      <c r="T3599" s="9">
        <f t="shared" si="283"/>
        <v>42483.428240740745</v>
      </c>
      <c r="U3599">
        <f t="shared" si="284"/>
        <v>2016</v>
      </c>
    </row>
    <row r="3600" spans="1:21" ht="42.75" x14ac:dyDescent="0.45">
      <c r="A3600">
        <v>1694</v>
      </c>
      <c r="B3600" s="3" t="s">
        <v>1695</v>
      </c>
      <c r="C3600" s="3" t="s">
        <v>5804</v>
      </c>
      <c r="D3600" s="6">
        <v>10000</v>
      </c>
      <c r="E3600" s="8">
        <v>5</v>
      </c>
      <c r="F3600" t="s">
        <v>8221</v>
      </c>
      <c r="G3600" t="s">
        <v>8223</v>
      </c>
      <c r="H3600" t="s">
        <v>8245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8291</v>
      </c>
      <c r="O3600">
        <f t="shared" si="280"/>
        <v>0</v>
      </c>
      <c r="P3600">
        <f t="shared" si="281"/>
        <v>5</v>
      </c>
      <c r="Q3600" s="11" t="s">
        <v>8329</v>
      </c>
      <c r="R3600" t="s">
        <v>8332</v>
      </c>
      <c r="S3600" s="9">
        <f t="shared" si="282"/>
        <v>42791.669837962967</v>
      </c>
      <c r="T3600" s="9">
        <f t="shared" si="283"/>
        <v>42821.191666666666</v>
      </c>
      <c r="U3600">
        <f t="shared" si="284"/>
        <v>2017</v>
      </c>
    </row>
    <row r="3601" spans="1:21" ht="28.5" x14ac:dyDescent="0.4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8310</v>
      </c>
      <c r="R3601" t="s">
        <v>8344</v>
      </c>
      <c r="S3601" s="9">
        <f t="shared" si="282"/>
        <v>42131.455439814818</v>
      </c>
      <c r="T3601" s="9">
        <f t="shared" si="283"/>
        <v>42161.44930555555</v>
      </c>
      <c r="U3601">
        <f t="shared" si="284"/>
        <v>2015</v>
      </c>
    </row>
    <row r="3602" spans="1:21" ht="42.75" x14ac:dyDescent="0.45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80"/>
        <v>0</v>
      </c>
      <c r="P3602">
        <f t="shared" si="281"/>
        <v>2</v>
      </c>
      <c r="Q3602" s="11" t="s">
        <v>8318</v>
      </c>
      <c r="R3602" t="s">
        <v>8346</v>
      </c>
      <c r="S3602" s="9">
        <f t="shared" si="282"/>
        <v>42645.367442129631</v>
      </c>
      <c r="T3602" s="9">
        <f t="shared" si="283"/>
        <v>42680.409108796302</v>
      </c>
      <c r="U3602">
        <f t="shared" si="284"/>
        <v>2016</v>
      </c>
    </row>
    <row r="3603" spans="1:21" x14ac:dyDescent="0.45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80"/>
        <v>0</v>
      </c>
      <c r="P3603">
        <f t="shared" si="281"/>
        <v>1.33</v>
      </c>
      <c r="Q3603" s="11" t="s">
        <v>8321</v>
      </c>
      <c r="R3603" t="s">
        <v>8347</v>
      </c>
      <c r="S3603" s="9">
        <f t="shared" si="282"/>
        <v>42034.339363425926</v>
      </c>
      <c r="T3603" s="9">
        <f t="shared" si="283"/>
        <v>42064.339363425926</v>
      </c>
      <c r="U3603">
        <f t="shared" si="284"/>
        <v>2015</v>
      </c>
    </row>
    <row r="3604" spans="1:21" ht="57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8325</v>
      </c>
      <c r="R3604" t="s">
        <v>8328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2.75" x14ac:dyDescent="0.45">
      <c r="A3605">
        <v>2394</v>
      </c>
      <c r="B3605" s="3" t="s">
        <v>2395</v>
      </c>
      <c r="C3605" s="3" t="s">
        <v>6504</v>
      </c>
      <c r="D3605" s="6">
        <v>5000</v>
      </c>
      <c r="E3605" s="8">
        <v>3</v>
      </c>
      <c r="F3605" t="s">
        <v>8219</v>
      </c>
      <c r="G3605" t="s">
        <v>8240</v>
      </c>
      <c r="H3605" t="s">
        <v>8248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8270</v>
      </c>
      <c r="O3605">
        <f t="shared" si="280"/>
        <v>0</v>
      </c>
      <c r="P3605">
        <f t="shared" si="281"/>
        <v>1.5</v>
      </c>
      <c r="Q3605" s="11" t="s">
        <v>8310</v>
      </c>
      <c r="R3605" t="s">
        <v>8344</v>
      </c>
      <c r="S3605" s="9">
        <f t="shared" si="282"/>
        <v>42031.362187499995</v>
      </c>
      <c r="T3605" s="9">
        <f t="shared" si="283"/>
        <v>42061.362187499995</v>
      </c>
      <c r="U3605">
        <f t="shared" si="284"/>
        <v>2015</v>
      </c>
    </row>
    <row r="3606" spans="1:21" ht="42.75" x14ac:dyDescent="0.45">
      <c r="A3606">
        <v>3805</v>
      </c>
      <c r="B3606" s="3" t="s">
        <v>3802</v>
      </c>
      <c r="C3606" s="3" t="s">
        <v>7915</v>
      </c>
      <c r="D3606" s="6">
        <v>150000</v>
      </c>
      <c r="E3606" s="8">
        <v>3</v>
      </c>
      <c r="F3606" t="s">
        <v>8220</v>
      </c>
      <c r="G3606" t="s">
        <v>8223</v>
      </c>
      <c r="H3606" t="s">
        <v>8245</v>
      </c>
      <c r="I3606">
        <v>1411852640</v>
      </c>
      <c r="J3606">
        <v>1406668640</v>
      </c>
      <c r="K3606" t="b">
        <v>0</v>
      </c>
      <c r="L3606">
        <v>2</v>
      </c>
      <c r="M3606" t="b">
        <v>0</v>
      </c>
      <c r="N3606" t="s">
        <v>8303</v>
      </c>
      <c r="O3606">
        <f t="shared" si="280"/>
        <v>0</v>
      </c>
      <c r="P3606">
        <f t="shared" si="281"/>
        <v>1.5</v>
      </c>
      <c r="Q3606" s="11" t="s">
        <v>8325</v>
      </c>
      <c r="R3606" t="s">
        <v>8337</v>
      </c>
      <c r="S3606" s="9">
        <f t="shared" si="282"/>
        <v>41849.887037037035</v>
      </c>
      <c r="T3606" s="9">
        <f t="shared" si="283"/>
        <v>41909.887037037035</v>
      </c>
      <c r="U3606">
        <f t="shared" si="284"/>
        <v>2014</v>
      </c>
    </row>
    <row r="3607" spans="1:21" ht="42.75" x14ac:dyDescent="0.45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80"/>
        <v>0</v>
      </c>
      <c r="P3607">
        <f t="shared" si="281"/>
        <v>1</v>
      </c>
      <c r="Q3607" s="11" t="s">
        <v>8323</v>
      </c>
      <c r="R3607" t="s">
        <v>8341</v>
      </c>
      <c r="S3607" s="9">
        <f t="shared" si="282"/>
        <v>41500.747453703705</v>
      </c>
      <c r="T3607" s="9">
        <f t="shared" si="283"/>
        <v>41530.747453703705</v>
      </c>
      <c r="U3607">
        <f t="shared" si="284"/>
        <v>2013</v>
      </c>
    </row>
    <row r="3608" spans="1:21" ht="42.75" x14ac:dyDescent="0.45">
      <c r="A3608">
        <v>3993</v>
      </c>
      <c r="B3608" s="3" t="s">
        <v>3989</v>
      </c>
      <c r="C3608" s="3" t="s">
        <v>8099</v>
      </c>
      <c r="D3608" s="6">
        <v>50000</v>
      </c>
      <c r="E3608" s="8">
        <v>3</v>
      </c>
      <c r="F3608" t="s">
        <v>8220</v>
      </c>
      <c r="G3608" t="s">
        <v>8223</v>
      </c>
      <c r="H3608" t="s">
        <v>8245</v>
      </c>
      <c r="I3608">
        <v>1431549912</v>
      </c>
      <c r="J3608">
        <v>1428957912</v>
      </c>
      <c r="K3608" t="b">
        <v>0</v>
      </c>
      <c r="L3608">
        <v>1</v>
      </c>
      <c r="M3608" t="b">
        <v>0</v>
      </c>
      <c r="N3608" t="s">
        <v>8269</v>
      </c>
      <c r="O3608">
        <f t="shared" si="280"/>
        <v>0</v>
      </c>
      <c r="P3608">
        <f t="shared" si="281"/>
        <v>3</v>
      </c>
      <c r="Q3608" s="11" t="s">
        <v>8325</v>
      </c>
      <c r="R3608" t="s">
        <v>8328</v>
      </c>
      <c r="S3608" s="9">
        <f t="shared" si="282"/>
        <v>42107.864722222221</v>
      </c>
      <c r="T3608" s="9">
        <f t="shared" si="283"/>
        <v>42137.864722222221</v>
      </c>
      <c r="U3608">
        <f t="shared" si="284"/>
        <v>2015</v>
      </c>
    </row>
    <row r="3609" spans="1:21" ht="28.5" x14ac:dyDescent="0.4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8315</v>
      </c>
      <c r="R3609" t="s">
        <v>8353</v>
      </c>
      <c r="S3609" s="9">
        <f t="shared" si="282"/>
        <v>42033.845543981486</v>
      </c>
      <c r="T3609" s="9">
        <f t="shared" si="283"/>
        <v>42063.845543981486</v>
      </c>
      <c r="U3609">
        <f t="shared" si="284"/>
        <v>2015</v>
      </c>
    </row>
    <row r="3610" spans="1:21" ht="42.75" x14ac:dyDescent="0.45">
      <c r="A3610">
        <v>3058</v>
      </c>
      <c r="B3610" s="3" t="s">
        <v>3058</v>
      </c>
      <c r="C3610" s="3" t="s">
        <v>7168</v>
      </c>
      <c r="D3610" s="6">
        <v>18000</v>
      </c>
      <c r="E3610" s="8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80"/>
        <v>0</v>
      </c>
      <c r="P3610">
        <f t="shared" si="281"/>
        <v>1</v>
      </c>
      <c r="Q3610" s="11" t="s">
        <v>8325</v>
      </c>
      <c r="R3610" t="s">
        <v>8326</v>
      </c>
      <c r="S3610" s="9">
        <f t="shared" si="282"/>
        <v>42460.374305555553</v>
      </c>
      <c r="T3610" s="9">
        <f t="shared" si="283"/>
        <v>42510.374305555553</v>
      </c>
      <c r="U3610">
        <f t="shared" si="284"/>
        <v>2016</v>
      </c>
    </row>
    <row r="3611" spans="1:21" ht="28.5" x14ac:dyDescent="0.4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0"/>
        <v>0</v>
      </c>
      <c r="P3611">
        <f t="shared" si="281"/>
        <v>1</v>
      </c>
      <c r="Q3611" s="11" t="s">
        <v>8310</v>
      </c>
      <c r="R3611" t="s">
        <v>8312</v>
      </c>
      <c r="S3611" s="9">
        <f t="shared" si="282"/>
        <v>42615.753310185188</v>
      </c>
      <c r="T3611" s="9">
        <f t="shared" si="283"/>
        <v>42645.753310185188</v>
      </c>
      <c r="U3611">
        <f t="shared" si="284"/>
        <v>2016</v>
      </c>
    </row>
    <row r="3612" spans="1:21" x14ac:dyDescent="0.45">
      <c r="A3612">
        <v>3904</v>
      </c>
      <c r="B3612" s="3" t="s">
        <v>3901</v>
      </c>
      <c r="C3612" s="3" t="s">
        <v>8012</v>
      </c>
      <c r="D3612" s="6">
        <v>10000</v>
      </c>
      <c r="E3612" s="8">
        <v>3</v>
      </c>
      <c r="F3612" t="s">
        <v>8220</v>
      </c>
      <c r="G3612" t="s">
        <v>8223</v>
      </c>
      <c r="H3612" t="s">
        <v>8245</v>
      </c>
      <c r="I3612">
        <v>1429074240</v>
      </c>
      <c r="J3612">
        <v>1427866200</v>
      </c>
      <c r="K3612" t="b">
        <v>0</v>
      </c>
      <c r="L3612">
        <v>2</v>
      </c>
      <c r="M3612" t="b">
        <v>0</v>
      </c>
      <c r="N3612" t="s">
        <v>8269</v>
      </c>
      <c r="O3612">
        <f t="shared" si="280"/>
        <v>0</v>
      </c>
      <c r="P3612">
        <f t="shared" si="281"/>
        <v>1.5</v>
      </c>
      <c r="Q3612" s="11" t="s">
        <v>8325</v>
      </c>
      <c r="R3612" t="s">
        <v>8328</v>
      </c>
      <c r="S3612" s="9">
        <f t="shared" si="282"/>
        <v>42095.229166666672</v>
      </c>
      <c r="T3612" s="9">
        <f t="shared" si="283"/>
        <v>42109.211111111115</v>
      </c>
      <c r="U3612">
        <f t="shared" si="284"/>
        <v>2015</v>
      </c>
    </row>
    <row r="3613" spans="1:21" ht="42.75" x14ac:dyDescent="0.4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8323</v>
      </c>
      <c r="R3613" t="s">
        <v>8327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42.75" x14ac:dyDescent="0.4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8325</v>
      </c>
      <c r="R3614" t="s">
        <v>8328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42.75" x14ac:dyDescent="0.4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8325</v>
      </c>
      <c r="R3615" t="s">
        <v>8328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28.5" x14ac:dyDescent="0.4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8313</v>
      </c>
      <c r="R3616" t="s">
        <v>8350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28.5" x14ac:dyDescent="0.45">
      <c r="A3617">
        <v>635</v>
      </c>
      <c r="B3617" s="3" t="s">
        <v>636</v>
      </c>
      <c r="C3617" s="3" t="s">
        <v>4745</v>
      </c>
      <c r="D3617" s="6">
        <v>25000</v>
      </c>
      <c r="E3617" s="8">
        <v>2</v>
      </c>
      <c r="F3617" t="s">
        <v>8219</v>
      </c>
      <c r="G3617" t="s">
        <v>8223</v>
      </c>
      <c r="H3617" t="s">
        <v>8245</v>
      </c>
      <c r="I3617">
        <v>1428804762</v>
      </c>
      <c r="J3617">
        <v>1426212762</v>
      </c>
      <c r="K3617" t="b">
        <v>0</v>
      </c>
      <c r="L3617">
        <v>1</v>
      </c>
      <c r="M3617" t="b">
        <v>0</v>
      </c>
      <c r="N3617" t="s">
        <v>8270</v>
      </c>
      <c r="O3617">
        <f t="shared" si="280"/>
        <v>0</v>
      </c>
      <c r="P3617">
        <f t="shared" si="281"/>
        <v>2</v>
      </c>
      <c r="Q3617" s="11" t="s">
        <v>8310</v>
      </c>
      <c r="R3617" t="s">
        <v>8344</v>
      </c>
      <c r="S3617" s="9">
        <f t="shared" si="282"/>
        <v>42076.092152777783</v>
      </c>
      <c r="T3617" s="9">
        <f t="shared" si="283"/>
        <v>42106.092152777783</v>
      </c>
      <c r="U3617">
        <f t="shared" si="284"/>
        <v>2015</v>
      </c>
    </row>
    <row r="3618" spans="1:21" ht="42.75" x14ac:dyDescent="0.45">
      <c r="A3618">
        <v>1451</v>
      </c>
      <c r="B3618" s="3" t="s">
        <v>1452</v>
      </c>
      <c r="C3618" s="3" t="s">
        <v>5561</v>
      </c>
      <c r="D3618" s="6">
        <v>18950</v>
      </c>
      <c r="E3618" s="8">
        <v>2</v>
      </c>
      <c r="F3618" t="s">
        <v>8219</v>
      </c>
      <c r="G3618" t="s">
        <v>8223</v>
      </c>
      <c r="H3618" t="s">
        <v>8245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8285</v>
      </c>
      <c r="O3618">
        <f t="shared" si="280"/>
        <v>0</v>
      </c>
      <c r="P3618">
        <f t="shared" si="281"/>
        <v>1</v>
      </c>
      <c r="Q3618" s="11" t="s">
        <v>8313</v>
      </c>
      <c r="R3618" t="s">
        <v>8350</v>
      </c>
      <c r="S3618" s="9">
        <f t="shared" si="282"/>
        <v>41931.959016203706</v>
      </c>
      <c r="T3618" s="9">
        <f t="shared" si="283"/>
        <v>41962.00068287037</v>
      </c>
      <c r="U3618">
        <f t="shared" si="284"/>
        <v>2014</v>
      </c>
    </row>
    <row r="3619" spans="1:21" ht="42.75" x14ac:dyDescent="0.45">
      <c r="A3619">
        <v>2360</v>
      </c>
      <c r="B3619" s="3" t="s">
        <v>2361</v>
      </c>
      <c r="C3619" s="3" t="s">
        <v>6470</v>
      </c>
      <c r="D3619" s="6">
        <v>5000</v>
      </c>
      <c r="E3619" s="8">
        <v>2</v>
      </c>
      <c r="F3619" t="s">
        <v>8219</v>
      </c>
      <c r="G3619" t="s">
        <v>8228</v>
      </c>
      <c r="H3619" t="s">
        <v>8250</v>
      </c>
      <c r="I3619">
        <v>1454864280</v>
      </c>
      <c r="J3619">
        <v>1452272280</v>
      </c>
      <c r="K3619" t="b">
        <v>0</v>
      </c>
      <c r="L3619">
        <v>1</v>
      </c>
      <c r="M3619" t="b">
        <v>0</v>
      </c>
      <c r="N3619" t="s">
        <v>8270</v>
      </c>
      <c r="O3619">
        <f t="shared" si="280"/>
        <v>0</v>
      </c>
      <c r="P3619">
        <f t="shared" si="281"/>
        <v>2</v>
      </c>
      <c r="Q3619" s="11" t="s">
        <v>8310</v>
      </c>
      <c r="R3619" t="s">
        <v>8344</v>
      </c>
      <c r="S3619" s="9">
        <f t="shared" si="282"/>
        <v>42377.70694444445</v>
      </c>
      <c r="T3619" s="9">
        <f t="shared" si="283"/>
        <v>42407.70694444445</v>
      </c>
      <c r="U3619">
        <f t="shared" si="284"/>
        <v>2016</v>
      </c>
    </row>
    <row r="3620" spans="1:21" ht="42.75" x14ac:dyDescent="0.45">
      <c r="A3620">
        <v>3629</v>
      </c>
      <c r="B3620" s="3" t="s">
        <v>3627</v>
      </c>
      <c r="C3620" s="3" t="s">
        <v>7739</v>
      </c>
      <c r="D3620" s="6">
        <v>1000000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1462467600</v>
      </c>
      <c r="J3620">
        <v>1457403364</v>
      </c>
      <c r="K3620" t="b">
        <v>0</v>
      </c>
      <c r="L3620">
        <v>2</v>
      </c>
      <c r="M3620" t="b">
        <v>0</v>
      </c>
      <c r="N3620" t="s">
        <v>8303</v>
      </c>
      <c r="O3620">
        <f t="shared" si="280"/>
        <v>0</v>
      </c>
      <c r="P3620">
        <f t="shared" si="281"/>
        <v>1</v>
      </c>
      <c r="Q3620" s="11" t="s">
        <v>8325</v>
      </c>
      <c r="R3620" t="s">
        <v>8337</v>
      </c>
      <c r="S3620" s="9">
        <f t="shared" si="282"/>
        <v>42437.094490740739</v>
      </c>
      <c r="T3620" s="9">
        <f t="shared" si="283"/>
        <v>42495.708333333328</v>
      </c>
      <c r="U3620">
        <f t="shared" si="284"/>
        <v>2016</v>
      </c>
    </row>
    <row r="3621" spans="1:21" ht="28.5" x14ac:dyDescent="0.45">
      <c r="A3621">
        <v>2431</v>
      </c>
      <c r="B3621" s="3" t="s">
        <v>2432</v>
      </c>
      <c r="C3621" s="3" t="s">
        <v>6541</v>
      </c>
      <c r="D3621" s="6">
        <v>100000</v>
      </c>
      <c r="E3621" s="8">
        <v>2</v>
      </c>
      <c r="F3621" t="s">
        <v>8220</v>
      </c>
      <c r="G3621" t="s">
        <v>8223</v>
      </c>
      <c r="H3621" t="s">
        <v>8245</v>
      </c>
      <c r="I3621">
        <v>1467080613</v>
      </c>
      <c r="J3621">
        <v>1461896613</v>
      </c>
      <c r="K3621" t="b">
        <v>0</v>
      </c>
      <c r="L3621">
        <v>2</v>
      </c>
      <c r="M3621" t="b">
        <v>0</v>
      </c>
      <c r="N3621" t="s">
        <v>8282</v>
      </c>
      <c r="O3621">
        <f t="shared" si="280"/>
        <v>0</v>
      </c>
      <c r="P3621">
        <f t="shared" si="281"/>
        <v>1</v>
      </c>
      <c r="Q3621" s="11" t="s">
        <v>8321</v>
      </c>
      <c r="R3621" t="s">
        <v>8347</v>
      </c>
      <c r="S3621" s="9">
        <f t="shared" si="282"/>
        <v>42489.099687499998</v>
      </c>
      <c r="T3621" s="9">
        <f t="shared" si="283"/>
        <v>42549.099687499998</v>
      </c>
      <c r="U3621">
        <f t="shared" si="284"/>
        <v>2016</v>
      </c>
    </row>
    <row r="3622" spans="1:21" ht="42.75" x14ac:dyDescent="0.45">
      <c r="A3622">
        <v>445</v>
      </c>
      <c r="B3622" s="3" t="s">
        <v>446</v>
      </c>
      <c r="C3622" s="3" t="s">
        <v>4555</v>
      </c>
      <c r="D3622" s="6">
        <v>60000</v>
      </c>
      <c r="E3622" s="8">
        <v>2</v>
      </c>
      <c r="F3622" t="s">
        <v>8220</v>
      </c>
      <c r="G3622" t="s">
        <v>8223</v>
      </c>
      <c r="H3622" t="s">
        <v>8245</v>
      </c>
      <c r="I3622">
        <v>1432195375</v>
      </c>
      <c r="J3622">
        <v>1430899375</v>
      </c>
      <c r="K3622" t="b">
        <v>0</v>
      </c>
      <c r="L3622">
        <v>2</v>
      </c>
      <c r="M3622" t="b">
        <v>0</v>
      </c>
      <c r="N3622" t="s">
        <v>8268</v>
      </c>
      <c r="O3622">
        <f t="shared" si="280"/>
        <v>0</v>
      </c>
      <c r="P3622">
        <f t="shared" si="281"/>
        <v>1</v>
      </c>
      <c r="Q3622" s="11" t="s">
        <v>8323</v>
      </c>
      <c r="R3622" t="s">
        <v>8341</v>
      </c>
      <c r="S3622" s="9">
        <f t="shared" si="282"/>
        <v>42130.335358796292</v>
      </c>
      <c r="T3622" s="9">
        <f t="shared" si="283"/>
        <v>42145.335358796292</v>
      </c>
      <c r="U3622">
        <f t="shared" si="284"/>
        <v>2015</v>
      </c>
    </row>
    <row r="3623" spans="1:21" ht="42.75" x14ac:dyDescent="0.45">
      <c r="A3623">
        <v>4006</v>
      </c>
      <c r="B3623" s="3" t="s">
        <v>4002</v>
      </c>
      <c r="C3623" s="3" t="s">
        <v>8111</v>
      </c>
      <c r="D3623" s="6">
        <v>30000</v>
      </c>
      <c r="E3623" s="8">
        <v>2</v>
      </c>
      <c r="F3623" t="s">
        <v>8220</v>
      </c>
      <c r="G3623" t="s">
        <v>8223</v>
      </c>
      <c r="H3623" t="s">
        <v>8245</v>
      </c>
      <c r="I3623">
        <v>1455647587</v>
      </c>
      <c r="J3623">
        <v>1453487587</v>
      </c>
      <c r="K3623" t="b">
        <v>0</v>
      </c>
      <c r="L3623">
        <v>1</v>
      </c>
      <c r="M3623" t="b">
        <v>0</v>
      </c>
      <c r="N3623" t="s">
        <v>8269</v>
      </c>
      <c r="O3623">
        <f t="shared" si="280"/>
        <v>0</v>
      </c>
      <c r="P3623">
        <f t="shared" si="281"/>
        <v>2</v>
      </c>
      <c r="Q3623" s="11" t="s">
        <v>8325</v>
      </c>
      <c r="R3623" t="s">
        <v>8328</v>
      </c>
      <c r="S3623" s="9">
        <f t="shared" si="282"/>
        <v>42391.772997685184</v>
      </c>
      <c r="T3623" s="9">
        <f t="shared" si="283"/>
        <v>42416.772997685184</v>
      </c>
      <c r="U3623">
        <f t="shared" si="284"/>
        <v>2016</v>
      </c>
    </row>
    <row r="3624" spans="1:21" ht="42.75" x14ac:dyDescent="0.45">
      <c r="A3624">
        <v>2432</v>
      </c>
      <c r="B3624" s="3" t="s">
        <v>2433</v>
      </c>
      <c r="C3624" s="3" t="s">
        <v>6542</v>
      </c>
      <c r="D3624" s="6">
        <v>14000</v>
      </c>
      <c r="E3624" s="8">
        <v>2</v>
      </c>
      <c r="F3624" t="s">
        <v>8220</v>
      </c>
      <c r="G3624" t="s">
        <v>8223</v>
      </c>
      <c r="H3624" t="s">
        <v>8245</v>
      </c>
      <c r="I3624">
        <v>1425791697</v>
      </c>
      <c r="J3624">
        <v>1423199697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1" t="s">
        <v>8321</v>
      </c>
      <c r="R3624" t="s">
        <v>8347</v>
      </c>
      <c r="S3624" s="9">
        <f t="shared" si="282"/>
        <v>42041.218715277777</v>
      </c>
      <c r="T3624" s="9">
        <f t="shared" si="283"/>
        <v>42071.218715277777</v>
      </c>
      <c r="U3624">
        <f t="shared" si="284"/>
        <v>2015</v>
      </c>
    </row>
    <row r="3625" spans="1:21" ht="42.75" x14ac:dyDescent="0.45">
      <c r="A3625">
        <v>3072</v>
      </c>
      <c r="B3625" s="3" t="s">
        <v>3072</v>
      </c>
      <c r="C3625" s="3" t="s">
        <v>7182</v>
      </c>
      <c r="D3625" s="6">
        <v>12000</v>
      </c>
      <c r="E3625" s="8">
        <v>2</v>
      </c>
      <c r="F3625" t="s">
        <v>8220</v>
      </c>
      <c r="G3625" t="s">
        <v>8223</v>
      </c>
      <c r="H3625" t="s">
        <v>8245</v>
      </c>
      <c r="I3625">
        <v>1477791960</v>
      </c>
      <c r="J3625">
        <v>1476549262</v>
      </c>
      <c r="K3625" t="b">
        <v>0</v>
      </c>
      <c r="L3625">
        <v>2</v>
      </c>
      <c r="M3625" t="b">
        <v>0</v>
      </c>
      <c r="N3625" t="s">
        <v>8301</v>
      </c>
      <c r="O3625">
        <f t="shared" si="280"/>
        <v>0</v>
      </c>
      <c r="P3625">
        <f t="shared" si="281"/>
        <v>1</v>
      </c>
      <c r="Q3625" s="11" t="s">
        <v>8325</v>
      </c>
      <c r="R3625" t="s">
        <v>8326</v>
      </c>
      <c r="S3625" s="9">
        <f t="shared" si="282"/>
        <v>42658.690532407403</v>
      </c>
      <c r="T3625" s="9">
        <f t="shared" si="283"/>
        <v>42673.073611111111</v>
      </c>
      <c r="U3625">
        <f t="shared" si="284"/>
        <v>2016</v>
      </c>
    </row>
    <row r="3626" spans="1:21" ht="42.75" x14ac:dyDescent="0.45">
      <c r="A3626">
        <v>2913</v>
      </c>
      <c r="B3626" s="3" t="s">
        <v>2913</v>
      </c>
      <c r="C3626" s="3" t="s">
        <v>7023</v>
      </c>
      <c r="D3626" s="6">
        <v>10000</v>
      </c>
      <c r="E3626" s="8">
        <v>2</v>
      </c>
      <c r="F3626" t="s">
        <v>8220</v>
      </c>
      <c r="G3626" t="s">
        <v>8223</v>
      </c>
      <c r="H3626" t="s">
        <v>8245</v>
      </c>
      <c r="I3626">
        <v>1410041339</v>
      </c>
      <c r="J3626">
        <v>1404857339</v>
      </c>
      <c r="K3626" t="b">
        <v>0</v>
      </c>
      <c r="L3626">
        <v>2</v>
      </c>
      <c r="M3626" t="b">
        <v>0</v>
      </c>
      <c r="N3626" t="s">
        <v>8269</v>
      </c>
      <c r="O3626">
        <f t="shared" si="280"/>
        <v>0</v>
      </c>
      <c r="P3626">
        <f t="shared" si="281"/>
        <v>1</v>
      </c>
      <c r="Q3626" s="11" t="s">
        <v>8325</v>
      </c>
      <c r="R3626" t="s">
        <v>8328</v>
      </c>
      <c r="S3626" s="9">
        <f t="shared" si="282"/>
        <v>41828.922905092593</v>
      </c>
      <c r="T3626" s="9">
        <f t="shared" si="283"/>
        <v>41888.922905092593</v>
      </c>
      <c r="U3626">
        <f t="shared" si="284"/>
        <v>2014</v>
      </c>
    </row>
    <row r="3627" spans="1:21" ht="42.75" x14ac:dyDescent="0.4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8325</v>
      </c>
      <c r="R3627" t="s">
        <v>8328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42.75" x14ac:dyDescent="0.4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8325</v>
      </c>
      <c r="R3628" t="s">
        <v>8326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28.5" x14ac:dyDescent="0.4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8315</v>
      </c>
      <c r="R3629" t="s">
        <v>8355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2.75" x14ac:dyDescent="0.4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8313</v>
      </c>
      <c r="R3630" t="s">
        <v>8358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2.75" x14ac:dyDescent="0.4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8313</v>
      </c>
      <c r="R3631" t="s">
        <v>8354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28.5" x14ac:dyDescent="0.4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8318</v>
      </c>
      <c r="R3632" t="s">
        <v>8336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42.75" x14ac:dyDescent="0.4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8318</v>
      </c>
      <c r="R3633" t="s">
        <v>8336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28.5" x14ac:dyDescent="0.4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8310</v>
      </c>
      <c r="R3634" t="s">
        <v>8344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28.5" x14ac:dyDescent="0.4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8310</v>
      </c>
      <c r="R3635" t="s">
        <v>8344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2.75" x14ac:dyDescent="0.45">
      <c r="A3636">
        <v>1316</v>
      </c>
      <c r="B3636" s="3" t="s">
        <v>1317</v>
      </c>
      <c r="C3636" s="3" t="s">
        <v>5426</v>
      </c>
      <c r="D3636" s="6">
        <v>75000</v>
      </c>
      <c r="E3636" s="8">
        <v>1</v>
      </c>
      <c r="F3636" t="s">
        <v>8219</v>
      </c>
      <c r="G3636" t="s">
        <v>8223</v>
      </c>
      <c r="H3636" t="s">
        <v>8245</v>
      </c>
      <c r="I3636">
        <v>1456700709</v>
      </c>
      <c r="J3636">
        <v>1453676709</v>
      </c>
      <c r="K3636" t="b">
        <v>0</v>
      </c>
      <c r="L3636">
        <v>1</v>
      </c>
      <c r="M3636" t="b">
        <v>0</v>
      </c>
      <c r="N3636" t="s">
        <v>8271</v>
      </c>
      <c r="O3636">
        <f t="shared" si="280"/>
        <v>0</v>
      </c>
      <c r="P3636">
        <f t="shared" si="281"/>
        <v>1</v>
      </c>
      <c r="Q3636" s="11" t="s">
        <v>8310</v>
      </c>
      <c r="R3636" t="s">
        <v>8312</v>
      </c>
      <c r="S3636" s="9">
        <f t="shared" si="282"/>
        <v>42393.961909722217</v>
      </c>
      <c r="T3636" s="9">
        <f t="shared" si="283"/>
        <v>42428.961909722217</v>
      </c>
      <c r="U3636">
        <f t="shared" si="284"/>
        <v>2016</v>
      </c>
    </row>
    <row r="3637" spans="1:21" ht="28.5" x14ac:dyDescent="0.45">
      <c r="A3637">
        <v>634</v>
      </c>
      <c r="B3637" s="3" t="s">
        <v>635</v>
      </c>
      <c r="C3637" s="3" t="s">
        <v>4744</v>
      </c>
      <c r="D3637" s="6">
        <v>5000</v>
      </c>
      <c r="E3637" s="8">
        <v>1</v>
      </c>
      <c r="F3637" t="s">
        <v>8219</v>
      </c>
      <c r="G3637" t="s">
        <v>8223</v>
      </c>
      <c r="H3637" t="s">
        <v>8245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8270</v>
      </c>
      <c r="O3637">
        <f t="shared" si="280"/>
        <v>0</v>
      </c>
      <c r="P3637">
        <f t="shared" si="281"/>
        <v>1</v>
      </c>
      <c r="Q3637" s="11" t="s">
        <v>8310</v>
      </c>
      <c r="R3637" t="s">
        <v>8344</v>
      </c>
      <c r="S3637" s="9">
        <f t="shared" si="282"/>
        <v>42031.928576388891</v>
      </c>
      <c r="T3637" s="9">
        <f t="shared" si="283"/>
        <v>42061.928576388891</v>
      </c>
      <c r="U3637">
        <f t="shared" si="284"/>
        <v>2015</v>
      </c>
    </row>
    <row r="3638" spans="1:21" ht="42.75" x14ac:dyDescent="0.45">
      <c r="A3638">
        <v>121</v>
      </c>
      <c r="B3638" s="3" t="s">
        <v>123</v>
      </c>
      <c r="C3638" s="3" t="s">
        <v>4232</v>
      </c>
      <c r="D3638" s="6">
        <v>3000</v>
      </c>
      <c r="E3638" s="8">
        <v>1</v>
      </c>
      <c r="F3638" t="s">
        <v>8219</v>
      </c>
      <c r="G3638" t="s">
        <v>8223</v>
      </c>
      <c r="H3638" t="s">
        <v>8245</v>
      </c>
      <c r="I3638">
        <v>1429352160</v>
      </c>
      <c r="J3638">
        <v>1427993710</v>
      </c>
      <c r="K3638" t="b">
        <v>0</v>
      </c>
      <c r="L3638">
        <v>1</v>
      </c>
      <c r="M3638" t="b">
        <v>0</v>
      </c>
      <c r="N3638" t="s">
        <v>8265</v>
      </c>
      <c r="O3638">
        <f t="shared" si="280"/>
        <v>0</v>
      </c>
      <c r="P3638">
        <f t="shared" si="281"/>
        <v>1</v>
      </c>
      <c r="Q3638" s="11" t="s">
        <v>8323</v>
      </c>
      <c r="R3638" t="s">
        <v>8339</v>
      </c>
      <c r="S3638" s="9">
        <f t="shared" si="282"/>
        <v>42096.704976851848</v>
      </c>
      <c r="T3638" s="9">
        <f t="shared" si="283"/>
        <v>42112.427777777775</v>
      </c>
      <c r="U3638">
        <f t="shared" si="284"/>
        <v>2015</v>
      </c>
    </row>
    <row r="3639" spans="1:21" ht="42.75" x14ac:dyDescent="0.45">
      <c r="A3639">
        <v>1047</v>
      </c>
      <c r="B3639" s="3" t="s">
        <v>1048</v>
      </c>
      <c r="C3639" s="3" t="s">
        <v>5157</v>
      </c>
      <c r="D3639" s="6">
        <v>2000</v>
      </c>
      <c r="E3639" s="8">
        <v>1</v>
      </c>
      <c r="F3639" t="s">
        <v>8219</v>
      </c>
      <c r="G3639" t="s">
        <v>8223</v>
      </c>
      <c r="H3639" t="s">
        <v>8245</v>
      </c>
      <c r="I3639">
        <v>1415219915</v>
      </c>
      <c r="J3639">
        <v>1412624315</v>
      </c>
      <c r="K3639" t="b">
        <v>0</v>
      </c>
      <c r="L3639">
        <v>1</v>
      </c>
      <c r="M3639" t="b">
        <v>0</v>
      </c>
      <c r="N3639" t="s">
        <v>8279</v>
      </c>
      <c r="O3639">
        <f t="shared" si="280"/>
        <v>0</v>
      </c>
      <c r="P3639">
        <f t="shared" si="281"/>
        <v>1</v>
      </c>
      <c r="Q3639" s="11" t="s">
        <v>8348</v>
      </c>
      <c r="R3639" t="s">
        <v>8349</v>
      </c>
      <c r="S3639" s="9">
        <f t="shared" si="282"/>
        <v>41918.818460648145</v>
      </c>
      <c r="T3639" s="9">
        <f t="shared" si="283"/>
        <v>41948.860127314816</v>
      </c>
      <c r="U3639">
        <f t="shared" si="284"/>
        <v>2014</v>
      </c>
    </row>
    <row r="3640" spans="1:21" ht="42.75" x14ac:dyDescent="0.45">
      <c r="A3640">
        <v>2344</v>
      </c>
      <c r="B3640" s="3" t="s">
        <v>2345</v>
      </c>
      <c r="C3640" s="3" t="s">
        <v>6454</v>
      </c>
      <c r="D3640" s="6">
        <v>1000</v>
      </c>
      <c r="E3640" s="8">
        <v>1</v>
      </c>
      <c r="F3640" t="s">
        <v>8219</v>
      </c>
      <c r="G3640" t="s">
        <v>8228</v>
      </c>
      <c r="H3640" t="s">
        <v>8250</v>
      </c>
      <c r="I3640">
        <v>1466789269</v>
      </c>
      <c r="J3640">
        <v>1464197269</v>
      </c>
      <c r="K3640" t="b">
        <v>0</v>
      </c>
      <c r="L3640">
        <v>1</v>
      </c>
      <c r="M3640" t="b">
        <v>0</v>
      </c>
      <c r="N3640" t="s">
        <v>8270</v>
      </c>
      <c r="O3640">
        <f t="shared" si="280"/>
        <v>0</v>
      </c>
      <c r="P3640">
        <f t="shared" si="281"/>
        <v>1</v>
      </c>
      <c r="Q3640" s="11" t="s">
        <v>8310</v>
      </c>
      <c r="R3640" t="s">
        <v>8344</v>
      </c>
      <c r="S3640" s="9">
        <f t="shared" si="282"/>
        <v>42515.727650462963</v>
      </c>
      <c r="T3640" s="9">
        <f t="shared" si="283"/>
        <v>42545.727650462963</v>
      </c>
      <c r="U3640">
        <f t="shared" si="284"/>
        <v>2016</v>
      </c>
    </row>
    <row r="3641" spans="1:21" ht="42.75" x14ac:dyDescent="0.45">
      <c r="A3641">
        <v>542</v>
      </c>
      <c r="B3641" s="3" t="s">
        <v>543</v>
      </c>
      <c r="C3641" s="3" t="s">
        <v>4652</v>
      </c>
      <c r="D3641" s="6">
        <v>250000</v>
      </c>
      <c r="E3641" s="8">
        <v>1</v>
      </c>
      <c r="F3641" t="s">
        <v>8220</v>
      </c>
      <c r="G3641" t="s">
        <v>8223</v>
      </c>
      <c r="H3641" t="s">
        <v>8245</v>
      </c>
      <c r="I3641">
        <v>1462293716</v>
      </c>
      <c r="J3641">
        <v>1457113316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8310</v>
      </c>
      <c r="R3641" t="s">
        <v>8344</v>
      </c>
      <c r="S3641" s="9">
        <f t="shared" si="282"/>
        <v>42433.737453703703</v>
      </c>
      <c r="T3641" s="9">
        <f t="shared" si="283"/>
        <v>42493.695787037039</v>
      </c>
      <c r="U3641">
        <f t="shared" si="284"/>
        <v>2016</v>
      </c>
    </row>
    <row r="3642" spans="1:21" ht="42.75" x14ac:dyDescent="0.45">
      <c r="A3642">
        <v>3951</v>
      </c>
      <c r="B3642" s="3" t="s">
        <v>3948</v>
      </c>
      <c r="C3642" s="3" t="s">
        <v>6961</v>
      </c>
      <c r="D3642" s="6">
        <v>200000</v>
      </c>
      <c r="E3642" s="8">
        <v>1</v>
      </c>
      <c r="F3642" t="s">
        <v>8220</v>
      </c>
      <c r="G3642" t="s">
        <v>8240</v>
      </c>
      <c r="H3642" t="s">
        <v>8248</v>
      </c>
      <c r="I3642">
        <v>1462301342</v>
      </c>
      <c r="J3642">
        <v>1457120942</v>
      </c>
      <c r="K3642" t="b">
        <v>0</v>
      </c>
      <c r="L3642">
        <v>1</v>
      </c>
      <c r="M3642" t="b">
        <v>0</v>
      </c>
      <c r="N3642" t="s">
        <v>8269</v>
      </c>
      <c r="O3642">
        <f t="shared" si="280"/>
        <v>0</v>
      </c>
      <c r="P3642">
        <f t="shared" si="281"/>
        <v>1</v>
      </c>
      <c r="Q3642" s="11" t="s">
        <v>8325</v>
      </c>
      <c r="R3642" t="s">
        <v>8328</v>
      </c>
      <c r="S3642" s="9">
        <f t="shared" si="282"/>
        <v>42433.825717592597</v>
      </c>
      <c r="T3642" s="9">
        <f t="shared" si="283"/>
        <v>42493.784050925926</v>
      </c>
      <c r="U3642">
        <f t="shared" si="284"/>
        <v>2016</v>
      </c>
    </row>
    <row r="3643" spans="1:21" ht="28.5" x14ac:dyDescent="0.45">
      <c r="A3643">
        <v>696</v>
      </c>
      <c r="B3643" s="3" t="s">
        <v>697</v>
      </c>
      <c r="C3643" s="3" t="s">
        <v>4806</v>
      </c>
      <c r="D3643" s="6">
        <v>175000</v>
      </c>
      <c r="E3643" s="8">
        <v>1</v>
      </c>
      <c r="F3643" t="s">
        <v>8220</v>
      </c>
      <c r="G3643" t="s">
        <v>8232</v>
      </c>
      <c r="H3643" t="s">
        <v>8248</v>
      </c>
      <c r="I3643">
        <v>1406326502</v>
      </c>
      <c r="J3643">
        <v>1403734502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8310</v>
      </c>
      <c r="R3643" t="s">
        <v>8312</v>
      </c>
      <c r="S3643" s="9">
        <f t="shared" si="282"/>
        <v>41815.927106481482</v>
      </c>
      <c r="T3643" s="9">
        <f t="shared" si="283"/>
        <v>41845.927106481482</v>
      </c>
      <c r="U3643">
        <f t="shared" si="284"/>
        <v>2014</v>
      </c>
    </row>
    <row r="3644" spans="1:21" ht="42.75" x14ac:dyDescent="0.45">
      <c r="A3644">
        <v>1450</v>
      </c>
      <c r="B3644" s="3" t="s">
        <v>1451</v>
      </c>
      <c r="C3644" s="3" t="s">
        <v>5560</v>
      </c>
      <c r="D3644" s="6">
        <v>100000</v>
      </c>
      <c r="E3644" s="8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80"/>
        <v>0</v>
      </c>
      <c r="P3644">
        <f t="shared" si="281"/>
        <v>1</v>
      </c>
      <c r="Q3644" s="11" t="s">
        <v>8313</v>
      </c>
      <c r="R3644" t="s">
        <v>8350</v>
      </c>
      <c r="S3644" s="9">
        <f t="shared" si="282"/>
        <v>42390.171261574069</v>
      </c>
      <c r="T3644" s="9">
        <f t="shared" si="283"/>
        <v>42420.171261574069</v>
      </c>
      <c r="U3644">
        <f t="shared" si="284"/>
        <v>2016</v>
      </c>
    </row>
    <row r="3645" spans="1:21" ht="28.5" x14ac:dyDescent="0.45">
      <c r="A3645">
        <v>2582</v>
      </c>
      <c r="B3645" s="3" t="s">
        <v>2582</v>
      </c>
      <c r="C3645" s="3" t="s">
        <v>6692</v>
      </c>
      <c r="D3645" s="6">
        <v>90000</v>
      </c>
      <c r="E3645" s="8">
        <v>1</v>
      </c>
      <c r="F3645" t="s">
        <v>8220</v>
      </c>
      <c r="G3645" t="s">
        <v>8223</v>
      </c>
      <c r="H3645" t="s">
        <v>8245</v>
      </c>
      <c r="I3645">
        <v>1477784634</v>
      </c>
      <c r="J3645">
        <v>1475192634</v>
      </c>
      <c r="K3645" t="b">
        <v>0</v>
      </c>
      <c r="L3645">
        <v>1</v>
      </c>
      <c r="M3645" t="b">
        <v>0</v>
      </c>
      <c r="N3645" t="s">
        <v>8282</v>
      </c>
      <c r="O3645">
        <f t="shared" si="280"/>
        <v>0</v>
      </c>
      <c r="P3645">
        <f t="shared" si="281"/>
        <v>1</v>
      </c>
      <c r="Q3645" s="11" t="s">
        <v>8321</v>
      </c>
      <c r="R3645" t="s">
        <v>8347</v>
      </c>
      <c r="S3645" s="9">
        <f t="shared" si="282"/>
        <v>42642.988819444443</v>
      </c>
      <c r="T3645" s="9">
        <f t="shared" si="283"/>
        <v>42672.988819444443</v>
      </c>
      <c r="U3645">
        <f t="shared" si="284"/>
        <v>2016</v>
      </c>
    </row>
    <row r="3646" spans="1:21" ht="42.75" x14ac:dyDescent="0.45">
      <c r="A3646">
        <v>576</v>
      </c>
      <c r="B3646" s="3" t="s">
        <v>577</v>
      </c>
      <c r="C3646" s="3" t="s">
        <v>4686</v>
      </c>
      <c r="D3646" s="6">
        <v>80000</v>
      </c>
      <c r="E3646" s="8">
        <v>1</v>
      </c>
      <c r="F3646" t="s">
        <v>8220</v>
      </c>
      <c r="G3646" t="s">
        <v>8223</v>
      </c>
      <c r="H3646" t="s">
        <v>8245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8310</v>
      </c>
      <c r="R3646" t="s">
        <v>8344</v>
      </c>
      <c r="S3646" s="9">
        <f t="shared" si="282"/>
        <v>42031.471666666665</v>
      </c>
      <c r="T3646" s="9">
        <f t="shared" si="283"/>
        <v>42091.43</v>
      </c>
      <c r="U3646">
        <f t="shared" si="284"/>
        <v>2015</v>
      </c>
    </row>
    <row r="3647" spans="1:21" ht="42.75" x14ac:dyDescent="0.45">
      <c r="A3647">
        <v>2594</v>
      </c>
      <c r="B3647" s="3" t="s">
        <v>2594</v>
      </c>
      <c r="C3647" s="3" t="s">
        <v>6704</v>
      </c>
      <c r="D3647" s="6">
        <v>80000</v>
      </c>
      <c r="E3647" s="8">
        <v>1</v>
      </c>
      <c r="F3647" t="s">
        <v>8220</v>
      </c>
      <c r="G3647" t="s">
        <v>8223</v>
      </c>
      <c r="H3647" t="s">
        <v>8245</v>
      </c>
      <c r="I3647">
        <v>1407453228</v>
      </c>
      <c r="J3647">
        <v>1404861228</v>
      </c>
      <c r="K3647" t="b">
        <v>0</v>
      </c>
      <c r="L3647">
        <v>1</v>
      </c>
      <c r="M3647" t="b">
        <v>0</v>
      </c>
      <c r="N3647" t="s">
        <v>8282</v>
      </c>
      <c r="O3647">
        <f t="shared" si="280"/>
        <v>0</v>
      </c>
      <c r="P3647">
        <f t="shared" si="281"/>
        <v>1</v>
      </c>
      <c r="Q3647" s="11" t="s">
        <v>8321</v>
      </c>
      <c r="R3647" t="s">
        <v>8347</v>
      </c>
      <c r="S3647" s="9">
        <f t="shared" si="282"/>
        <v>41828.967916666668</v>
      </c>
      <c r="T3647" s="9">
        <f t="shared" si="283"/>
        <v>41858.967916666668</v>
      </c>
      <c r="U3647">
        <f t="shared" si="284"/>
        <v>2014</v>
      </c>
    </row>
    <row r="3648" spans="1:21" ht="28.5" x14ac:dyDescent="0.45">
      <c r="A3648">
        <v>496</v>
      </c>
      <c r="B3648" s="3" t="s">
        <v>497</v>
      </c>
      <c r="C3648" s="3" t="s">
        <v>4606</v>
      </c>
      <c r="D3648" s="6">
        <v>60000</v>
      </c>
      <c r="E3648" s="8">
        <v>1</v>
      </c>
      <c r="F3648" t="s">
        <v>8220</v>
      </c>
      <c r="G3648" t="s">
        <v>8223</v>
      </c>
      <c r="H3648" t="s">
        <v>8245</v>
      </c>
      <c r="I3648">
        <v>1392070874</v>
      </c>
      <c r="J3648">
        <v>1386886874</v>
      </c>
      <c r="K3648" t="b">
        <v>0</v>
      </c>
      <c r="L3648">
        <v>1</v>
      </c>
      <c r="M3648" t="b">
        <v>0</v>
      </c>
      <c r="N3648" t="s">
        <v>8268</v>
      </c>
      <c r="O3648">
        <f t="shared" si="280"/>
        <v>0</v>
      </c>
      <c r="P3648">
        <f t="shared" si="281"/>
        <v>1</v>
      </c>
      <c r="Q3648" s="11" t="s">
        <v>8323</v>
      </c>
      <c r="R3648" t="s">
        <v>8341</v>
      </c>
      <c r="S3648" s="9">
        <f t="shared" si="282"/>
        <v>41620.93141203704</v>
      </c>
      <c r="T3648" s="9">
        <f t="shared" si="283"/>
        <v>41680.93141203704</v>
      </c>
      <c r="U3648">
        <f t="shared" si="284"/>
        <v>2013</v>
      </c>
    </row>
    <row r="3649" spans="1:21" ht="42.75" x14ac:dyDescent="0.45">
      <c r="A3649">
        <v>171</v>
      </c>
      <c r="B3649" s="3" t="s">
        <v>173</v>
      </c>
      <c r="C3649" s="3" t="s">
        <v>4281</v>
      </c>
      <c r="D3649" s="6">
        <v>50000</v>
      </c>
      <c r="E3649" s="8">
        <v>1</v>
      </c>
      <c r="F3649" t="s">
        <v>8220</v>
      </c>
      <c r="G3649" t="s">
        <v>8223</v>
      </c>
      <c r="H3649" t="s">
        <v>8245</v>
      </c>
      <c r="I3649">
        <v>1470975614</v>
      </c>
      <c r="J3649">
        <v>1465791614</v>
      </c>
      <c r="K3649" t="b">
        <v>0</v>
      </c>
      <c r="L3649">
        <v>1</v>
      </c>
      <c r="M3649" t="b">
        <v>0</v>
      </c>
      <c r="N3649" t="s">
        <v>8266</v>
      </c>
      <c r="O3649">
        <f t="shared" si="280"/>
        <v>0</v>
      </c>
      <c r="P3649">
        <f t="shared" si="281"/>
        <v>1</v>
      </c>
      <c r="Q3649" s="11" t="s">
        <v>8323</v>
      </c>
      <c r="R3649" t="s">
        <v>8327</v>
      </c>
      <c r="S3649" s="9">
        <f t="shared" si="282"/>
        <v>42534.180717592593</v>
      </c>
      <c r="T3649" s="9">
        <f t="shared" si="283"/>
        <v>42594.180717592593</v>
      </c>
      <c r="U3649">
        <f t="shared" si="284"/>
        <v>2016</v>
      </c>
    </row>
    <row r="3650" spans="1:21" ht="28.5" x14ac:dyDescent="0.45">
      <c r="A3650">
        <v>2427</v>
      </c>
      <c r="B3650" s="3" t="s">
        <v>2428</v>
      </c>
      <c r="C3650" s="3" t="s">
        <v>6537</v>
      </c>
      <c r="D3650" s="6">
        <v>50000</v>
      </c>
      <c r="E3650" s="8">
        <v>1</v>
      </c>
      <c r="F3650" t="s">
        <v>8220</v>
      </c>
      <c r="G3650" t="s">
        <v>8223</v>
      </c>
      <c r="H3650" t="s">
        <v>8245</v>
      </c>
      <c r="I3650">
        <v>1458715133</v>
      </c>
      <c r="J3650">
        <v>1455262733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si="281"/>
        <v>1</v>
      </c>
      <c r="Q3650" s="11" t="s">
        <v>8321</v>
      </c>
      <c r="R3650" t="s">
        <v>8347</v>
      </c>
      <c r="S3650" s="9">
        <f t="shared" si="282"/>
        <v>42412.318668981476</v>
      </c>
      <c r="T3650" s="9">
        <f t="shared" si="283"/>
        <v>42452.277002314819</v>
      </c>
      <c r="U3650">
        <f t="shared" si="284"/>
        <v>2016</v>
      </c>
    </row>
    <row r="3651" spans="1:21" ht="42.75" x14ac:dyDescent="0.45">
      <c r="A3651">
        <v>3200</v>
      </c>
      <c r="B3651" s="3" t="s">
        <v>3200</v>
      </c>
      <c r="C3651" s="3" t="s">
        <v>7310</v>
      </c>
      <c r="D3651" s="6">
        <v>50000</v>
      </c>
      <c r="E3651" s="8">
        <v>1</v>
      </c>
      <c r="F3651" t="s">
        <v>8220</v>
      </c>
      <c r="G3651" t="s">
        <v>8223</v>
      </c>
      <c r="H3651" t="s">
        <v>8245</v>
      </c>
      <c r="I3651">
        <v>1461994440</v>
      </c>
      <c r="J3651">
        <v>1459410101</v>
      </c>
      <c r="K3651" t="b">
        <v>0</v>
      </c>
      <c r="L3651">
        <v>1</v>
      </c>
      <c r="M3651" t="b">
        <v>0</v>
      </c>
      <c r="N3651" t="s">
        <v>8303</v>
      </c>
      <c r="O3651">
        <f t="shared" si="285"/>
        <v>0</v>
      </c>
      <c r="P3651">
        <f t="shared" ref="P3651:P3714" si="286">IFERROR(ROUND(E3651/L3651,2),0)</f>
        <v>1</v>
      </c>
      <c r="Q3651" s="11" t="s">
        <v>8325</v>
      </c>
      <c r="R3651" t="s">
        <v>8337</v>
      </c>
      <c r="S3651" s="9">
        <f t="shared" ref="S3651:S3714" si="287">(((J3651/60)/60)/24)+DATE(1970,1,1)</f>
        <v>42460.320613425924</v>
      </c>
      <c r="T3651" s="9">
        <f t="shared" ref="T3651:T3714" si="288">(((I3651/60)/60)/24)+DATE(1970,1,1)</f>
        <v>42490.231944444444</v>
      </c>
      <c r="U3651">
        <f t="shared" ref="U3651:U3714" si="289">YEAR(S3651)</f>
        <v>2016</v>
      </c>
    </row>
    <row r="3652" spans="1:21" ht="28.5" x14ac:dyDescent="0.45">
      <c r="A3652">
        <v>2428</v>
      </c>
      <c r="B3652" s="3" t="s">
        <v>2429</v>
      </c>
      <c r="C3652" s="3" t="s">
        <v>6538</v>
      </c>
      <c r="D3652" s="6">
        <v>35000</v>
      </c>
      <c r="E3652" s="8">
        <v>1</v>
      </c>
      <c r="F3652" t="s">
        <v>8220</v>
      </c>
      <c r="G3652" t="s">
        <v>8223</v>
      </c>
      <c r="H3652" t="s">
        <v>8245</v>
      </c>
      <c r="I3652">
        <v>1426182551</v>
      </c>
      <c r="J3652">
        <v>1423594151</v>
      </c>
      <c r="K3652" t="b">
        <v>0</v>
      </c>
      <c r="L3652">
        <v>1</v>
      </c>
      <c r="M3652" t="b">
        <v>0</v>
      </c>
      <c r="N3652" t="s">
        <v>8282</v>
      </c>
      <c r="O3652">
        <f t="shared" si="285"/>
        <v>0</v>
      </c>
      <c r="P3652">
        <f t="shared" si="286"/>
        <v>1</v>
      </c>
      <c r="Q3652" s="11" t="s">
        <v>8321</v>
      </c>
      <c r="R3652" t="s">
        <v>8347</v>
      </c>
      <c r="S3652" s="9">
        <f t="shared" si="287"/>
        <v>42045.784155092595</v>
      </c>
      <c r="T3652" s="9">
        <f t="shared" si="288"/>
        <v>42075.742488425924</v>
      </c>
      <c r="U3652">
        <f t="shared" si="289"/>
        <v>2015</v>
      </c>
    </row>
    <row r="3653" spans="1:21" ht="42.75" x14ac:dyDescent="0.45">
      <c r="A3653">
        <v>2689</v>
      </c>
      <c r="B3653" s="3" t="s">
        <v>2689</v>
      </c>
      <c r="C3653" s="3" t="s">
        <v>6799</v>
      </c>
      <c r="D3653" s="6">
        <v>35000</v>
      </c>
      <c r="E3653" s="8">
        <v>1</v>
      </c>
      <c r="F3653" t="s">
        <v>8220</v>
      </c>
      <c r="G3653" t="s">
        <v>8223</v>
      </c>
      <c r="H3653" t="s">
        <v>8245</v>
      </c>
      <c r="I3653">
        <v>1469919890</v>
      </c>
      <c r="J3653">
        <v>1467327890</v>
      </c>
      <c r="K3653" t="b">
        <v>0</v>
      </c>
      <c r="L3653">
        <v>1</v>
      </c>
      <c r="M3653" t="b">
        <v>0</v>
      </c>
      <c r="N3653" t="s">
        <v>8282</v>
      </c>
      <c r="O3653">
        <f t="shared" si="285"/>
        <v>0</v>
      </c>
      <c r="P3653">
        <f t="shared" si="286"/>
        <v>1</v>
      </c>
      <c r="Q3653" s="11" t="s">
        <v>8321</v>
      </c>
      <c r="R3653" t="s">
        <v>8347</v>
      </c>
      <c r="S3653" s="9">
        <f t="shared" si="287"/>
        <v>42551.961689814809</v>
      </c>
      <c r="T3653" s="9">
        <f t="shared" si="288"/>
        <v>42581.961689814809</v>
      </c>
      <c r="U3653">
        <f t="shared" si="289"/>
        <v>2016</v>
      </c>
    </row>
    <row r="3654" spans="1:21" ht="42.75" x14ac:dyDescent="0.45">
      <c r="A3654">
        <v>2694</v>
      </c>
      <c r="B3654" s="3" t="s">
        <v>2694</v>
      </c>
      <c r="C3654" s="3" t="s">
        <v>6804</v>
      </c>
      <c r="D3654" s="6">
        <v>30000</v>
      </c>
      <c r="E3654" s="8">
        <v>1</v>
      </c>
      <c r="F3654" t="s">
        <v>8220</v>
      </c>
      <c r="G3654" t="s">
        <v>8223</v>
      </c>
      <c r="H3654" t="s">
        <v>8245</v>
      </c>
      <c r="I3654">
        <v>1411701739</v>
      </c>
      <c r="J3654">
        <v>1409109739</v>
      </c>
      <c r="K3654" t="b">
        <v>0</v>
      </c>
      <c r="L3654">
        <v>1</v>
      </c>
      <c r="M3654" t="b">
        <v>0</v>
      </c>
      <c r="N3654" t="s">
        <v>8282</v>
      </c>
      <c r="O3654">
        <f t="shared" si="285"/>
        <v>0</v>
      </c>
      <c r="P3654">
        <f t="shared" si="286"/>
        <v>1</v>
      </c>
      <c r="Q3654" s="11" t="s">
        <v>8321</v>
      </c>
      <c r="R3654" t="s">
        <v>8347</v>
      </c>
      <c r="S3654" s="9">
        <f t="shared" si="287"/>
        <v>41878.140497685185</v>
      </c>
      <c r="T3654" s="9">
        <f t="shared" si="288"/>
        <v>41908.140497685185</v>
      </c>
      <c r="U3654">
        <f t="shared" si="289"/>
        <v>2014</v>
      </c>
    </row>
    <row r="3655" spans="1:21" ht="42.75" x14ac:dyDescent="0.45">
      <c r="A3655">
        <v>2910</v>
      </c>
      <c r="B3655" s="3" t="s">
        <v>2910</v>
      </c>
      <c r="C3655" s="3" t="s">
        <v>7020</v>
      </c>
      <c r="D3655" s="6">
        <v>30000</v>
      </c>
      <c r="E3655" s="8">
        <v>1</v>
      </c>
      <c r="F3655" t="s">
        <v>8220</v>
      </c>
      <c r="G3655" t="s">
        <v>8224</v>
      </c>
      <c r="H3655" t="s">
        <v>8246</v>
      </c>
      <c r="I3655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8269</v>
      </c>
      <c r="O3655">
        <f t="shared" si="285"/>
        <v>0</v>
      </c>
      <c r="P3655">
        <f t="shared" si="286"/>
        <v>1</v>
      </c>
      <c r="Q3655" s="11" t="s">
        <v>8325</v>
      </c>
      <c r="R3655" t="s">
        <v>8328</v>
      </c>
      <c r="S3655" s="9">
        <f t="shared" si="287"/>
        <v>42107.841284722221</v>
      </c>
      <c r="T3655" s="9">
        <f t="shared" si="288"/>
        <v>42167.841284722221</v>
      </c>
      <c r="U3655">
        <f t="shared" si="289"/>
        <v>2015</v>
      </c>
    </row>
    <row r="3656" spans="1:21" ht="42.75" x14ac:dyDescent="0.45">
      <c r="A3656">
        <v>1134</v>
      </c>
      <c r="B3656" s="3" t="s">
        <v>1135</v>
      </c>
      <c r="C3656" s="3" t="s">
        <v>5244</v>
      </c>
      <c r="D3656" s="6">
        <v>25000</v>
      </c>
      <c r="E3656" s="8">
        <v>1</v>
      </c>
      <c r="F3656" t="s">
        <v>8220</v>
      </c>
      <c r="G3656" t="s">
        <v>8225</v>
      </c>
      <c r="H3656" t="s">
        <v>8247</v>
      </c>
      <c r="I3656">
        <v>1417235580</v>
      </c>
      <c r="J3656">
        <v>1416034228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8318</v>
      </c>
      <c r="R3656" t="s">
        <v>8346</v>
      </c>
      <c r="S3656" s="9">
        <f t="shared" si="287"/>
        <v>41958.285046296296</v>
      </c>
      <c r="T3656" s="9">
        <f t="shared" si="288"/>
        <v>41972.189583333333</v>
      </c>
      <c r="U3656">
        <f t="shared" si="289"/>
        <v>2014</v>
      </c>
    </row>
    <row r="3657" spans="1:21" ht="28.5" x14ac:dyDescent="0.45">
      <c r="A3657">
        <v>2914</v>
      </c>
      <c r="B3657" s="3" t="s">
        <v>2914</v>
      </c>
      <c r="C3657" s="3" t="s">
        <v>7024</v>
      </c>
      <c r="D3657" s="6">
        <v>25000</v>
      </c>
      <c r="E3657" s="8">
        <v>1</v>
      </c>
      <c r="F3657" t="s">
        <v>8220</v>
      </c>
      <c r="G3657" t="s">
        <v>8224</v>
      </c>
      <c r="H3657" t="s">
        <v>8246</v>
      </c>
      <c r="I3657">
        <v>1426365994</v>
      </c>
      <c r="J3657">
        <v>1421185594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1" t="s">
        <v>8325</v>
      </c>
      <c r="R3657" t="s">
        <v>8328</v>
      </c>
      <c r="S3657" s="9">
        <f t="shared" si="287"/>
        <v>42017.907337962963</v>
      </c>
      <c r="T3657" s="9">
        <f t="shared" si="288"/>
        <v>42077.865671296298</v>
      </c>
      <c r="U3657">
        <f t="shared" si="289"/>
        <v>2015</v>
      </c>
    </row>
    <row r="3658" spans="1:21" ht="42.75" x14ac:dyDescent="0.45">
      <c r="A3658">
        <v>2941</v>
      </c>
      <c r="B3658" s="3" t="s">
        <v>2941</v>
      </c>
      <c r="C3658" s="3" t="s">
        <v>7051</v>
      </c>
      <c r="D3658" s="6">
        <v>25000</v>
      </c>
      <c r="E3658" s="8">
        <v>1</v>
      </c>
      <c r="F3658" t="s">
        <v>8220</v>
      </c>
      <c r="G3658" t="s">
        <v>8223</v>
      </c>
      <c r="H3658" t="s">
        <v>8245</v>
      </c>
      <c r="I3658">
        <v>1425250955</v>
      </c>
      <c r="J3658">
        <v>1422658955</v>
      </c>
      <c r="K3658" t="b">
        <v>0</v>
      </c>
      <c r="L3658">
        <v>1</v>
      </c>
      <c r="M3658" t="b">
        <v>0</v>
      </c>
      <c r="N3658" t="s">
        <v>8301</v>
      </c>
      <c r="O3658">
        <f t="shared" si="285"/>
        <v>0</v>
      </c>
      <c r="P3658">
        <f t="shared" si="286"/>
        <v>1</v>
      </c>
      <c r="Q3658" s="11" t="s">
        <v>8325</v>
      </c>
      <c r="R3658" t="s">
        <v>8326</v>
      </c>
      <c r="S3658" s="9">
        <f t="shared" si="287"/>
        <v>42034.960127314815</v>
      </c>
      <c r="T3658" s="9">
        <f t="shared" si="288"/>
        <v>42064.960127314815</v>
      </c>
      <c r="U3658">
        <f t="shared" si="289"/>
        <v>2015</v>
      </c>
    </row>
    <row r="3659" spans="1:21" ht="42.75" x14ac:dyDescent="0.45">
      <c r="A3659">
        <v>3639</v>
      </c>
      <c r="B3659" s="3" t="s">
        <v>3637</v>
      </c>
      <c r="C3659" s="3" t="s">
        <v>7749</v>
      </c>
      <c r="D3659" s="6">
        <v>25000</v>
      </c>
      <c r="E3659" s="8">
        <v>1</v>
      </c>
      <c r="F3659" t="s">
        <v>8220</v>
      </c>
      <c r="G3659" t="s">
        <v>8223</v>
      </c>
      <c r="H3659" t="s">
        <v>8245</v>
      </c>
      <c r="I3659">
        <v>1475853060</v>
      </c>
      <c r="J3659">
        <v>1470672906</v>
      </c>
      <c r="K3659" t="b">
        <v>0</v>
      </c>
      <c r="L3659">
        <v>1</v>
      </c>
      <c r="M3659" t="b">
        <v>0</v>
      </c>
      <c r="N3659" t="s">
        <v>8303</v>
      </c>
      <c r="O3659">
        <f t="shared" si="285"/>
        <v>0</v>
      </c>
      <c r="P3659">
        <f t="shared" si="286"/>
        <v>1</v>
      </c>
      <c r="Q3659" s="11" t="s">
        <v>8325</v>
      </c>
      <c r="R3659" t="s">
        <v>8337</v>
      </c>
      <c r="S3659" s="9">
        <f t="shared" si="287"/>
        <v>42590.677152777775</v>
      </c>
      <c r="T3659" s="9">
        <f t="shared" si="288"/>
        <v>42650.632638888885</v>
      </c>
      <c r="U3659">
        <f t="shared" si="289"/>
        <v>2016</v>
      </c>
    </row>
    <row r="3660" spans="1:21" ht="42.75" x14ac:dyDescent="0.45">
      <c r="A3660">
        <v>3796</v>
      </c>
      <c r="B3660" s="3" t="s">
        <v>3793</v>
      </c>
      <c r="C3660" s="3" t="s">
        <v>7906</v>
      </c>
      <c r="D3660" s="6">
        <v>22500</v>
      </c>
      <c r="E3660" s="8">
        <v>1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8303</v>
      </c>
      <c r="O3660">
        <f t="shared" si="285"/>
        <v>0</v>
      </c>
      <c r="P3660">
        <f t="shared" si="286"/>
        <v>1</v>
      </c>
      <c r="Q3660" s="11" t="s">
        <v>8325</v>
      </c>
      <c r="R3660" t="s">
        <v>8337</v>
      </c>
      <c r="S3660" s="9">
        <f t="shared" si="287"/>
        <v>42689.029583333337</v>
      </c>
      <c r="T3660" s="9">
        <f t="shared" si="288"/>
        <v>42749.029583333337</v>
      </c>
      <c r="U3660">
        <f t="shared" si="289"/>
        <v>2016</v>
      </c>
    </row>
    <row r="3661" spans="1:21" ht="42.75" x14ac:dyDescent="0.45">
      <c r="A3661">
        <v>3055</v>
      </c>
      <c r="B3661" s="3" t="s">
        <v>3055</v>
      </c>
      <c r="C3661" s="3" t="s">
        <v>7165</v>
      </c>
      <c r="D3661" s="6">
        <v>20000</v>
      </c>
      <c r="E3661" s="8">
        <v>1</v>
      </c>
      <c r="F3661" t="s">
        <v>8220</v>
      </c>
      <c r="G3661" t="s">
        <v>8223</v>
      </c>
      <c r="H3661" t="s">
        <v>8245</v>
      </c>
      <c r="I3661">
        <v>1420844390</v>
      </c>
      <c r="J3661">
        <v>1415660390</v>
      </c>
      <c r="K3661" t="b">
        <v>0</v>
      </c>
      <c r="L3661">
        <v>1</v>
      </c>
      <c r="M3661" t="b">
        <v>0</v>
      </c>
      <c r="N3661" t="s">
        <v>8301</v>
      </c>
      <c r="O3661">
        <f t="shared" si="285"/>
        <v>0</v>
      </c>
      <c r="P3661">
        <f t="shared" si="286"/>
        <v>1</v>
      </c>
      <c r="Q3661" s="11" t="s">
        <v>8325</v>
      </c>
      <c r="R3661" t="s">
        <v>8326</v>
      </c>
      <c r="S3661" s="9">
        <f t="shared" si="287"/>
        <v>41953.95821759259</v>
      </c>
      <c r="T3661" s="9">
        <f t="shared" si="288"/>
        <v>42013.95821759259</v>
      </c>
      <c r="U3661">
        <f t="shared" si="289"/>
        <v>2014</v>
      </c>
    </row>
    <row r="3662" spans="1:21" ht="57" x14ac:dyDescent="0.45">
      <c r="A3662">
        <v>564</v>
      </c>
      <c r="B3662" s="3" t="s">
        <v>565</v>
      </c>
      <c r="C3662" s="3" t="s">
        <v>4674</v>
      </c>
      <c r="D3662" s="6">
        <v>18000</v>
      </c>
      <c r="E3662" s="8">
        <v>1</v>
      </c>
      <c r="F3662" t="s">
        <v>8220</v>
      </c>
      <c r="G3662" t="s">
        <v>8229</v>
      </c>
      <c r="H3662" t="s">
        <v>8248</v>
      </c>
      <c r="I3662">
        <v>1457822275</v>
      </c>
      <c r="J3662">
        <v>1455230275</v>
      </c>
      <c r="K3662" t="b">
        <v>0</v>
      </c>
      <c r="L3662">
        <v>1</v>
      </c>
      <c r="M3662" t="b">
        <v>0</v>
      </c>
      <c r="N3662" t="s">
        <v>8270</v>
      </c>
      <c r="O3662">
        <f t="shared" si="285"/>
        <v>0</v>
      </c>
      <c r="P3662">
        <f t="shared" si="286"/>
        <v>1</v>
      </c>
      <c r="Q3662" s="11" t="s">
        <v>8310</v>
      </c>
      <c r="R3662" t="s">
        <v>8344</v>
      </c>
      <c r="S3662" s="9">
        <f t="shared" si="287"/>
        <v>42411.942997685182</v>
      </c>
      <c r="T3662" s="9">
        <f t="shared" si="288"/>
        <v>42441.942997685182</v>
      </c>
      <c r="U3662">
        <f t="shared" si="289"/>
        <v>2016</v>
      </c>
    </row>
    <row r="3663" spans="1:21" x14ac:dyDescent="0.45">
      <c r="A3663">
        <v>1702</v>
      </c>
      <c r="B3663" s="3" t="s">
        <v>1703</v>
      </c>
      <c r="C3663" s="3" t="s">
        <v>5812</v>
      </c>
      <c r="D3663" s="6">
        <v>16500</v>
      </c>
      <c r="E3663" s="8">
        <v>1</v>
      </c>
      <c r="F3663" t="s">
        <v>8220</v>
      </c>
      <c r="G3663" t="s">
        <v>8223</v>
      </c>
      <c r="H3663" t="s">
        <v>8245</v>
      </c>
      <c r="I3663">
        <v>1427745150</v>
      </c>
      <c r="J3663">
        <v>1425156750</v>
      </c>
      <c r="K3663" t="b">
        <v>0</v>
      </c>
      <c r="L3663">
        <v>1</v>
      </c>
      <c r="M3663" t="b">
        <v>0</v>
      </c>
      <c r="N3663" t="s">
        <v>8291</v>
      </c>
      <c r="O3663">
        <f t="shared" si="285"/>
        <v>0</v>
      </c>
      <c r="P3663">
        <f t="shared" si="286"/>
        <v>1</v>
      </c>
      <c r="Q3663" s="11" t="s">
        <v>8329</v>
      </c>
      <c r="R3663" t="s">
        <v>8332</v>
      </c>
      <c r="S3663" s="9">
        <f t="shared" si="287"/>
        <v>42063.869791666672</v>
      </c>
      <c r="T3663" s="9">
        <f t="shared" si="288"/>
        <v>42093.828125</v>
      </c>
      <c r="U3663">
        <f t="shared" si="289"/>
        <v>2015</v>
      </c>
    </row>
    <row r="3664" spans="1:21" ht="57" x14ac:dyDescent="0.45">
      <c r="A3664">
        <v>540</v>
      </c>
      <c r="B3664" s="3" t="s">
        <v>541</v>
      </c>
      <c r="C3664" s="3" t="s">
        <v>4650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1423078606</v>
      </c>
      <c r="J3664">
        <v>1420486606</v>
      </c>
      <c r="K3664" t="b">
        <v>0</v>
      </c>
      <c r="L3664">
        <v>1</v>
      </c>
      <c r="M3664" t="b">
        <v>0</v>
      </c>
      <c r="N3664" t="s">
        <v>8270</v>
      </c>
      <c r="O3664">
        <f t="shared" si="285"/>
        <v>0</v>
      </c>
      <c r="P3664">
        <f t="shared" si="286"/>
        <v>1</v>
      </c>
      <c r="Q3664" s="11" t="s">
        <v>8310</v>
      </c>
      <c r="R3664" t="s">
        <v>8344</v>
      </c>
      <c r="S3664" s="9">
        <f t="shared" si="287"/>
        <v>42009.817199074074</v>
      </c>
      <c r="T3664" s="9">
        <f t="shared" si="288"/>
        <v>42039.817199074074</v>
      </c>
      <c r="U3664">
        <f t="shared" si="289"/>
        <v>2015</v>
      </c>
    </row>
    <row r="3665" spans="1:21" ht="42.75" x14ac:dyDescent="0.45">
      <c r="A3665">
        <v>1497</v>
      </c>
      <c r="B3665" s="3" t="s">
        <v>1498</v>
      </c>
      <c r="C3665" s="3" t="s">
        <v>5607</v>
      </c>
      <c r="D3665" s="6">
        <v>15000</v>
      </c>
      <c r="E3665" s="8">
        <v>1</v>
      </c>
      <c r="F3665" t="s">
        <v>8220</v>
      </c>
      <c r="G3665" t="s">
        <v>8223</v>
      </c>
      <c r="H3665" t="s">
        <v>8245</v>
      </c>
      <c r="I3665">
        <v>1375299780</v>
      </c>
      <c r="J3665">
        <v>1371655522</v>
      </c>
      <c r="K3665" t="b">
        <v>0</v>
      </c>
      <c r="L3665">
        <v>1</v>
      </c>
      <c r="M3665" t="b">
        <v>0</v>
      </c>
      <c r="N3665" t="s">
        <v>8273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8354</v>
      </c>
      <c r="S3665" s="9">
        <f t="shared" si="287"/>
        <v>41444.64261574074</v>
      </c>
      <c r="T3665" s="9">
        <f t="shared" si="288"/>
        <v>41486.821527777778</v>
      </c>
      <c r="U3665">
        <f t="shared" si="289"/>
        <v>2013</v>
      </c>
    </row>
    <row r="3666" spans="1:21" ht="42.75" x14ac:dyDescent="0.45">
      <c r="A3666">
        <v>3912</v>
      </c>
      <c r="B3666" s="3" t="s">
        <v>3909</v>
      </c>
      <c r="C3666" s="3" t="s">
        <v>8020</v>
      </c>
      <c r="D3666" s="6">
        <v>15000</v>
      </c>
      <c r="E3666" s="8">
        <v>1</v>
      </c>
      <c r="F3666" t="s">
        <v>8220</v>
      </c>
      <c r="G3666" t="s">
        <v>8223</v>
      </c>
      <c r="H3666" t="s">
        <v>8245</v>
      </c>
      <c r="I3666">
        <v>1429936500</v>
      </c>
      <c r="J3666">
        <v>1424759330</v>
      </c>
      <c r="K3666" t="b">
        <v>0</v>
      </c>
      <c r="L3666">
        <v>1</v>
      </c>
      <c r="M3666" t="b">
        <v>0</v>
      </c>
      <c r="N3666" t="s">
        <v>8269</v>
      </c>
      <c r="O3666">
        <f t="shared" si="285"/>
        <v>0</v>
      </c>
      <c r="P3666">
        <f t="shared" si="286"/>
        <v>1</v>
      </c>
      <c r="Q3666" s="11" t="s">
        <v>8325</v>
      </c>
      <c r="R3666" t="s">
        <v>8328</v>
      </c>
      <c r="S3666" s="9">
        <f t="shared" si="287"/>
        <v>42059.270023148143</v>
      </c>
      <c r="T3666" s="9">
        <f t="shared" si="288"/>
        <v>42119.190972222219</v>
      </c>
      <c r="U3666">
        <f t="shared" si="289"/>
        <v>2015</v>
      </c>
    </row>
    <row r="3667" spans="1:21" ht="42.75" x14ac:dyDescent="0.45">
      <c r="A3667">
        <v>1440</v>
      </c>
      <c r="B3667" s="3" t="s">
        <v>1441</v>
      </c>
      <c r="C3667" s="3" t="s">
        <v>5550</v>
      </c>
      <c r="D3667" s="6">
        <v>13000</v>
      </c>
      <c r="E3667" s="8">
        <v>1</v>
      </c>
      <c r="F3667" t="s">
        <v>8220</v>
      </c>
      <c r="G3667" t="s">
        <v>8236</v>
      </c>
      <c r="H3667" t="s">
        <v>8248</v>
      </c>
      <c r="I3667">
        <v>1464285463</v>
      </c>
      <c r="J3667">
        <v>1461693463</v>
      </c>
      <c r="K3667" t="b">
        <v>0</v>
      </c>
      <c r="L3667">
        <v>1</v>
      </c>
      <c r="M3667" t="b">
        <v>0</v>
      </c>
      <c r="N3667" t="s">
        <v>8285</v>
      </c>
      <c r="O3667">
        <f t="shared" si="285"/>
        <v>0</v>
      </c>
      <c r="P3667">
        <f t="shared" si="286"/>
        <v>1</v>
      </c>
      <c r="Q3667" s="11" t="s">
        <v>8313</v>
      </c>
      <c r="R3667" t="s">
        <v>8350</v>
      </c>
      <c r="S3667" s="9">
        <f t="shared" si="287"/>
        <v>42486.748414351852</v>
      </c>
      <c r="T3667" s="9">
        <f t="shared" si="288"/>
        <v>42516.748414351852</v>
      </c>
      <c r="U3667">
        <f t="shared" si="289"/>
        <v>2016</v>
      </c>
    </row>
    <row r="3668" spans="1:21" ht="42.75" x14ac:dyDescent="0.45">
      <c r="A3668">
        <v>214</v>
      </c>
      <c r="B3668" s="3" t="s">
        <v>216</v>
      </c>
      <c r="C3668" s="3" t="s">
        <v>4324</v>
      </c>
      <c r="D3668" s="6">
        <v>12500</v>
      </c>
      <c r="E3668" s="8">
        <v>1</v>
      </c>
      <c r="F3668" t="s">
        <v>8220</v>
      </c>
      <c r="G3668" t="s">
        <v>8223</v>
      </c>
      <c r="H3668" t="s">
        <v>8245</v>
      </c>
      <c r="I3668">
        <v>1425655349</v>
      </c>
      <c r="J3668">
        <v>1420471349</v>
      </c>
      <c r="K3668" t="b">
        <v>0</v>
      </c>
      <c r="L3668">
        <v>1</v>
      </c>
      <c r="M3668" t="b">
        <v>0</v>
      </c>
      <c r="N3668" t="s">
        <v>8266</v>
      </c>
      <c r="O3668">
        <f t="shared" si="285"/>
        <v>0</v>
      </c>
      <c r="P3668">
        <f t="shared" si="286"/>
        <v>1</v>
      </c>
      <c r="Q3668" s="11" t="s">
        <v>8323</v>
      </c>
      <c r="R3668" t="s">
        <v>8327</v>
      </c>
      <c r="S3668" s="9">
        <f t="shared" si="287"/>
        <v>42009.64061342593</v>
      </c>
      <c r="T3668" s="9">
        <f t="shared" si="288"/>
        <v>42069.64061342593</v>
      </c>
      <c r="U3668">
        <f t="shared" si="289"/>
        <v>2015</v>
      </c>
    </row>
    <row r="3669" spans="1:21" ht="42.75" x14ac:dyDescent="0.45">
      <c r="A3669">
        <v>3932</v>
      </c>
      <c r="B3669" s="3" t="s">
        <v>3929</v>
      </c>
      <c r="C3669" s="3" t="s">
        <v>8040</v>
      </c>
      <c r="D3669" s="6">
        <v>12000</v>
      </c>
      <c r="E3669" s="8">
        <v>1</v>
      </c>
      <c r="F3669" t="s">
        <v>8220</v>
      </c>
      <c r="G3669" t="s">
        <v>8223</v>
      </c>
      <c r="H3669" t="s">
        <v>8245</v>
      </c>
      <c r="I3669">
        <v>1458097364</v>
      </c>
      <c r="J3669">
        <v>1455508964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8325</v>
      </c>
      <c r="R3669" t="s">
        <v>8328</v>
      </c>
      <c r="S3669" s="9">
        <f t="shared" si="287"/>
        <v>42415.168564814812</v>
      </c>
      <c r="T3669" s="9">
        <f t="shared" si="288"/>
        <v>42445.126898148148</v>
      </c>
      <c r="U3669">
        <f t="shared" si="289"/>
        <v>2016</v>
      </c>
    </row>
    <row r="3670" spans="1:21" ht="42.75" x14ac:dyDescent="0.45">
      <c r="A3670">
        <v>583</v>
      </c>
      <c r="B3670" s="3" t="s">
        <v>584</v>
      </c>
      <c r="C3670" s="3" t="s">
        <v>4693</v>
      </c>
      <c r="D3670" s="6">
        <v>9000</v>
      </c>
      <c r="E3670" s="8">
        <v>1</v>
      </c>
      <c r="F3670" t="s">
        <v>8220</v>
      </c>
      <c r="G3670" t="s">
        <v>8223</v>
      </c>
      <c r="H3670" t="s">
        <v>8245</v>
      </c>
      <c r="I3670">
        <v>1426800687</v>
      </c>
      <c r="J3670">
        <v>1424212287</v>
      </c>
      <c r="K3670" t="b">
        <v>0</v>
      </c>
      <c r="L3670">
        <v>1</v>
      </c>
      <c r="M3670" t="b">
        <v>0</v>
      </c>
      <c r="N3670" t="s">
        <v>8270</v>
      </c>
      <c r="O3670">
        <f t="shared" si="285"/>
        <v>0</v>
      </c>
      <c r="P3670">
        <f t="shared" si="286"/>
        <v>1</v>
      </c>
      <c r="Q3670" s="11" t="s">
        <v>8310</v>
      </c>
      <c r="R3670" t="s">
        <v>8344</v>
      </c>
      <c r="S3670" s="9">
        <f t="shared" si="287"/>
        <v>42052.93850694444</v>
      </c>
      <c r="T3670" s="9">
        <f t="shared" si="288"/>
        <v>42082.896840277783</v>
      </c>
      <c r="U3670">
        <f t="shared" si="289"/>
        <v>2015</v>
      </c>
    </row>
    <row r="3671" spans="1:21" x14ac:dyDescent="0.45">
      <c r="A3671">
        <v>589</v>
      </c>
      <c r="B3671" s="3" t="s">
        <v>590</v>
      </c>
      <c r="C3671" s="3" t="s">
        <v>4699</v>
      </c>
      <c r="D3671" s="6">
        <v>7500</v>
      </c>
      <c r="E3671" s="8">
        <v>1</v>
      </c>
      <c r="F3671" t="s">
        <v>8220</v>
      </c>
      <c r="G3671" t="s">
        <v>8223</v>
      </c>
      <c r="H3671" t="s">
        <v>8245</v>
      </c>
      <c r="I3671">
        <v>1436366699</v>
      </c>
      <c r="J3671">
        <v>1435070699</v>
      </c>
      <c r="K3671" t="b">
        <v>0</v>
      </c>
      <c r="L3671">
        <v>1</v>
      </c>
      <c r="M3671" t="b">
        <v>0</v>
      </c>
      <c r="N3671" t="s">
        <v>8270</v>
      </c>
      <c r="O3671">
        <f t="shared" si="285"/>
        <v>0</v>
      </c>
      <c r="P3671">
        <f t="shared" si="286"/>
        <v>1</v>
      </c>
      <c r="Q3671" s="11" t="s">
        <v>8310</v>
      </c>
      <c r="R3671" t="s">
        <v>8344</v>
      </c>
      <c r="S3671" s="9">
        <f t="shared" si="287"/>
        <v>42178.614571759259</v>
      </c>
      <c r="T3671" s="9">
        <f t="shared" si="288"/>
        <v>42193.614571759259</v>
      </c>
      <c r="U3671">
        <f t="shared" si="289"/>
        <v>2015</v>
      </c>
    </row>
    <row r="3672" spans="1:21" ht="42.75" x14ac:dyDescent="0.45">
      <c r="A3672">
        <v>1587</v>
      </c>
      <c r="B3672" s="3" t="s">
        <v>1588</v>
      </c>
      <c r="C3672" s="3" t="s">
        <v>5697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1418510965</v>
      </c>
      <c r="J3672">
        <v>1415918965</v>
      </c>
      <c r="K3672" t="b">
        <v>0</v>
      </c>
      <c r="L3672">
        <v>1</v>
      </c>
      <c r="M3672" t="b">
        <v>0</v>
      </c>
      <c r="N3672" t="s">
        <v>8289</v>
      </c>
      <c r="O3672">
        <f t="shared" si="285"/>
        <v>0</v>
      </c>
      <c r="P3672">
        <f t="shared" si="286"/>
        <v>1</v>
      </c>
      <c r="Q3672" s="11" t="s">
        <v>8315</v>
      </c>
      <c r="R3672" t="s">
        <v>8353</v>
      </c>
      <c r="S3672" s="9">
        <f t="shared" si="287"/>
        <v>41956.950983796298</v>
      </c>
      <c r="T3672" s="9">
        <f t="shared" si="288"/>
        <v>41986.950983796298</v>
      </c>
      <c r="U3672">
        <f t="shared" si="289"/>
        <v>2014</v>
      </c>
    </row>
    <row r="3673" spans="1:21" ht="28.5" x14ac:dyDescent="0.45">
      <c r="A3673">
        <v>3862</v>
      </c>
      <c r="B3673" s="3" t="s">
        <v>3859</v>
      </c>
      <c r="C3673" s="3" t="s">
        <v>7971</v>
      </c>
      <c r="D3673" s="6">
        <v>7500</v>
      </c>
      <c r="E3673" s="8">
        <v>1</v>
      </c>
      <c r="F3673" t="s">
        <v>8220</v>
      </c>
      <c r="G3673" t="s">
        <v>8223</v>
      </c>
      <c r="H3673" t="s">
        <v>8245</v>
      </c>
      <c r="I3673">
        <v>1473699540</v>
      </c>
      <c r="J3673">
        <v>1472451356</v>
      </c>
      <c r="K3673" t="b">
        <v>0</v>
      </c>
      <c r="L3673">
        <v>1</v>
      </c>
      <c r="M3673" t="b">
        <v>0</v>
      </c>
      <c r="N3673" t="s">
        <v>8269</v>
      </c>
      <c r="O3673">
        <f t="shared" si="285"/>
        <v>0</v>
      </c>
      <c r="P3673">
        <f t="shared" si="286"/>
        <v>1</v>
      </c>
      <c r="Q3673" s="11" t="s">
        <v>8325</v>
      </c>
      <c r="R3673" t="s">
        <v>8328</v>
      </c>
      <c r="S3673" s="9">
        <f t="shared" si="287"/>
        <v>42611.261064814811</v>
      </c>
      <c r="T3673" s="9">
        <f t="shared" si="288"/>
        <v>42625.707638888889</v>
      </c>
      <c r="U3673">
        <f t="shared" si="289"/>
        <v>2016</v>
      </c>
    </row>
    <row r="3674" spans="1:21" ht="42.75" x14ac:dyDescent="0.45">
      <c r="A3674">
        <v>4015</v>
      </c>
      <c r="B3674" s="3" t="s">
        <v>4011</v>
      </c>
      <c r="C3674" s="3" t="s">
        <v>8120</v>
      </c>
      <c r="D3674" s="6">
        <v>7000</v>
      </c>
      <c r="E3674" s="8">
        <v>1</v>
      </c>
      <c r="F3674" t="s">
        <v>8220</v>
      </c>
      <c r="G3674" t="s">
        <v>8223</v>
      </c>
      <c r="H3674" t="s">
        <v>8245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8269</v>
      </c>
      <c r="O3674">
        <f t="shared" si="285"/>
        <v>0</v>
      </c>
      <c r="P3674">
        <f t="shared" si="286"/>
        <v>1</v>
      </c>
      <c r="Q3674" s="11" t="s">
        <v>8325</v>
      </c>
      <c r="R3674" t="s">
        <v>8328</v>
      </c>
      <c r="S3674" s="9">
        <f t="shared" si="287"/>
        <v>42174.780821759254</v>
      </c>
      <c r="T3674" s="9">
        <f t="shared" si="288"/>
        <v>42204.780821759254</v>
      </c>
      <c r="U3674">
        <f t="shared" si="289"/>
        <v>2015</v>
      </c>
    </row>
    <row r="3675" spans="1:21" ht="28.5" x14ac:dyDescent="0.45">
      <c r="A3675">
        <v>212</v>
      </c>
      <c r="B3675" s="3" t="s">
        <v>214</v>
      </c>
      <c r="C3675" s="3" t="s">
        <v>4322</v>
      </c>
      <c r="D3675" s="6">
        <v>6300</v>
      </c>
      <c r="E3675" s="8">
        <v>1</v>
      </c>
      <c r="F3675" t="s">
        <v>8220</v>
      </c>
      <c r="G3675" t="s">
        <v>8223</v>
      </c>
      <c r="H3675" t="s">
        <v>8245</v>
      </c>
      <c r="I3675">
        <v>1460837320</v>
      </c>
      <c r="J3675">
        <v>1455656920</v>
      </c>
      <c r="K3675" t="b">
        <v>0</v>
      </c>
      <c r="L3675">
        <v>1</v>
      </c>
      <c r="M3675" t="b">
        <v>0</v>
      </c>
      <c r="N3675" t="s">
        <v>8266</v>
      </c>
      <c r="O3675">
        <f t="shared" si="285"/>
        <v>0</v>
      </c>
      <c r="P3675">
        <f t="shared" si="286"/>
        <v>1</v>
      </c>
      <c r="Q3675" s="11" t="s">
        <v>8323</v>
      </c>
      <c r="R3675" t="s">
        <v>8327</v>
      </c>
      <c r="S3675" s="9">
        <f t="shared" si="287"/>
        <v>42416.881018518514</v>
      </c>
      <c r="T3675" s="9">
        <f t="shared" si="288"/>
        <v>42476.839351851857</v>
      </c>
      <c r="U3675">
        <f t="shared" si="289"/>
        <v>2016</v>
      </c>
    </row>
    <row r="3676" spans="1:21" ht="42.75" x14ac:dyDescent="0.45">
      <c r="A3676">
        <v>1410</v>
      </c>
      <c r="B3676" s="3" t="s">
        <v>1411</v>
      </c>
      <c r="C3676" s="3" t="s">
        <v>5520</v>
      </c>
      <c r="D3676" s="6">
        <v>6000</v>
      </c>
      <c r="E3676" s="8">
        <v>1</v>
      </c>
      <c r="F3676" t="s">
        <v>8220</v>
      </c>
      <c r="G3676" t="s">
        <v>8236</v>
      </c>
      <c r="H3676" t="s">
        <v>8248</v>
      </c>
      <c r="I3676">
        <v>1464939520</v>
      </c>
      <c r="J3676">
        <v>1461051520</v>
      </c>
      <c r="K3676" t="b">
        <v>0</v>
      </c>
      <c r="L3676">
        <v>1</v>
      </c>
      <c r="M3676" t="b">
        <v>0</v>
      </c>
      <c r="N3676" t="s">
        <v>8285</v>
      </c>
      <c r="O3676">
        <f t="shared" si="285"/>
        <v>0</v>
      </c>
      <c r="P3676">
        <f t="shared" si="286"/>
        <v>1</v>
      </c>
      <c r="Q3676" s="11" t="s">
        <v>8313</v>
      </c>
      <c r="R3676" t="s">
        <v>8350</v>
      </c>
      <c r="S3676" s="9">
        <f t="shared" si="287"/>
        <v>42479.318518518514</v>
      </c>
      <c r="T3676" s="9">
        <f t="shared" si="288"/>
        <v>42524.318518518514</v>
      </c>
      <c r="U3676">
        <f t="shared" si="289"/>
        <v>2016</v>
      </c>
    </row>
    <row r="3677" spans="1:21" ht="28.5" x14ac:dyDescent="0.45">
      <c r="A3677">
        <v>2421</v>
      </c>
      <c r="B3677" s="3" t="s">
        <v>2422</v>
      </c>
      <c r="C3677" s="3" t="s">
        <v>6531</v>
      </c>
      <c r="D3677" s="6">
        <v>6000</v>
      </c>
      <c r="E3677" s="8">
        <v>1</v>
      </c>
      <c r="F3677" t="s">
        <v>8220</v>
      </c>
      <c r="G3677" t="s">
        <v>8223</v>
      </c>
      <c r="H3677" t="s">
        <v>8245</v>
      </c>
      <c r="I3677">
        <v>1424536196</v>
      </c>
      <c r="J3677">
        <v>1421944196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8321</v>
      </c>
      <c r="R3677" t="s">
        <v>8347</v>
      </c>
      <c r="S3677" s="9">
        <f t="shared" si="287"/>
        <v>42026.687453703707</v>
      </c>
      <c r="T3677" s="9">
        <f t="shared" si="288"/>
        <v>42056.687453703707</v>
      </c>
      <c r="U3677">
        <f t="shared" si="289"/>
        <v>2015</v>
      </c>
    </row>
    <row r="3678" spans="1:21" ht="42.75" x14ac:dyDescent="0.45">
      <c r="A3678">
        <v>566</v>
      </c>
      <c r="B3678" s="3" t="s">
        <v>567</v>
      </c>
      <c r="C3678" s="3" t="s">
        <v>4676</v>
      </c>
      <c r="D3678" s="6">
        <v>5000</v>
      </c>
      <c r="E3678" s="8">
        <v>1</v>
      </c>
      <c r="F3678" t="s">
        <v>8220</v>
      </c>
      <c r="G3678" t="s">
        <v>8223</v>
      </c>
      <c r="H3678" t="s">
        <v>8245</v>
      </c>
      <c r="I3678">
        <v>1468513533</v>
      </c>
      <c r="J3678">
        <v>1465921533</v>
      </c>
      <c r="K3678" t="b">
        <v>0</v>
      </c>
      <c r="L3678">
        <v>1</v>
      </c>
      <c r="M3678" t="b">
        <v>0</v>
      </c>
      <c r="N3678" t="s">
        <v>8270</v>
      </c>
      <c r="O3678">
        <f t="shared" si="285"/>
        <v>0</v>
      </c>
      <c r="P3678">
        <f t="shared" si="286"/>
        <v>1</v>
      </c>
      <c r="Q3678" s="11" t="s">
        <v>8310</v>
      </c>
      <c r="R3678" t="s">
        <v>8344</v>
      </c>
      <c r="S3678" s="9">
        <f t="shared" si="287"/>
        <v>42535.68440972222</v>
      </c>
      <c r="T3678" s="9">
        <f t="shared" si="288"/>
        <v>42565.68440972222</v>
      </c>
      <c r="U3678">
        <f t="shared" si="289"/>
        <v>2016</v>
      </c>
    </row>
    <row r="3679" spans="1:21" ht="42.75" x14ac:dyDescent="0.45">
      <c r="A3679">
        <v>2146</v>
      </c>
      <c r="B3679" s="3" t="s">
        <v>2147</v>
      </c>
      <c r="C3679" s="3" t="s">
        <v>6256</v>
      </c>
      <c r="D3679" s="6">
        <v>5000</v>
      </c>
      <c r="E3679" s="8">
        <v>1</v>
      </c>
      <c r="F3679" t="s">
        <v>8220</v>
      </c>
      <c r="G3679" t="s">
        <v>8223</v>
      </c>
      <c r="H3679" t="s">
        <v>8245</v>
      </c>
      <c r="I3679">
        <v>1455207510</v>
      </c>
      <c r="J3679">
        <v>1453997910</v>
      </c>
      <c r="K3679" t="b">
        <v>0</v>
      </c>
      <c r="L3679">
        <v>1</v>
      </c>
      <c r="M3679" t="b">
        <v>0</v>
      </c>
      <c r="N3679" t="s">
        <v>8280</v>
      </c>
      <c r="O3679">
        <f t="shared" si="285"/>
        <v>0</v>
      </c>
      <c r="P3679">
        <f t="shared" si="286"/>
        <v>1</v>
      </c>
      <c r="Q3679" s="11" t="s">
        <v>8318</v>
      </c>
      <c r="R3679" t="s">
        <v>8336</v>
      </c>
      <c r="S3679" s="9">
        <f t="shared" si="287"/>
        <v>42397.679513888885</v>
      </c>
      <c r="T3679" s="9">
        <f t="shared" si="288"/>
        <v>42411.679513888885</v>
      </c>
      <c r="U3679">
        <f t="shared" si="289"/>
        <v>2016</v>
      </c>
    </row>
    <row r="3680" spans="1:21" ht="42.75" x14ac:dyDescent="0.45">
      <c r="A3680">
        <v>3856</v>
      </c>
      <c r="B3680" s="3" t="s">
        <v>3853</v>
      </c>
      <c r="C3680" s="3" t="s">
        <v>7965</v>
      </c>
      <c r="D3680" s="6">
        <v>5000</v>
      </c>
      <c r="E3680" s="8">
        <v>1</v>
      </c>
      <c r="F3680" t="s">
        <v>8220</v>
      </c>
      <c r="G3680" t="s">
        <v>8223</v>
      </c>
      <c r="H3680" t="s">
        <v>8245</v>
      </c>
      <c r="I3680">
        <v>1425833403</v>
      </c>
      <c r="J3680">
        <v>1423245003</v>
      </c>
      <c r="K3680" t="b">
        <v>0</v>
      </c>
      <c r="L3680">
        <v>1</v>
      </c>
      <c r="M3680" t="b">
        <v>0</v>
      </c>
      <c r="N3680" t="s">
        <v>8269</v>
      </c>
      <c r="O3680">
        <f t="shared" si="285"/>
        <v>0</v>
      </c>
      <c r="P3680">
        <f t="shared" si="286"/>
        <v>1</v>
      </c>
      <c r="Q3680" s="11" t="s">
        <v>8325</v>
      </c>
      <c r="R3680" t="s">
        <v>8328</v>
      </c>
      <c r="S3680" s="9">
        <f t="shared" si="287"/>
        <v>42041.743090277778</v>
      </c>
      <c r="T3680" s="9">
        <f t="shared" si="288"/>
        <v>42071.701423611114</v>
      </c>
      <c r="U3680">
        <f t="shared" si="289"/>
        <v>2015</v>
      </c>
    </row>
    <row r="3681" spans="1:21" ht="42.75" x14ac:dyDescent="0.45">
      <c r="A3681">
        <v>4045</v>
      </c>
      <c r="B3681" s="3" t="s">
        <v>4041</v>
      </c>
      <c r="C3681" s="3" t="s">
        <v>8149</v>
      </c>
      <c r="D3681" s="6">
        <v>5000</v>
      </c>
      <c r="E3681" s="8">
        <v>1</v>
      </c>
      <c r="F3681" t="s">
        <v>8220</v>
      </c>
      <c r="G3681" t="s">
        <v>8225</v>
      </c>
      <c r="H3681" t="s">
        <v>8247</v>
      </c>
      <c r="I3681">
        <v>1408596589</v>
      </c>
      <c r="J3681">
        <v>1406004589</v>
      </c>
      <c r="K3681" t="b">
        <v>0</v>
      </c>
      <c r="L3681">
        <v>1</v>
      </c>
      <c r="M3681" t="b">
        <v>0</v>
      </c>
      <c r="N3681" t="s">
        <v>8269</v>
      </c>
      <c r="O3681">
        <f t="shared" si="285"/>
        <v>0</v>
      </c>
      <c r="P3681">
        <f t="shared" si="286"/>
        <v>1</v>
      </c>
      <c r="Q3681" s="11" t="s">
        <v>8325</v>
      </c>
      <c r="R3681" t="s">
        <v>8328</v>
      </c>
      <c r="S3681" s="9">
        <f t="shared" si="287"/>
        <v>41842.201261574075</v>
      </c>
      <c r="T3681" s="9">
        <f t="shared" si="288"/>
        <v>41872.201261574075</v>
      </c>
      <c r="U3681">
        <f t="shared" si="289"/>
        <v>2014</v>
      </c>
    </row>
    <row r="3682" spans="1:21" ht="42.75" x14ac:dyDescent="0.45">
      <c r="A3682">
        <v>1734</v>
      </c>
      <c r="B3682" s="3" t="s">
        <v>1735</v>
      </c>
      <c r="C3682" s="3" t="s">
        <v>5844</v>
      </c>
      <c r="D3682" s="6">
        <v>4500</v>
      </c>
      <c r="E3682" s="8">
        <v>1</v>
      </c>
      <c r="F3682" t="s">
        <v>8220</v>
      </c>
      <c r="G3682" t="s">
        <v>8223</v>
      </c>
      <c r="H3682" t="s">
        <v>8245</v>
      </c>
      <c r="I3682">
        <v>1431046356</v>
      </c>
      <c r="J3682">
        <v>1428454356</v>
      </c>
      <c r="K3682" t="b">
        <v>0</v>
      </c>
      <c r="L3682">
        <v>1</v>
      </c>
      <c r="M3682" t="b">
        <v>0</v>
      </c>
      <c r="N3682" t="s">
        <v>8291</v>
      </c>
      <c r="O3682">
        <f t="shared" si="285"/>
        <v>0</v>
      </c>
      <c r="P3682">
        <f t="shared" si="286"/>
        <v>1</v>
      </c>
      <c r="Q3682" s="11" t="s">
        <v>8329</v>
      </c>
      <c r="R3682" t="s">
        <v>8332</v>
      </c>
      <c r="S3682" s="9">
        <f t="shared" si="287"/>
        <v>42102.036527777775</v>
      </c>
      <c r="T3682" s="9">
        <f t="shared" si="288"/>
        <v>42132.036527777775</v>
      </c>
      <c r="U3682">
        <f t="shared" si="289"/>
        <v>2015</v>
      </c>
    </row>
    <row r="3683" spans="1:21" ht="42.75" x14ac:dyDescent="0.45">
      <c r="A3683">
        <v>2425</v>
      </c>
      <c r="B3683" s="3" t="s">
        <v>2426</v>
      </c>
      <c r="C3683" s="3" t="s">
        <v>6535</v>
      </c>
      <c r="D3683" s="6">
        <v>3500</v>
      </c>
      <c r="E3683" s="8">
        <v>1</v>
      </c>
      <c r="F3683" t="s">
        <v>8220</v>
      </c>
      <c r="G3683" t="s">
        <v>8223</v>
      </c>
      <c r="H3683" t="s">
        <v>8245</v>
      </c>
      <c r="I3683">
        <v>1464386640</v>
      </c>
      <c r="J3683">
        <v>1463090149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8321</v>
      </c>
      <c r="R3683" t="s">
        <v>8347</v>
      </c>
      <c r="S3683" s="9">
        <f t="shared" si="287"/>
        <v>42502.913761574076</v>
      </c>
      <c r="T3683" s="9">
        <f t="shared" si="288"/>
        <v>42517.919444444444</v>
      </c>
      <c r="U3683">
        <f t="shared" si="289"/>
        <v>2016</v>
      </c>
    </row>
    <row r="3684" spans="1:21" ht="42.75" x14ac:dyDescent="0.45">
      <c r="A3684">
        <v>474</v>
      </c>
      <c r="B3684" s="3" t="s">
        <v>475</v>
      </c>
      <c r="C3684" s="3" t="s">
        <v>4584</v>
      </c>
      <c r="D3684" s="6">
        <v>3300</v>
      </c>
      <c r="E3684" s="8">
        <v>1</v>
      </c>
      <c r="F3684" t="s">
        <v>8220</v>
      </c>
      <c r="G3684" t="s">
        <v>8223</v>
      </c>
      <c r="H3684" t="s">
        <v>8245</v>
      </c>
      <c r="I3684">
        <v>1487318029</v>
      </c>
      <c r="J3684">
        <v>1484726029</v>
      </c>
      <c r="K3684" t="b">
        <v>0</v>
      </c>
      <c r="L3684">
        <v>1</v>
      </c>
      <c r="M3684" t="b">
        <v>0</v>
      </c>
      <c r="N3684" t="s">
        <v>8268</v>
      </c>
      <c r="O3684">
        <f t="shared" si="285"/>
        <v>0</v>
      </c>
      <c r="P3684">
        <f t="shared" si="286"/>
        <v>1</v>
      </c>
      <c r="Q3684" s="11" t="s">
        <v>8323</v>
      </c>
      <c r="R3684" t="s">
        <v>8341</v>
      </c>
      <c r="S3684" s="9">
        <f t="shared" si="287"/>
        <v>42753.329039351855</v>
      </c>
      <c r="T3684" s="9">
        <f t="shared" si="288"/>
        <v>42783.329039351855</v>
      </c>
      <c r="U3684">
        <f t="shared" si="289"/>
        <v>2017</v>
      </c>
    </row>
    <row r="3685" spans="1:21" ht="42.75" x14ac:dyDescent="0.45">
      <c r="A3685">
        <v>580</v>
      </c>
      <c r="B3685" s="3" t="s">
        <v>581</v>
      </c>
      <c r="C3685" s="3" t="s">
        <v>4690</v>
      </c>
      <c r="D3685" s="6">
        <v>3000</v>
      </c>
      <c r="E3685" s="8">
        <v>1</v>
      </c>
      <c r="F3685" t="s">
        <v>8220</v>
      </c>
      <c r="G3685" t="s">
        <v>8223</v>
      </c>
      <c r="H3685" t="s">
        <v>8245</v>
      </c>
      <c r="I3685">
        <v>1474580867</v>
      </c>
      <c r="J3685">
        <v>1471988867</v>
      </c>
      <c r="K3685" t="b">
        <v>0</v>
      </c>
      <c r="L3685">
        <v>1</v>
      </c>
      <c r="M3685" t="b">
        <v>0</v>
      </c>
      <c r="N3685" t="s">
        <v>8270</v>
      </c>
      <c r="O3685">
        <f t="shared" si="285"/>
        <v>0</v>
      </c>
      <c r="P3685">
        <f t="shared" si="286"/>
        <v>1</v>
      </c>
      <c r="Q3685" s="11" t="s">
        <v>8310</v>
      </c>
      <c r="R3685" t="s">
        <v>8344</v>
      </c>
      <c r="S3685" s="9">
        <f t="shared" si="287"/>
        <v>42605.908182870371</v>
      </c>
      <c r="T3685" s="9">
        <f t="shared" si="288"/>
        <v>42635.908182870371</v>
      </c>
      <c r="U3685">
        <f t="shared" si="289"/>
        <v>2016</v>
      </c>
    </row>
    <row r="3686" spans="1:21" ht="42.75" x14ac:dyDescent="0.45">
      <c r="A3686">
        <v>1545</v>
      </c>
      <c r="B3686" s="3" t="s">
        <v>1546</v>
      </c>
      <c r="C3686" s="3" t="s">
        <v>5655</v>
      </c>
      <c r="D3686" s="6">
        <v>3000</v>
      </c>
      <c r="E3686" s="8">
        <v>1</v>
      </c>
      <c r="F3686" t="s">
        <v>8220</v>
      </c>
      <c r="G3686" t="s">
        <v>8223</v>
      </c>
      <c r="H3686" t="s">
        <v>8245</v>
      </c>
      <c r="I3686">
        <v>1425330960</v>
      </c>
      <c r="J3686">
        <v>1422393234</v>
      </c>
      <c r="K3686" t="b">
        <v>0</v>
      </c>
      <c r="L3686">
        <v>1</v>
      </c>
      <c r="M3686" t="b">
        <v>0</v>
      </c>
      <c r="N3686" t="s">
        <v>8287</v>
      </c>
      <c r="O3686">
        <f t="shared" si="285"/>
        <v>0</v>
      </c>
      <c r="P3686">
        <f t="shared" si="286"/>
        <v>1</v>
      </c>
      <c r="Q3686" s="11" t="s">
        <v>8315</v>
      </c>
      <c r="R3686" t="s">
        <v>8357</v>
      </c>
      <c r="S3686" s="9">
        <f t="shared" si="287"/>
        <v>42031.884652777779</v>
      </c>
      <c r="T3686" s="9">
        <f t="shared" si="288"/>
        <v>42065.886111111111</v>
      </c>
      <c r="U3686">
        <f t="shared" si="289"/>
        <v>2015</v>
      </c>
    </row>
    <row r="3687" spans="1:21" ht="42.75" x14ac:dyDescent="0.45">
      <c r="A3687">
        <v>1727</v>
      </c>
      <c r="B3687" s="3" t="s">
        <v>1728</v>
      </c>
      <c r="C3687" s="3" t="s">
        <v>5837</v>
      </c>
      <c r="D3687" s="6">
        <v>3000</v>
      </c>
      <c r="E3687" s="8">
        <v>1</v>
      </c>
      <c r="F3687" t="s">
        <v>8220</v>
      </c>
      <c r="G3687" t="s">
        <v>8224</v>
      </c>
      <c r="H3687" t="s">
        <v>8246</v>
      </c>
      <c r="I3687">
        <v>1428231600</v>
      </c>
      <c r="J3687">
        <v>1423520177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8329</v>
      </c>
      <c r="R3687" t="s">
        <v>8332</v>
      </c>
      <c r="S3687" s="9">
        <f t="shared" si="287"/>
        <v>42044.927974537044</v>
      </c>
      <c r="T3687" s="9">
        <f t="shared" si="288"/>
        <v>42099.458333333328</v>
      </c>
      <c r="U3687">
        <f t="shared" si="289"/>
        <v>2015</v>
      </c>
    </row>
    <row r="3688" spans="1:21" ht="42.75" x14ac:dyDescent="0.45">
      <c r="A3688">
        <v>3630</v>
      </c>
      <c r="B3688" s="3" t="s">
        <v>3628</v>
      </c>
      <c r="C3688" s="3" t="s">
        <v>7740</v>
      </c>
      <c r="D3688" s="6">
        <v>3000</v>
      </c>
      <c r="E3688" s="8">
        <v>1</v>
      </c>
      <c r="F3688" t="s">
        <v>8220</v>
      </c>
      <c r="G3688" t="s">
        <v>8224</v>
      </c>
      <c r="H3688" t="s">
        <v>8246</v>
      </c>
      <c r="I3688">
        <v>1417295990</v>
      </c>
      <c r="J3688">
        <v>1414700390</v>
      </c>
      <c r="K3688" t="b">
        <v>0</v>
      </c>
      <c r="L3688">
        <v>1</v>
      </c>
      <c r="M3688" t="b">
        <v>0</v>
      </c>
      <c r="N3688" t="s">
        <v>8303</v>
      </c>
      <c r="O3688">
        <f t="shared" si="285"/>
        <v>0</v>
      </c>
      <c r="P3688">
        <f t="shared" si="286"/>
        <v>1</v>
      </c>
      <c r="Q3688" s="11" t="s">
        <v>8325</v>
      </c>
      <c r="R3688" t="s">
        <v>8337</v>
      </c>
      <c r="S3688" s="9">
        <f t="shared" si="287"/>
        <v>41942.84710648148</v>
      </c>
      <c r="T3688" s="9">
        <f t="shared" si="288"/>
        <v>41972.888773148152</v>
      </c>
      <c r="U3688">
        <f t="shared" si="289"/>
        <v>2014</v>
      </c>
    </row>
    <row r="3689" spans="1:21" ht="42.75" x14ac:dyDescent="0.45">
      <c r="A3689">
        <v>1722</v>
      </c>
      <c r="B3689" s="3" t="s">
        <v>1723</v>
      </c>
      <c r="C3689" s="3" t="s">
        <v>5832</v>
      </c>
      <c r="D3689" s="6">
        <v>2880</v>
      </c>
      <c r="E3689" s="8">
        <v>1</v>
      </c>
      <c r="F3689" t="s">
        <v>8220</v>
      </c>
      <c r="G3689" t="s">
        <v>8223</v>
      </c>
      <c r="H3689" t="s">
        <v>8245</v>
      </c>
      <c r="I3689">
        <v>1459642200</v>
      </c>
      <c r="J3689">
        <v>1456441429</v>
      </c>
      <c r="K3689" t="b">
        <v>0</v>
      </c>
      <c r="L3689">
        <v>1</v>
      </c>
      <c r="M3689" t="b">
        <v>0</v>
      </c>
      <c r="N3689" t="s">
        <v>8291</v>
      </c>
      <c r="O3689">
        <f t="shared" si="285"/>
        <v>0</v>
      </c>
      <c r="P3689">
        <f t="shared" si="286"/>
        <v>1</v>
      </c>
      <c r="Q3689" s="11" t="s">
        <v>8329</v>
      </c>
      <c r="R3689" t="s">
        <v>8332</v>
      </c>
      <c r="S3689" s="9">
        <f t="shared" si="287"/>
        <v>42425.960983796293</v>
      </c>
      <c r="T3689" s="9">
        <f t="shared" si="288"/>
        <v>42463.006944444445</v>
      </c>
      <c r="U3689">
        <f t="shared" si="289"/>
        <v>2016</v>
      </c>
    </row>
    <row r="3690" spans="1:21" ht="42.75" x14ac:dyDescent="0.45">
      <c r="A3690">
        <v>681</v>
      </c>
      <c r="B3690" s="3" t="s">
        <v>682</v>
      </c>
      <c r="C3690" s="3" t="s">
        <v>4791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1477509604</v>
      </c>
      <c r="J3690">
        <v>1474917604</v>
      </c>
      <c r="K3690" t="b">
        <v>0</v>
      </c>
      <c r="L3690">
        <v>1</v>
      </c>
      <c r="M3690" t="b">
        <v>0</v>
      </c>
      <c r="N3690" t="s">
        <v>8271</v>
      </c>
      <c r="O3690">
        <f t="shared" si="285"/>
        <v>0</v>
      </c>
      <c r="P3690">
        <f t="shared" si="286"/>
        <v>1</v>
      </c>
      <c r="Q3690" s="11" t="s">
        <v>8310</v>
      </c>
      <c r="R3690" t="s">
        <v>8312</v>
      </c>
      <c r="S3690" s="9">
        <f t="shared" si="287"/>
        <v>42639.805601851855</v>
      </c>
      <c r="T3690" s="9">
        <f t="shared" si="288"/>
        <v>42669.805601851855</v>
      </c>
      <c r="U3690">
        <f t="shared" si="289"/>
        <v>2016</v>
      </c>
    </row>
    <row r="3691" spans="1:21" ht="42.75" x14ac:dyDescent="0.45">
      <c r="A3691">
        <v>1111</v>
      </c>
      <c r="B3691" s="3" t="s">
        <v>1112</v>
      </c>
      <c r="C3691" s="3" t="s">
        <v>5221</v>
      </c>
      <c r="D3691" s="6">
        <v>2500</v>
      </c>
      <c r="E3691" s="8">
        <v>1</v>
      </c>
      <c r="F3691" t="s">
        <v>8220</v>
      </c>
      <c r="G3691" t="s">
        <v>8223</v>
      </c>
      <c r="H3691" t="s">
        <v>8245</v>
      </c>
      <c r="I3691">
        <v>1452228790</v>
      </c>
      <c r="J3691">
        <v>1449636790</v>
      </c>
      <c r="K3691" t="b">
        <v>0</v>
      </c>
      <c r="L3691">
        <v>1</v>
      </c>
      <c r="M3691" t="b">
        <v>0</v>
      </c>
      <c r="N3691" t="s">
        <v>8280</v>
      </c>
      <c r="O3691">
        <f t="shared" si="285"/>
        <v>0</v>
      </c>
      <c r="P3691">
        <f t="shared" si="286"/>
        <v>1</v>
      </c>
      <c r="Q3691" s="11" t="s">
        <v>8318</v>
      </c>
      <c r="R3691" t="s">
        <v>8336</v>
      </c>
      <c r="S3691" s="9">
        <f t="shared" si="287"/>
        <v>42347.203587962969</v>
      </c>
      <c r="T3691" s="9">
        <f t="shared" si="288"/>
        <v>42377.203587962969</v>
      </c>
      <c r="U3691">
        <f t="shared" si="289"/>
        <v>2015</v>
      </c>
    </row>
    <row r="3692" spans="1:21" ht="42.75" x14ac:dyDescent="0.45">
      <c r="A3692">
        <v>3859</v>
      </c>
      <c r="B3692" s="3" t="s">
        <v>3856</v>
      </c>
      <c r="C3692" s="3" t="s">
        <v>7968</v>
      </c>
      <c r="D3692" s="6">
        <v>2500</v>
      </c>
      <c r="E3692" s="8">
        <v>1</v>
      </c>
      <c r="F3692" t="s">
        <v>8220</v>
      </c>
      <c r="G3692" t="s">
        <v>8223</v>
      </c>
      <c r="H3692" t="s">
        <v>8245</v>
      </c>
      <c r="I3692">
        <v>1403730000</v>
      </c>
      <c r="J3692">
        <v>1401485207</v>
      </c>
      <c r="K3692" t="b">
        <v>0</v>
      </c>
      <c r="L3692">
        <v>1</v>
      </c>
      <c r="M3692" t="b">
        <v>0</v>
      </c>
      <c r="N3692" t="s">
        <v>8269</v>
      </c>
      <c r="O3692">
        <f t="shared" si="285"/>
        <v>0</v>
      </c>
      <c r="P3692">
        <f t="shared" si="286"/>
        <v>1</v>
      </c>
      <c r="Q3692" s="11" t="s">
        <v>8325</v>
      </c>
      <c r="R3692" t="s">
        <v>8328</v>
      </c>
      <c r="S3692" s="9">
        <f t="shared" si="287"/>
        <v>41789.893599537041</v>
      </c>
      <c r="T3692" s="9">
        <f t="shared" si="288"/>
        <v>41815.875</v>
      </c>
      <c r="U3692">
        <f t="shared" si="289"/>
        <v>2014</v>
      </c>
    </row>
    <row r="3693" spans="1:21" ht="42.75" x14ac:dyDescent="0.45">
      <c r="A3693">
        <v>4112</v>
      </c>
      <c r="B3693" s="3" t="s">
        <v>4108</v>
      </c>
      <c r="C3693" s="3" t="s">
        <v>6961</v>
      </c>
      <c r="D3693" s="6">
        <v>2500</v>
      </c>
      <c r="E3693" s="8">
        <v>1</v>
      </c>
      <c r="F3693" t="s">
        <v>8220</v>
      </c>
      <c r="G3693" t="s">
        <v>8240</v>
      </c>
      <c r="H3693" t="s">
        <v>8248</v>
      </c>
      <c r="I3693">
        <v>1456617600</v>
      </c>
      <c r="J3693">
        <v>1454280186</v>
      </c>
      <c r="K3693" t="b">
        <v>0</v>
      </c>
      <c r="L3693">
        <v>1</v>
      </c>
      <c r="M3693" t="b">
        <v>0</v>
      </c>
      <c r="N3693" t="s">
        <v>8269</v>
      </c>
      <c r="O3693">
        <f t="shared" si="285"/>
        <v>0</v>
      </c>
      <c r="P3693">
        <f t="shared" si="286"/>
        <v>1</v>
      </c>
      <c r="Q3693" s="11" t="s">
        <v>8325</v>
      </c>
      <c r="R3693" t="s">
        <v>8328</v>
      </c>
      <c r="S3693" s="9">
        <f t="shared" si="287"/>
        <v>42400.946597222224</v>
      </c>
      <c r="T3693" s="9">
        <f t="shared" si="288"/>
        <v>42428</v>
      </c>
      <c r="U3693">
        <f t="shared" si="289"/>
        <v>2016</v>
      </c>
    </row>
    <row r="3694" spans="1:21" ht="42.75" x14ac:dyDescent="0.45">
      <c r="A3694">
        <v>1986</v>
      </c>
      <c r="B3694" s="3" t="s">
        <v>1987</v>
      </c>
      <c r="C3694" s="3" t="s">
        <v>6096</v>
      </c>
      <c r="D3694" s="6">
        <v>2000</v>
      </c>
      <c r="E3694" s="8">
        <v>1</v>
      </c>
      <c r="F3694" t="s">
        <v>8220</v>
      </c>
      <c r="G3694" t="s">
        <v>8224</v>
      </c>
      <c r="H3694" t="s">
        <v>8246</v>
      </c>
      <c r="I3694">
        <v>1457947483</v>
      </c>
      <c r="J3694">
        <v>1455359083</v>
      </c>
      <c r="K3694" t="b">
        <v>0</v>
      </c>
      <c r="L3694">
        <v>1</v>
      </c>
      <c r="M3694" t="b">
        <v>0</v>
      </c>
      <c r="N3694" t="s">
        <v>8294</v>
      </c>
      <c r="O3694">
        <f t="shared" si="285"/>
        <v>0</v>
      </c>
      <c r="P3694">
        <f t="shared" si="286"/>
        <v>1</v>
      </c>
      <c r="Q3694" s="11" t="s">
        <v>8315</v>
      </c>
      <c r="R3694" t="s">
        <v>8355</v>
      </c>
      <c r="S3694" s="9">
        <f t="shared" si="287"/>
        <v>42413.433831018512</v>
      </c>
      <c r="T3694" s="9">
        <f t="shared" si="288"/>
        <v>42443.392164351855</v>
      </c>
      <c r="U3694">
        <f t="shared" si="289"/>
        <v>2016</v>
      </c>
    </row>
    <row r="3695" spans="1:21" ht="42.75" x14ac:dyDescent="0.45">
      <c r="A3695">
        <v>4050</v>
      </c>
      <c r="B3695" s="3" t="s">
        <v>4046</v>
      </c>
      <c r="C3695" s="3" t="s">
        <v>8154</v>
      </c>
      <c r="D3695" s="6">
        <v>1500</v>
      </c>
      <c r="E3695" s="8">
        <v>1</v>
      </c>
      <c r="F3695" t="s">
        <v>8220</v>
      </c>
      <c r="G3695" t="s">
        <v>8223</v>
      </c>
      <c r="H3695" t="s">
        <v>8245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8325</v>
      </c>
      <c r="R3695" t="s">
        <v>8328</v>
      </c>
      <c r="S3695" s="9">
        <f t="shared" si="287"/>
        <v>41905.636469907404</v>
      </c>
      <c r="T3695" s="9">
        <f t="shared" si="288"/>
        <v>41935.636469907404</v>
      </c>
      <c r="U3695">
        <f t="shared" si="289"/>
        <v>2014</v>
      </c>
    </row>
    <row r="3696" spans="1:21" ht="28.5" x14ac:dyDescent="0.45">
      <c r="A3696">
        <v>464</v>
      </c>
      <c r="B3696" s="3" t="s">
        <v>465</v>
      </c>
      <c r="C3696" s="3" t="s">
        <v>4574</v>
      </c>
      <c r="D3696" s="6">
        <v>1010</v>
      </c>
      <c r="E3696" s="8">
        <v>1</v>
      </c>
      <c r="F3696" t="s">
        <v>8220</v>
      </c>
      <c r="G3696" t="s">
        <v>8235</v>
      </c>
      <c r="H3696" t="s">
        <v>8248</v>
      </c>
      <c r="I3696">
        <v>1463602935</v>
      </c>
      <c r="J3696">
        <v>1461874935</v>
      </c>
      <c r="K3696" t="b">
        <v>0</v>
      </c>
      <c r="L3696">
        <v>1</v>
      </c>
      <c r="M3696" t="b">
        <v>0</v>
      </c>
      <c r="N3696" t="s">
        <v>8268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8341</v>
      </c>
      <c r="S3696" s="9">
        <f t="shared" si="287"/>
        <v>42488.848784722228</v>
      </c>
      <c r="T3696" s="9">
        <f t="shared" si="288"/>
        <v>42508.848784722228</v>
      </c>
      <c r="U3696">
        <f t="shared" si="289"/>
        <v>2016</v>
      </c>
    </row>
    <row r="3697" spans="1:21" x14ac:dyDescent="0.45">
      <c r="A3697">
        <v>1128</v>
      </c>
      <c r="B3697" s="3" t="s">
        <v>1129</v>
      </c>
      <c r="C3697" s="3" t="s">
        <v>5238</v>
      </c>
      <c r="D3697" s="6">
        <v>1000</v>
      </c>
      <c r="E3697" s="8">
        <v>1</v>
      </c>
      <c r="F3697" t="s">
        <v>8220</v>
      </c>
      <c r="G3697" t="s">
        <v>8224</v>
      </c>
      <c r="H3697" t="s">
        <v>8246</v>
      </c>
      <c r="I3697">
        <v>1407425717</v>
      </c>
      <c r="J3697">
        <v>1404833717</v>
      </c>
      <c r="K3697" t="b">
        <v>0</v>
      </c>
      <c r="L3697">
        <v>1</v>
      </c>
      <c r="M3697" t="b">
        <v>0</v>
      </c>
      <c r="N3697" t="s">
        <v>8281</v>
      </c>
      <c r="O3697">
        <f t="shared" si="285"/>
        <v>0</v>
      </c>
      <c r="P3697">
        <f t="shared" si="286"/>
        <v>1</v>
      </c>
      <c r="Q3697" s="11" t="s">
        <v>8318</v>
      </c>
      <c r="R3697" t="s">
        <v>8346</v>
      </c>
      <c r="S3697" s="9">
        <f t="shared" si="287"/>
        <v>41828.649502314816</v>
      </c>
      <c r="T3697" s="9">
        <f t="shared" si="288"/>
        <v>41858.649502314816</v>
      </c>
      <c r="U3697">
        <f t="shared" si="289"/>
        <v>2014</v>
      </c>
    </row>
    <row r="3698" spans="1:21" ht="42.75" x14ac:dyDescent="0.45">
      <c r="A3698">
        <v>1739</v>
      </c>
      <c r="B3698" s="3" t="s">
        <v>1740</v>
      </c>
      <c r="C3698" s="3" t="s">
        <v>5849</v>
      </c>
      <c r="D3698" s="6">
        <v>1000</v>
      </c>
      <c r="E3698" s="8">
        <v>1</v>
      </c>
      <c r="F3698" t="s">
        <v>8220</v>
      </c>
      <c r="G3698" t="s">
        <v>8223</v>
      </c>
      <c r="H3698" t="s">
        <v>8245</v>
      </c>
      <c r="I3698">
        <v>1462391932</v>
      </c>
      <c r="J3698">
        <v>1457297932</v>
      </c>
      <c r="K3698" t="b">
        <v>0</v>
      </c>
      <c r="L3698">
        <v>1</v>
      </c>
      <c r="M3698" t="b">
        <v>0</v>
      </c>
      <c r="N3698" t="s">
        <v>8291</v>
      </c>
      <c r="O3698">
        <f t="shared" si="285"/>
        <v>0</v>
      </c>
      <c r="P3698">
        <f t="shared" si="286"/>
        <v>1</v>
      </c>
      <c r="Q3698" s="11" t="s">
        <v>8329</v>
      </c>
      <c r="R3698" t="s">
        <v>8332</v>
      </c>
      <c r="S3698" s="9">
        <f t="shared" si="287"/>
        <v>42435.874212962968</v>
      </c>
      <c r="T3698" s="9">
        <f t="shared" si="288"/>
        <v>42494.832546296297</v>
      </c>
      <c r="U3698">
        <f t="shared" si="289"/>
        <v>2016</v>
      </c>
    </row>
    <row r="3699" spans="1:21" ht="42.75" x14ac:dyDescent="0.4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8325</v>
      </c>
      <c r="R3699" t="s">
        <v>8326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42.75" x14ac:dyDescent="0.4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8325</v>
      </c>
      <c r="R3700" t="s">
        <v>8337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57" x14ac:dyDescent="0.4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8315</v>
      </c>
      <c r="R3701" t="s">
        <v>8353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2.75" x14ac:dyDescent="0.4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8313</v>
      </c>
      <c r="R3702" t="s">
        <v>8358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42.75" x14ac:dyDescent="0.4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8313</v>
      </c>
      <c r="R3703" t="s">
        <v>8350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28.5" x14ac:dyDescent="0.4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8321</v>
      </c>
      <c r="R3704" t="s">
        <v>8347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4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8325</v>
      </c>
      <c r="R3705" t="s">
        <v>8328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28.5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8323</v>
      </c>
      <c r="R3706" t="s">
        <v>8339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2.75" x14ac:dyDescent="0.4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8325</v>
      </c>
      <c r="R3707" t="s">
        <v>8326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2.75" x14ac:dyDescent="0.4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8313</v>
      </c>
      <c r="R3708" t="s">
        <v>8350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x14ac:dyDescent="0.45">
      <c r="A3709">
        <v>3125</v>
      </c>
      <c r="B3709" s="3" t="s">
        <v>3125</v>
      </c>
      <c r="C3709" s="3" t="s">
        <v>7235</v>
      </c>
      <c r="D3709" s="6">
        <v>1500000</v>
      </c>
      <c r="E3709" s="8">
        <v>0</v>
      </c>
      <c r="F3709" t="s">
        <v>8219</v>
      </c>
      <c r="G3709" t="s">
        <v>8223</v>
      </c>
      <c r="H3709" t="s">
        <v>8245</v>
      </c>
      <c r="I3709">
        <v>1452142672</v>
      </c>
      <c r="J3709">
        <v>1449550672</v>
      </c>
      <c r="K3709" t="b">
        <v>0</v>
      </c>
      <c r="L3709">
        <v>0</v>
      </c>
      <c r="M3709" t="b">
        <v>0</v>
      </c>
      <c r="N3709" t="s">
        <v>8301</v>
      </c>
      <c r="O3709">
        <f t="shared" si="285"/>
        <v>0</v>
      </c>
      <c r="P3709">
        <f t="shared" si="286"/>
        <v>0</v>
      </c>
      <c r="Q3709" s="11" t="s">
        <v>8325</v>
      </c>
      <c r="R3709" t="s">
        <v>8326</v>
      </c>
      <c r="S3709" s="9">
        <f t="shared" si="287"/>
        <v>42346.20685185185</v>
      </c>
      <c r="T3709" s="9">
        <f t="shared" si="288"/>
        <v>42376.20685185185</v>
      </c>
      <c r="U3709">
        <f t="shared" si="289"/>
        <v>2015</v>
      </c>
    </row>
    <row r="3710" spans="1:21" ht="42.75" x14ac:dyDescent="0.45">
      <c r="A3710">
        <v>2390</v>
      </c>
      <c r="B3710" s="3" t="s">
        <v>2391</v>
      </c>
      <c r="C3710" s="3" t="s">
        <v>6500</v>
      </c>
      <c r="D3710" s="6">
        <v>510000</v>
      </c>
      <c r="E3710" s="8">
        <v>0</v>
      </c>
      <c r="F3710" t="s">
        <v>8219</v>
      </c>
      <c r="G3710" t="s">
        <v>8225</v>
      </c>
      <c r="H3710" t="s">
        <v>8247</v>
      </c>
      <c r="I3710">
        <v>1420352264</v>
      </c>
      <c r="J3710">
        <v>1416896264</v>
      </c>
      <c r="K3710" t="b">
        <v>0</v>
      </c>
      <c r="L3710">
        <v>0</v>
      </c>
      <c r="M3710" t="b">
        <v>0</v>
      </c>
      <c r="N3710" t="s">
        <v>8270</v>
      </c>
      <c r="O3710">
        <f t="shared" si="285"/>
        <v>0</v>
      </c>
      <c r="P3710">
        <f t="shared" si="286"/>
        <v>0</v>
      </c>
      <c r="Q3710" s="11" t="s">
        <v>8310</v>
      </c>
      <c r="R3710" t="s">
        <v>8344</v>
      </c>
      <c r="S3710" s="9">
        <f t="shared" si="287"/>
        <v>41968.262314814812</v>
      </c>
      <c r="T3710" s="9">
        <f t="shared" si="288"/>
        <v>42008.262314814812</v>
      </c>
      <c r="U3710">
        <f t="shared" si="289"/>
        <v>2014</v>
      </c>
    </row>
    <row r="3711" spans="1:21" ht="42.75" x14ac:dyDescent="0.45">
      <c r="A3711">
        <v>1230</v>
      </c>
      <c r="B3711" s="3" t="s">
        <v>1231</v>
      </c>
      <c r="C3711" s="3" t="s">
        <v>5340</v>
      </c>
      <c r="D3711" s="6">
        <v>500000</v>
      </c>
      <c r="E3711" s="8">
        <v>0</v>
      </c>
      <c r="F3711" t="s">
        <v>8219</v>
      </c>
      <c r="G3711" t="s">
        <v>8223</v>
      </c>
      <c r="H3711" t="s">
        <v>8245</v>
      </c>
      <c r="I3711">
        <v>1298589630</v>
      </c>
      <c r="J3711">
        <v>1295997630</v>
      </c>
      <c r="K3711" t="b">
        <v>0</v>
      </c>
      <c r="L3711">
        <v>0</v>
      </c>
      <c r="M3711" t="b">
        <v>0</v>
      </c>
      <c r="N3711" t="s">
        <v>8284</v>
      </c>
      <c r="O3711">
        <f t="shared" si="285"/>
        <v>0</v>
      </c>
      <c r="P3711">
        <f t="shared" si="286"/>
        <v>0</v>
      </c>
      <c r="Q3711" s="11" t="s">
        <v>8329</v>
      </c>
      <c r="R3711" t="s">
        <v>8356</v>
      </c>
      <c r="S3711" s="9">
        <f t="shared" si="287"/>
        <v>40568.972569444442</v>
      </c>
      <c r="T3711" s="9">
        <f t="shared" si="288"/>
        <v>40598.972569444442</v>
      </c>
      <c r="U3711">
        <f t="shared" si="289"/>
        <v>2011</v>
      </c>
    </row>
    <row r="3712" spans="1:21" ht="42.75" x14ac:dyDescent="0.45">
      <c r="A3712">
        <v>2349</v>
      </c>
      <c r="B3712" s="3" t="s">
        <v>2350</v>
      </c>
      <c r="C3712" s="3" t="s">
        <v>6459</v>
      </c>
      <c r="D3712" s="6">
        <v>474900</v>
      </c>
      <c r="E3712" s="8">
        <v>0</v>
      </c>
      <c r="F3712" t="s">
        <v>8219</v>
      </c>
      <c r="G3712" t="s">
        <v>8234</v>
      </c>
      <c r="H3712" t="s">
        <v>8254</v>
      </c>
      <c r="I3712">
        <v>1439318228</v>
      </c>
      <c r="J3712">
        <v>1436812628</v>
      </c>
      <c r="K3712" t="b">
        <v>0</v>
      </c>
      <c r="L3712">
        <v>0</v>
      </c>
      <c r="M3712" t="b">
        <v>0</v>
      </c>
      <c r="N3712" t="s">
        <v>8270</v>
      </c>
      <c r="O3712">
        <f t="shared" si="285"/>
        <v>0</v>
      </c>
      <c r="P3712">
        <f t="shared" si="286"/>
        <v>0</v>
      </c>
      <c r="Q3712" s="11" t="s">
        <v>8310</v>
      </c>
      <c r="R3712" t="s">
        <v>8344</v>
      </c>
      <c r="S3712" s="9">
        <f t="shared" si="287"/>
        <v>42198.775787037041</v>
      </c>
      <c r="T3712" s="9">
        <f t="shared" si="288"/>
        <v>42227.775787037041</v>
      </c>
      <c r="U3712">
        <f t="shared" si="289"/>
        <v>2015</v>
      </c>
    </row>
    <row r="3713" spans="1:21" ht="42.75" x14ac:dyDescent="0.45">
      <c r="A3713">
        <v>3885</v>
      </c>
      <c r="B3713" s="3" t="s">
        <v>3882</v>
      </c>
      <c r="C3713" s="3" t="s">
        <v>7994</v>
      </c>
      <c r="D3713" s="6">
        <v>375000</v>
      </c>
      <c r="E3713" s="8">
        <v>0</v>
      </c>
      <c r="F3713" t="s">
        <v>8219</v>
      </c>
      <c r="G3713" t="s">
        <v>8223</v>
      </c>
      <c r="H3713" t="s">
        <v>8245</v>
      </c>
      <c r="I3713">
        <v>1462834191</v>
      </c>
      <c r="J3713">
        <v>1460242191</v>
      </c>
      <c r="K3713" t="b">
        <v>0</v>
      </c>
      <c r="L3713">
        <v>0</v>
      </c>
      <c r="M3713" t="b">
        <v>0</v>
      </c>
      <c r="N3713" t="s">
        <v>8303</v>
      </c>
      <c r="O3713">
        <f t="shared" si="285"/>
        <v>0</v>
      </c>
      <c r="P3713">
        <f t="shared" si="286"/>
        <v>0</v>
      </c>
      <c r="Q3713" s="11" t="s">
        <v>8325</v>
      </c>
      <c r="R3713" t="s">
        <v>8337</v>
      </c>
      <c r="S3713" s="9">
        <f t="shared" si="287"/>
        <v>42469.951284722221</v>
      </c>
      <c r="T3713" s="9">
        <f t="shared" si="288"/>
        <v>42499.951284722221</v>
      </c>
      <c r="U3713">
        <f t="shared" si="289"/>
        <v>2016</v>
      </c>
    </row>
    <row r="3714" spans="1:21" ht="42.75" x14ac:dyDescent="0.45">
      <c r="A3714">
        <v>140</v>
      </c>
      <c r="B3714" s="3" t="s">
        <v>142</v>
      </c>
      <c r="C3714" s="3" t="s">
        <v>4250</v>
      </c>
      <c r="D3714" s="6">
        <v>200000</v>
      </c>
      <c r="E3714" s="8">
        <v>0</v>
      </c>
      <c r="F3714" t="s">
        <v>8219</v>
      </c>
      <c r="G3714" t="s">
        <v>8223</v>
      </c>
      <c r="H3714" t="s">
        <v>8245</v>
      </c>
      <c r="I3714">
        <v>1426823132</v>
      </c>
      <c r="J3714">
        <v>1424234732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1" t="s">
        <v>8323</v>
      </c>
      <c r="R3714" t="s">
        <v>8339</v>
      </c>
      <c r="S3714" s="9">
        <f t="shared" si="287"/>
        <v>42053.198287037041</v>
      </c>
      <c r="T3714" s="9">
        <f t="shared" si="288"/>
        <v>42083.15662037037</v>
      </c>
      <c r="U3714">
        <f t="shared" si="289"/>
        <v>2015</v>
      </c>
    </row>
    <row r="3715" spans="1:21" ht="42.75" x14ac:dyDescent="0.45">
      <c r="A3715">
        <v>2363</v>
      </c>
      <c r="B3715" s="3" t="s">
        <v>2364</v>
      </c>
      <c r="C3715" s="3" t="s">
        <v>6473</v>
      </c>
      <c r="D3715" s="6">
        <v>175000</v>
      </c>
      <c r="E3715" s="8">
        <v>0</v>
      </c>
      <c r="F3715" t="s">
        <v>8219</v>
      </c>
      <c r="G3715" t="s">
        <v>8223</v>
      </c>
      <c r="H3715" t="s">
        <v>8245</v>
      </c>
      <c r="I3715">
        <v>1451348200</v>
      </c>
      <c r="J3715">
        <v>1447460200</v>
      </c>
      <c r="K3715" t="b">
        <v>0</v>
      </c>
      <c r="L3715">
        <v>0</v>
      </c>
      <c r="M3715" t="b">
        <v>0</v>
      </c>
      <c r="N3715" t="s">
        <v>8270</v>
      </c>
      <c r="O3715">
        <f t="shared" si="290"/>
        <v>0</v>
      </c>
      <c r="P3715">
        <f t="shared" ref="P3715:P3778" si="291">IFERROR(ROUND(E3715/L3715,2),0)</f>
        <v>0</v>
      </c>
      <c r="Q3715" s="11" t="s">
        <v>8310</v>
      </c>
      <c r="R3715" t="s">
        <v>8344</v>
      </c>
      <c r="S3715" s="9">
        <f t="shared" ref="S3715:S3778" si="292">(((J3715/60)/60)/24)+DATE(1970,1,1)</f>
        <v>42322.011574074073</v>
      </c>
      <c r="T3715" s="9">
        <f t="shared" ref="T3715:T3778" si="293">(((I3715/60)/60)/24)+DATE(1970,1,1)</f>
        <v>42367.011574074073</v>
      </c>
      <c r="U3715">
        <f t="shared" ref="U3715:U3778" si="294">YEAR(S3715)</f>
        <v>2015</v>
      </c>
    </row>
    <row r="3716" spans="1:21" ht="42.75" x14ac:dyDescent="0.45">
      <c r="A3716">
        <v>2397</v>
      </c>
      <c r="B3716" s="3" t="s">
        <v>2398</v>
      </c>
      <c r="C3716" s="3" t="s">
        <v>6507</v>
      </c>
      <c r="D3716" s="6">
        <v>124000</v>
      </c>
      <c r="E3716" s="8">
        <v>0</v>
      </c>
      <c r="F3716" t="s">
        <v>8219</v>
      </c>
      <c r="G3716" t="s">
        <v>8223</v>
      </c>
      <c r="H3716" t="s">
        <v>8245</v>
      </c>
      <c r="I3716">
        <v>1420233256</v>
      </c>
      <c r="J3716">
        <v>1417641256</v>
      </c>
      <c r="K3716" t="b">
        <v>0</v>
      </c>
      <c r="L3716">
        <v>0</v>
      </c>
      <c r="M3716" t="b">
        <v>0</v>
      </c>
      <c r="N3716" t="s">
        <v>8270</v>
      </c>
      <c r="O3716">
        <f t="shared" si="290"/>
        <v>0</v>
      </c>
      <c r="P3716">
        <f t="shared" si="291"/>
        <v>0</v>
      </c>
      <c r="Q3716" s="11" t="s">
        <v>8310</v>
      </c>
      <c r="R3716" t="s">
        <v>8344</v>
      </c>
      <c r="S3716" s="9">
        <f t="shared" si="292"/>
        <v>41976.88490740741</v>
      </c>
      <c r="T3716" s="9">
        <f t="shared" si="293"/>
        <v>42006.88490740741</v>
      </c>
      <c r="U3716">
        <f t="shared" si="294"/>
        <v>2014</v>
      </c>
    </row>
    <row r="3717" spans="1:21" ht="28.5" x14ac:dyDescent="0.45">
      <c r="A3717">
        <v>2378</v>
      </c>
      <c r="B3717" s="3" t="s">
        <v>2379</v>
      </c>
      <c r="C3717" s="3" t="s">
        <v>6488</v>
      </c>
      <c r="D3717" s="6">
        <v>110000</v>
      </c>
      <c r="E3717" s="8">
        <v>0</v>
      </c>
      <c r="F3717" t="s">
        <v>8219</v>
      </c>
      <c r="G3717" t="s">
        <v>8223</v>
      </c>
      <c r="H3717" t="s">
        <v>8245</v>
      </c>
      <c r="I3717">
        <v>1440548330</v>
      </c>
      <c r="J3717">
        <v>1438042730</v>
      </c>
      <c r="K3717" t="b">
        <v>0</v>
      </c>
      <c r="L3717">
        <v>0</v>
      </c>
      <c r="M3717" t="b">
        <v>0</v>
      </c>
      <c r="N3717" t="s">
        <v>8270</v>
      </c>
      <c r="O3717">
        <f t="shared" si="290"/>
        <v>0</v>
      </c>
      <c r="P3717">
        <f t="shared" si="291"/>
        <v>0</v>
      </c>
      <c r="Q3717" s="11" t="s">
        <v>8310</v>
      </c>
      <c r="R3717" t="s">
        <v>8344</v>
      </c>
      <c r="S3717" s="9">
        <f t="shared" si="292"/>
        <v>42213.013078703705</v>
      </c>
      <c r="T3717" s="9">
        <f t="shared" si="293"/>
        <v>42242.013078703705</v>
      </c>
      <c r="U3717">
        <f t="shared" si="294"/>
        <v>2015</v>
      </c>
    </row>
    <row r="3718" spans="1:21" ht="42.75" x14ac:dyDescent="0.45">
      <c r="A3718">
        <v>637</v>
      </c>
      <c r="B3718" s="3" t="s">
        <v>638</v>
      </c>
      <c r="C3718" s="3" t="s">
        <v>4747</v>
      </c>
      <c r="D3718" s="6">
        <v>100000</v>
      </c>
      <c r="E3718" s="8">
        <v>0</v>
      </c>
      <c r="F3718" t="s">
        <v>8219</v>
      </c>
      <c r="G3718" t="s">
        <v>8224</v>
      </c>
      <c r="H3718" t="s">
        <v>8246</v>
      </c>
      <c r="I3718">
        <v>1488063840</v>
      </c>
      <c r="J3718">
        <v>1485558318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8310</v>
      </c>
      <c r="R3718" t="s">
        <v>8344</v>
      </c>
      <c r="S3718" s="9">
        <f t="shared" si="292"/>
        <v>42762.962013888886</v>
      </c>
      <c r="T3718" s="9">
        <f t="shared" si="293"/>
        <v>42791.961111111115</v>
      </c>
      <c r="U3718">
        <f t="shared" si="294"/>
        <v>2017</v>
      </c>
    </row>
    <row r="3719" spans="1:21" ht="42.75" x14ac:dyDescent="0.45">
      <c r="A3719">
        <v>2561</v>
      </c>
      <c r="B3719" s="3" t="s">
        <v>2561</v>
      </c>
      <c r="C3719" s="3" t="s">
        <v>6671</v>
      </c>
      <c r="D3719" s="6">
        <v>100000</v>
      </c>
      <c r="E3719" s="8">
        <v>0</v>
      </c>
      <c r="F3719" t="s">
        <v>8219</v>
      </c>
      <c r="G3719" t="s">
        <v>8228</v>
      </c>
      <c r="H3719" t="s">
        <v>8250</v>
      </c>
      <c r="I3719">
        <v>1444740089</v>
      </c>
      <c r="J3719">
        <v>1442148089</v>
      </c>
      <c r="K3719" t="b">
        <v>0</v>
      </c>
      <c r="L3719">
        <v>0</v>
      </c>
      <c r="M3719" t="b">
        <v>0</v>
      </c>
      <c r="N3719" t="s">
        <v>8282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8347</v>
      </c>
      <c r="S3719" s="9">
        <f t="shared" si="292"/>
        <v>42260.528807870374</v>
      </c>
      <c r="T3719" s="9">
        <f t="shared" si="293"/>
        <v>42290.528807870374</v>
      </c>
      <c r="U3719">
        <f t="shared" si="294"/>
        <v>2015</v>
      </c>
    </row>
    <row r="3720" spans="1:21" ht="42.75" x14ac:dyDescent="0.45">
      <c r="A3720">
        <v>3127</v>
      </c>
      <c r="B3720" s="3" t="s">
        <v>3127</v>
      </c>
      <c r="C3720" s="3" t="s">
        <v>7237</v>
      </c>
      <c r="D3720" s="6">
        <v>100000</v>
      </c>
      <c r="E3720" s="8">
        <v>0</v>
      </c>
      <c r="F3720" t="s">
        <v>8219</v>
      </c>
      <c r="G3720" t="s">
        <v>8223</v>
      </c>
      <c r="H3720" t="s">
        <v>8245</v>
      </c>
      <c r="I3720">
        <v>1425242029</v>
      </c>
      <c r="J3720">
        <v>1422650029</v>
      </c>
      <c r="K3720" t="b">
        <v>0</v>
      </c>
      <c r="L3720">
        <v>0</v>
      </c>
      <c r="M3720" t="b">
        <v>0</v>
      </c>
      <c r="N3720" t="s">
        <v>8301</v>
      </c>
      <c r="O3720">
        <f t="shared" si="290"/>
        <v>0</v>
      </c>
      <c r="P3720">
        <f t="shared" si="291"/>
        <v>0</v>
      </c>
      <c r="Q3720" s="11" t="s">
        <v>8325</v>
      </c>
      <c r="R3720" t="s">
        <v>8326</v>
      </c>
      <c r="S3720" s="9">
        <f t="shared" si="292"/>
        <v>42034.856817129628</v>
      </c>
      <c r="T3720" s="9">
        <f t="shared" si="293"/>
        <v>42064.856817129628</v>
      </c>
      <c r="U3720">
        <f t="shared" si="294"/>
        <v>2015</v>
      </c>
    </row>
    <row r="3721" spans="1:21" ht="42.75" x14ac:dyDescent="0.45">
      <c r="A3721">
        <v>2575</v>
      </c>
      <c r="B3721" s="3" t="s">
        <v>2575</v>
      </c>
      <c r="C3721" s="3" t="s">
        <v>6685</v>
      </c>
      <c r="D3721" s="6">
        <v>85000</v>
      </c>
      <c r="E3721" s="8">
        <v>0</v>
      </c>
      <c r="F3721" t="s">
        <v>8219</v>
      </c>
      <c r="G3721" t="s">
        <v>8223</v>
      </c>
      <c r="H3721" t="s">
        <v>8245</v>
      </c>
      <c r="I3721">
        <v>1421030194</v>
      </c>
      <c r="J3721">
        <v>1418438194</v>
      </c>
      <c r="K3721" t="b">
        <v>0</v>
      </c>
      <c r="L3721">
        <v>0</v>
      </c>
      <c r="M3721" t="b">
        <v>0</v>
      </c>
      <c r="N3721" t="s">
        <v>8282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8347</v>
      </c>
      <c r="S3721" s="9">
        <f t="shared" si="292"/>
        <v>41986.108726851846</v>
      </c>
      <c r="T3721" s="9">
        <f t="shared" si="293"/>
        <v>42016.108726851846</v>
      </c>
      <c r="U3721">
        <f t="shared" si="294"/>
        <v>2014</v>
      </c>
    </row>
    <row r="3722" spans="1:21" ht="42.75" x14ac:dyDescent="0.45">
      <c r="A3722">
        <v>611</v>
      </c>
      <c r="B3722" s="3" t="s">
        <v>612</v>
      </c>
      <c r="C3722" s="3" t="s">
        <v>4721</v>
      </c>
      <c r="D3722" s="6">
        <v>80000</v>
      </c>
      <c r="E3722" s="8">
        <v>0</v>
      </c>
      <c r="F3722" t="s">
        <v>8219</v>
      </c>
      <c r="G3722" t="s">
        <v>8229</v>
      </c>
      <c r="H3722" t="s">
        <v>8248</v>
      </c>
      <c r="I3722">
        <v>1453210037</v>
      </c>
      <c r="J3722">
        <v>1448026037</v>
      </c>
      <c r="K3722" t="b">
        <v>0</v>
      </c>
      <c r="L3722">
        <v>0</v>
      </c>
      <c r="M3722" t="b">
        <v>0</v>
      </c>
      <c r="N3722" t="s">
        <v>8270</v>
      </c>
      <c r="O3722">
        <f t="shared" si="290"/>
        <v>0</v>
      </c>
      <c r="P3722">
        <f t="shared" si="291"/>
        <v>0</v>
      </c>
      <c r="Q3722" s="11" t="s">
        <v>8310</v>
      </c>
      <c r="R3722" t="s">
        <v>8344</v>
      </c>
      <c r="S3722" s="9">
        <f t="shared" si="292"/>
        <v>42328.560613425929</v>
      </c>
      <c r="T3722" s="9">
        <f t="shared" si="293"/>
        <v>42388.560613425929</v>
      </c>
      <c r="U3722">
        <f t="shared" si="294"/>
        <v>2015</v>
      </c>
    </row>
    <row r="3723" spans="1:21" ht="42.75" x14ac:dyDescent="0.45">
      <c r="A3723">
        <v>2958</v>
      </c>
      <c r="B3723" s="3" t="s">
        <v>2958</v>
      </c>
      <c r="C3723" s="3" t="s">
        <v>7068</v>
      </c>
      <c r="D3723" s="6">
        <v>80000</v>
      </c>
      <c r="E3723" s="8">
        <v>0</v>
      </c>
      <c r="F3723" t="s">
        <v>8219</v>
      </c>
      <c r="G3723" t="s">
        <v>8223</v>
      </c>
      <c r="H3723" t="s">
        <v>8245</v>
      </c>
      <c r="I3723">
        <v>1462729317</v>
      </c>
      <c r="J3723">
        <v>1457548917</v>
      </c>
      <c r="K3723" t="b">
        <v>0</v>
      </c>
      <c r="L3723">
        <v>0</v>
      </c>
      <c r="M3723" t="b">
        <v>0</v>
      </c>
      <c r="N3723" t="s">
        <v>8301</v>
      </c>
      <c r="O3723">
        <f t="shared" si="290"/>
        <v>0</v>
      </c>
      <c r="P3723">
        <f t="shared" si="291"/>
        <v>0</v>
      </c>
      <c r="Q3723" s="11" t="s">
        <v>8325</v>
      </c>
      <c r="R3723" t="s">
        <v>8326</v>
      </c>
      <c r="S3723" s="9">
        <f t="shared" si="292"/>
        <v>42438.779131944444</v>
      </c>
      <c r="T3723" s="9">
        <f t="shared" si="293"/>
        <v>42498.73746527778</v>
      </c>
      <c r="U3723">
        <f t="shared" si="294"/>
        <v>2016</v>
      </c>
    </row>
    <row r="3724" spans="1:21" ht="42.75" x14ac:dyDescent="0.45">
      <c r="A3724">
        <v>623</v>
      </c>
      <c r="B3724" s="3" t="s">
        <v>624</v>
      </c>
      <c r="C3724" s="3" t="s">
        <v>4733</v>
      </c>
      <c r="D3724" s="6">
        <v>75000</v>
      </c>
      <c r="E3724" s="8">
        <v>0</v>
      </c>
      <c r="F3724" t="s">
        <v>8219</v>
      </c>
      <c r="G3724" t="s">
        <v>8225</v>
      </c>
      <c r="H3724" t="s">
        <v>8247</v>
      </c>
      <c r="I3724">
        <v>1432771997</v>
      </c>
      <c r="J3724">
        <v>1430179997</v>
      </c>
      <c r="K3724" t="b">
        <v>0</v>
      </c>
      <c r="L3724">
        <v>0</v>
      </c>
      <c r="M3724" t="b">
        <v>0</v>
      </c>
      <c r="N3724" t="s">
        <v>8270</v>
      </c>
      <c r="O3724">
        <f t="shared" si="290"/>
        <v>0</v>
      </c>
      <c r="P3724">
        <f t="shared" si="291"/>
        <v>0</v>
      </c>
      <c r="Q3724" s="11" t="s">
        <v>8310</v>
      </c>
      <c r="R3724" t="s">
        <v>8344</v>
      </c>
      <c r="S3724" s="9">
        <f t="shared" si="292"/>
        <v>42122.009224537032</v>
      </c>
      <c r="T3724" s="9">
        <f t="shared" si="293"/>
        <v>42152.009224537032</v>
      </c>
      <c r="U3724">
        <f t="shared" si="294"/>
        <v>2015</v>
      </c>
    </row>
    <row r="3725" spans="1:21" ht="28.5" x14ac:dyDescent="0.45">
      <c r="A3725">
        <v>133</v>
      </c>
      <c r="B3725" s="3" t="s">
        <v>135</v>
      </c>
      <c r="C3725" s="3" t="s">
        <v>4244</v>
      </c>
      <c r="D3725" s="6">
        <v>71764</v>
      </c>
      <c r="E3725" s="8">
        <v>0</v>
      </c>
      <c r="F3725" t="s">
        <v>8219</v>
      </c>
      <c r="G3725" t="s">
        <v>8223</v>
      </c>
      <c r="H3725" t="s">
        <v>8245</v>
      </c>
      <c r="I3725">
        <v>1464715860</v>
      </c>
      <c r="J3725">
        <v>1462130584</v>
      </c>
      <c r="K3725" t="b">
        <v>0</v>
      </c>
      <c r="L3725">
        <v>0</v>
      </c>
      <c r="M3725" t="b">
        <v>0</v>
      </c>
      <c r="N3725" t="s">
        <v>8265</v>
      </c>
      <c r="O3725">
        <f t="shared" si="290"/>
        <v>0</v>
      </c>
      <c r="P3725">
        <f t="shared" si="291"/>
        <v>0</v>
      </c>
      <c r="Q3725" s="11" t="s">
        <v>8323</v>
      </c>
      <c r="R3725" t="s">
        <v>8339</v>
      </c>
      <c r="S3725" s="9">
        <f t="shared" si="292"/>
        <v>42491.80768518518</v>
      </c>
      <c r="T3725" s="9">
        <f t="shared" si="293"/>
        <v>42521.729861111111</v>
      </c>
      <c r="U3725">
        <f t="shared" si="294"/>
        <v>2016</v>
      </c>
    </row>
    <row r="3726" spans="1:21" ht="42.75" x14ac:dyDescent="0.45">
      <c r="A3726">
        <v>602</v>
      </c>
      <c r="B3726" s="3" t="s">
        <v>603</v>
      </c>
      <c r="C3726" s="3" t="s">
        <v>4712</v>
      </c>
      <c r="D3726" s="6">
        <v>70000</v>
      </c>
      <c r="E3726" s="8">
        <v>0</v>
      </c>
      <c r="F3726" t="s">
        <v>8219</v>
      </c>
      <c r="G3726" t="s">
        <v>8223</v>
      </c>
      <c r="H3726" t="s">
        <v>8245</v>
      </c>
      <c r="I3726">
        <v>1434654215</v>
      </c>
      <c r="J3726">
        <v>1432062215</v>
      </c>
      <c r="K3726" t="b">
        <v>0</v>
      </c>
      <c r="L3726">
        <v>0</v>
      </c>
      <c r="M3726" t="b">
        <v>0</v>
      </c>
      <c r="N3726" t="s">
        <v>8270</v>
      </c>
      <c r="O3726">
        <f t="shared" si="290"/>
        <v>0</v>
      </c>
      <c r="P3726">
        <f t="shared" si="291"/>
        <v>0</v>
      </c>
      <c r="Q3726" s="11" t="s">
        <v>8310</v>
      </c>
      <c r="R3726" t="s">
        <v>8344</v>
      </c>
      <c r="S3726" s="9">
        <f t="shared" si="292"/>
        <v>42143.79415509259</v>
      </c>
      <c r="T3726" s="9">
        <f t="shared" si="293"/>
        <v>42173.79415509259</v>
      </c>
      <c r="U3726">
        <f t="shared" si="294"/>
        <v>2015</v>
      </c>
    </row>
    <row r="3727" spans="1:21" ht="42.75" x14ac:dyDescent="0.45">
      <c r="A3727">
        <v>137</v>
      </c>
      <c r="B3727" s="3" t="s">
        <v>139</v>
      </c>
      <c r="C3727" s="3" t="s">
        <v>4247</v>
      </c>
      <c r="D3727" s="6">
        <v>55000</v>
      </c>
      <c r="E3727" s="8">
        <v>0</v>
      </c>
      <c r="F3727" t="s">
        <v>8219</v>
      </c>
      <c r="G3727" t="s">
        <v>8231</v>
      </c>
      <c r="H3727" t="s">
        <v>8252</v>
      </c>
      <c r="I3727">
        <v>1444657593</v>
      </c>
      <c r="J3727">
        <v>1440337593</v>
      </c>
      <c r="K3727" t="b">
        <v>0</v>
      </c>
      <c r="L3727">
        <v>0</v>
      </c>
      <c r="M3727" t="b">
        <v>0</v>
      </c>
      <c r="N3727" t="s">
        <v>8265</v>
      </c>
      <c r="O3727">
        <f t="shared" si="290"/>
        <v>0</v>
      </c>
      <c r="P3727">
        <f t="shared" si="291"/>
        <v>0</v>
      </c>
      <c r="Q3727" s="11" t="s">
        <v>8323</v>
      </c>
      <c r="R3727" t="s">
        <v>8339</v>
      </c>
      <c r="S3727" s="9">
        <f t="shared" si="292"/>
        <v>42239.573993055557</v>
      </c>
      <c r="T3727" s="9">
        <f t="shared" si="293"/>
        <v>42289.573993055557</v>
      </c>
      <c r="U3727">
        <f t="shared" si="294"/>
        <v>2015</v>
      </c>
    </row>
    <row r="3728" spans="1:21" ht="42.75" x14ac:dyDescent="0.45">
      <c r="A3728">
        <v>1234</v>
      </c>
      <c r="B3728" s="3" t="s">
        <v>1235</v>
      </c>
      <c r="C3728" s="3" t="s">
        <v>5344</v>
      </c>
      <c r="D3728" s="6">
        <v>50000</v>
      </c>
      <c r="E3728" s="8">
        <v>0</v>
      </c>
      <c r="F3728" t="s">
        <v>8219</v>
      </c>
      <c r="G3728" t="s">
        <v>8224</v>
      </c>
      <c r="H3728" t="s">
        <v>8246</v>
      </c>
      <c r="I3728">
        <v>1422903342</v>
      </c>
      <c r="J3728">
        <v>1420311342</v>
      </c>
      <c r="K3728" t="b">
        <v>0</v>
      </c>
      <c r="L3728">
        <v>0</v>
      </c>
      <c r="M3728" t="b">
        <v>0</v>
      </c>
      <c r="N3728" t="s">
        <v>8284</v>
      </c>
      <c r="O3728">
        <f t="shared" si="290"/>
        <v>0</v>
      </c>
      <c r="P3728">
        <f t="shared" si="291"/>
        <v>0</v>
      </c>
      <c r="Q3728" s="11" t="s">
        <v>8329</v>
      </c>
      <c r="R3728" t="s">
        <v>8356</v>
      </c>
      <c r="S3728" s="9">
        <f t="shared" si="292"/>
        <v>42007.788680555561</v>
      </c>
      <c r="T3728" s="9">
        <f t="shared" si="293"/>
        <v>42037.788680555561</v>
      </c>
      <c r="U3728">
        <f t="shared" si="294"/>
        <v>2015</v>
      </c>
    </row>
    <row r="3729" spans="1:21" ht="42.75" x14ac:dyDescent="0.45">
      <c r="A3729">
        <v>2350</v>
      </c>
      <c r="B3729" s="3" t="s">
        <v>2351</v>
      </c>
      <c r="C3729" s="3" t="s">
        <v>6460</v>
      </c>
      <c r="D3729" s="6">
        <v>50000</v>
      </c>
      <c r="E3729" s="8">
        <v>0</v>
      </c>
      <c r="F3729" t="s">
        <v>8219</v>
      </c>
      <c r="G3729" t="s">
        <v>8240</v>
      </c>
      <c r="H3729" t="s">
        <v>8248</v>
      </c>
      <c r="I3729">
        <v>1483474370</v>
      </c>
      <c r="J3729">
        <v>1480882370</v>
      </c>
      <c r="K3729" t="b">
        <v>0</v>
      </c>
      <c r="L3729">
        <v>0</v>
      </c>
      <c r="M3729" t="b">
        <v>0</v>
      </c>
      <c r="N3729" t="s">
        <v>8270</v>
      </c>
      <c r="O3729">
        <f t="shared" si="290"/>
        <v>0</v>
      </c>
      <c r="P3729">
        <f t="shared" si="291"/>
        <v>0</v>
      </c>
      <c r="Q3729" s="11" t="s">
        <v>8310</v>
      </c>
      <c r="R3729" t="s">
        <v>8344</v>
      </c>
      <c r="S3729" s="9">
        <f t="shared" si="292"/>
        <v>42708.842245370368</v>
      </c>
      <c r="T3729" s="9">
        <f t="shared" si="293"/>
        <v>42738.842245370368</v>
      </c>
      <c r="U3729">
        <f t="shared" si="294"/>
        <v>2016</v>
      </c>
    </row>
    <row r="3730" spans="1:21" ht="42.75" x14ac:dyDescent="0.45">
      <c r="A3730">
        <v>2400</v>
      </c>
      <c r="B3730" s="3" t="s">
        <v>2401</v>
      </c>
      <c r="C3730" s="3" t="s">
        <v>6510</v>
      </c>
      <c r="D3730" s="6">
        <v>50000</v>
      </c>
      <c r="E3730" s="8">
        <v>0</v>
      </c>
      <c r="F3730" t="s">
        <v>8219</v>
      </c>
      <c r="G3730" t="s">
        <v>8225</v>
      </c>
      <c r="H3730" t="s">
        <v>8247</v>
      </c>
      <c r="I3730">
        <v>1460615164</v>
      </c>
      <c r="J3730">
        <v>1458023164</v>
      </c>
      <c r="K3730" t="b">
        <v>0</v>
      </c>
      <c r="L3730">
        <v>0</v>
      </c>
      <c r="M3730" t="b">
        <v>0</v>
      </c>
      <c r="N3730" t="s">
        <v>8270</v>
      </c>
      <c r="O3730">
        <f t="shared" si="290"/>
        <v>0</v>
      </c>
      <c r="P3730">
        <f t="shared" si="291"/>
        <v>0</v>
      </c>
      <c r="Q3730" s="11" t="s">
        <v>8310</v>
      </c>
      <c r="R3730" t="s">
        <v>8344</v>
      </c>
      <c r="S3730" s="9">
        <f t="shared" si="292"/>
        <v>42444.268101851849</v>
      </c>
      <c r="T3730" s="9">
        <f t="shared" si="293"/>
        <v>42474.268101851849</v>
      </c>
      <c r="U3730">
        <f t="shared" si="294"/>
        <v>2016</v>
      </c>
    </row>
    <row r="3731" spans="1:21" ht="42.75" x14ac:dyDescent="0.45">
      <c r="A3731">
        <v>1058</v>
      </c>
      <c r="B3731" s="3" t="s">
        <v>1059</v>
      </c>
      <c r="C3731" s="3" t="s">
        <v>5168</v>
      </c>
      <c r="D3731" s="6">
        <v>40000</v>
      </c>
      <c r="E3731" s="8">
        <v>0</v>
      </c>
      <c r="F3731" t="s">
        <v>8219</v>
      </c>
      <c r="G3731" t="s">
        <v>8223</v>
      </c>
      <c r="H3731" t="s">
        <v>8245</v>
      </c>
      <c r="I3731">
        <v>1427328000</v>
      </c>
      <c r="J3731">
        <v>1423777043</v>
      </c>
      <c r="K3731" t="b">
        <v>0</v>
      </c>
      <c r="L3731">
        <v>0</v>
      </c>
      <c r="M3731" t="b">
        <v>0</v>
      </c>
      <c r="N3731" t="s">
        <v>8279</v>
      </c>
      <c r="O3731">
        <f t="shared" si="290"/>
        <v>0</v>
      </c>
      <c r="P3731">
        <f t="shared" si="291"/>
        <v>0</v>
      </c>
      <c r="Q3731" s="11" t="s">
        <v>8348</v>
      </c>
      <c r="R3731" t="s">
        <v>8349</v>
      </c>
      <c r="S3731" s="9">
        <f t="shared" si="292"/>
        <v>42047.900960648149</v>
      </c>
      <c r="T3731" s="9">
        <f t="shared" si="293"/>
        <v>42089</v>
      </c>
      <c r="U3731">
        <f t="shared" si="294"/>
        <v>2015</v>
      </c>
    </row>
    <row r="3732" spans="1:21" ht="42.75" x14ac:dyDescent="0.45">
      <c r="A3732">
        <v>2564</v>
      </c>
      <c r="B3732" s="3" t="s">
        <v>2564</v>
      </c>
      <c r="C3732" s="3" t="s">
        <v>6674</v>
      </c>
      <c r="D3732" s="6">
        <v>40000</v>
      </c>
      <c r="E3732" s="8">
        <v>0</v>
      </c>
      <c r="F3732" t="s">
        <v>8219</v>
      </c>
      <c r="G3732" t="s">
        <v>8228</v>
      </c>
      <c r="H3732" t="s">
        <v>8250</v>
      </c>
      <c r="I3732">
        <v>1406854699</v>
      </c>
      <c r="J3732">
        <v>1404262699</v>
      </c>
      <c r="K3732" t="b">
        <v>0</v>
      </c>
      <c r="L3732">
        <v>0</v>
      </c>
      <c r="M3732" t="b">
        <v>0</v>
      </c>
      <c r="N3732" t="s">
        <v>8282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8347</v>
      </c>
      <c r="S3732" s="9">
        <f t="shared" si="292"/>
        <v>41822.040497685186</v>
      </c>
      <c r="T3732" s="9">
        <f t="shared" si="293"/>
        <v>41852.040497685186</v>
      </c>
      <c r="U3732">
        <f t="shared" si="294"/>
        <v>2014</v>
      </c>
    </row>
    <row r="3733" spans="1:21" ht="42.75" x14ac:dyDescent="0.45">
      <c r="A3733">
        <v>1459</v>
      </c>
      <c r="B3733" s="3" t="s">
        <v>1460</v>
      </c>
      <c r="C3733" s="3" t="s">
        <v>5569</v>
      </c>
      <c r="D3733" s="6">
        <v>37000</v>
      </c>
      <c r="E3733" s="8">
        <v>0</v>
      </c>
      <c r="F3733" t="s">
        <v>8219</v>
      </c>
      <c r="G3733" t="s">
        <v>8231</v>
      </c>
      <c r="H3733" t="s">
        <v>8252</v>
      </c>
      <c r="I3733">
        <v>1449077100</v>
      </c>
      <c r="J3733">
        <v>1446612896</v>
      </c>
      <c r="K3733" t="b">
        <v>0</v>
      </c>
      <c r="L3733">
        <v>0</v>
      </c>
      <c r="M3733" t="b">
        <v>0</v>
      </c>
      <c r="N3733" t="s">
        <v>8285</v>
      </c>
      <c r="O3733">
        <f t="shared" si="290"/>
        <v>0</v>
      </c>
      <c r="P3733">
        <f t="shared" si="291"/>
        <v>0</v>
      </c>
      <c r="Q3733" s="11" t="s">
        <v>8313</v>
      </c>
      <c r="R3733" t="s">
        <v>8350</v>
      </c>
      <c r="S3733" s="9">
        <f t="shared" si="292"/>
        <v>42312.204814814817</v>
      </c>
      <c r="T3733" s="9">
        <f t="shared" si="293"/>
        <v>42340.725694444445</v>
      </c>
      <c r="U3733">
        <f t="shared" si="294"/>
        <v>2015</v>
      </c>
    </row>
    <row r="3734" spans="1:21" ht="42.75" x14ac:dyDescent="0.45">
      <c r="A3734">
        <v>2566</v>
      </c>
      <c r="B3734" s="3" t="s">
        <v>2566</v>
      </c>
      <c r="C3734" s="3" t="s">
        <v>6676</v>
      </c>
      <c r="D3734" s="6">
        <v>35000</v>
      </c>
      <c r="E3734" s="8">
        <v>0</v>
      </c>
      <c r="F3734" t="s">
        <v>8219</v>
      </c>
      <c r="G3734" t="s">
        <v>8223</v>
      </c>
      <c r="H3734" t="s">
        <v>8245</v>
      </c>
      <c r="I3734">
        <v>1408663948</v>
      </c>
      <c r="J3734">
        <v>1406071948</v>
      </c>
      <c r="K3734" t="b">
        <v>0</v>
      </c>
      <c r="L3734">
        <v>0</v>
      </c>
      <c r="M3734" t="b">
        <v>0</v>
      </c>
      <c r="N3734" t="s">
        <v>8282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8347</v>
      </c>
      <c r="S3734" s="9">
        <f t="shared" si="292"/>
        <v>41842.980879629627</v>
      </c>
      <c r="T3734" s="9">
        <f t="shared" si="293"/>
        <v>41872.980879629627</v>
      </c>
      <c r="U3734">
        <f t="shared" si="294"/>
        <v>2014</v>
      </c>
    </row>
    <row r="3735" spans="1:21" ht="42.75" x14ac:dyDescent="0.45">
      <c r="A3735">
        <v>2395</v>
      </c>
      <c r="B3735" s="3" t="s">
        <v>2396</v>
      </c>
      <c r="C3735" s="3" t="s">
        <v>6505</v>
      </c>
      <c r="D3735" s="6">
        <v>33000</v>
      </c>
      <c r="E3735" s="8">
        <v>0</v>
      </c>
      <c r="F3735" t="s">
        <v>8219</v>
      </c>
      <c r="G3735" t="s">
        <v>8223</v>
      </c>
      <c r="H3735" t="s">
        <v>8245</v>
      </c>
      <c r="I3735">
        <v>1484038620</v>
      </c>
      <c r="J3735">
        <v>1481597687</v>
      </c>
      <c r="K3735" t="b">
        <v>0</v>
      </c>
      <c r="L3735">
        <v>0</v>
      </c>
      <c r="M3735" t="b">
        <v>0</v>
      </c>
      <c r="N3735" t="s">
        <v>8270</v>
      </c>
      <c r="O3735">
        <f t="shared" si="290"/>
        <v>0</v>
      </c>
      <c r="P3735">
        <f t="shared" si="291"/>
        <v>0</v>
      </c>
      <c r="Q3735" s="11" t="s">
        <v>8310</v>
      </c>
      <c r="R3735" t="s">
        <v>8344</v>
      </c>
      <c r="S3735" s="9">
        <f t="shared" si="292"/>
        <v>42717.121377314819</v>
      </c>
      <c r="T3735" s="9">
        <f t="shared" si="293"/>
        <v>42745.372916666667</v>
      </c>
      <c r="U3735">
        <f t="shared" si="294"/>
        <v>2016</v>
      </c>
    </row>
    <row r="3736" spans="1:21" x14ac:dyDescent="0.45">
      <c r="A3736">
        <v>1569</v>
      </c>
      <c r="B3736" s="3" t="s">
        <v>1570</v>
      </c>
      <c r="C3736" s="3" t="s">
        <v>5679</v>
      </c>
      <c r="D3736" s="6">
        <v>30000</v>
      </c>
      <c r="E3736" s="8">
        <v>0</v>
      </c>
      <c r="F3736" t="s">
        <v>8219</v>
      </c>
      <c r="G3736" t="s">
        <v>8223</v>
      </c>
      <c r="H3736" t="s">
        <v>8245</v>
      </c>
      <c r="I3736">
        <v>1369498714</v>
      </c>
      <c r="J3736">
        <v>1366906714</v>
      </c>
      <c r="K3736" t="b">
        <v>0</v>
      </c>
      <c r="L3736">
        <v>0</v>
      </c>
      <c r="M3736" t="b">
        <v>0</v>
      </c>
      <c r="N3736" t="s">
        <v>8288</v>
      </c>
      <c r="O3736">
        <f t="shared" si="290"/>
        <v>0</v>
      </c>
      <c r="P3736">
        <f t="shared" si="291"/>
        <v>0</v>
      </c>
      <c r="Q3736" s="11" t="s">
        <v>8313</v>
      </c>
      <c r="R3736" t="s">
        <v>8351</v>
      </c>
      <c r="S3736" s="9">
        <f t="shared" si="292"/>
        <v>41389.679560185185</v>
      </c>
      <c r="T3736" s="9">
        <f t="shared" si="293"/>
        <v>41419.679560185185</v>
      </c>
      <c r="U3736">
        <f t="shared" si="294"/>
        <v>2013</v>
      </c>
    </row>
    <row r="3737" spans="1:21" ht="28.5" x14ac:dyDescent="0.45">
      <c r="A3737">
        <v>2379</v>
      </c>
      <c r="B3737" s="3" t="s">
        <v>2380</v>
      </c>
      <c r="C3737" s="3" t="s">
        <v>6489</v>
      </c>
      <c r="D3737" s="6">
        <v>30000</v>
      </c>
      <c r="E3737" s="8">
        <v>0</v>
      </c>
      <c r="F3737" t="s">
        <v>8219</v>
      </c>
      <c r="G3737" t="s">
        <v>8223</v>
      </c>
      <c r="H3737" t="s">
        <v>8245</v>
      </c>
      <c r="I3737">
        <v>1444004616</v>
      </c>
      <c r="J3737">
        <v>1440116616</v>
      </c>
      <c r="K3737" t="b">
        <v>0</v>
      </c>
      <c r="L3737">
        <v>0</v>
      </c>
      <c r="M3737" t="b">
        <v>0</v>
      </c>
      <c r="N3737" t="s">
        <v>8270</v>
      </c>
      <c r="O3737">
        <f t="shared" si="290"/>
        <v>0</v>
      </c>
      <c r="P3737">
        <f t="shared" si="291"/>
        <v>0</v>
      </c>
      <c r="Q3737" s="11" t="s">
        <v>8310</v>
      </c>
      <c r="R3737" t="s">
        <v>8344</v>
      </c>
      <c r="S3737" s="9">
        <f t="shared" si="292"/>
        <v>42237.016388888893</v>
      </c>
      <c r="T3737" s="9">
        <f t="shared" si="293"/>
        <v>42282.016388888893</v>
      </c>
      <c r="U3737">
        <f t="shared" si="294"/>
        <v>2015</v>
      </c>
    </row>
    <row r="3738" spans="1:21" ht="42.75" x14ac:dyDescent="0.45">
      <c r="A3738">
        <v>2386</v>
      </c>
      <c r="B3738" s="3" t="s">
        <v>2387</v>
      </c>
      <c r="C3738" s="3" t="s">
        <v>6496</v>
      </c>
      <c r="D3738" s="6">
        <v>30000</v>
      </c>
      <c r="E3738" s="8">
        <v>0</v>
      </c>
      <c r="F3738" t="s">
        <v>8219</v>
      </c>
      <c r="G3738" t="s">
        <v>8228</v>
      </c>
      <c r="H3738" t="s">
        <v>8250</v>
      </c>
      <c r="I3738">
        <v>1420920424</v>
      </c>
      <c r="J3738">
        <v>1415736424</v>
      </c>
      <c r="K3738" t="b">
        <v>0</v>
      </c>
      <c r="L3738">
        <v>0</v>
      </c>
      <c r="M3738" t="b">
        <v>0</v>
      </c>
      <c r="N3738" t="s">
        <v>8270</v>
      </c>
      <c r="O3738">
        <f t="shared" si="290"/>
        <v>0</v>
      </c>
      <c r="P3738">
        <f t="shared" si="291"/>
        <v>0</v>
      </c>
      <c r="Q3738" s="11" t="s">
        <v>8310</v>
      </c>
      <c r="R3738" t="s">
        <v>8344</v>
      </c>
      <c r="S3738" s="9">
        <f t="shared" si="292"/>
        <v>41954.838240740741</v>
      </c>
      <c r="T3738" s="9">
        <f t="shared" si="293"/>
        <v>42014.838240740741</v>
      </c>
      <c r="U3738">
        <f t="shared" si="294"/>
        <v>2014</v>
      </c>
    </row>
    <row r="3739" spans="1:21" ht="42.75" x14ac:dyDescent="0.45">
      <c r="A3739">
        <v>2572</v>
      </c>
      <c r="B3739" s="3" t="s">
        <v>2572</v>
      </c>
      <c r="C3739" s="3" t="s">
        <v>6682</v>
      </c>
      <c r="D3739" s="6">
        <v>30000</v>
      </c>
      <c r="E3739" s="8">
        <v>0</v>
      </c>
      <c r="F3739" t="s">
        <v>8219</v>
      </c>
      <c r="G3739" t="s">
        <v>8223</v>
      </c>
      <c r="H3739" t="s">
        <v>8245</v>
      </c>
      <c r="I3739">
        <v>1428893517</v>
      </c>
      <c r="J3739">
        <v>1426301517</v>
      </c>
      <c r="K3739" t="b">
        <v>0</v>
      </c>
      <c r="L3739">
        <v>0</v>
      </c>
      <c r="M3739" t="b">
        <v>0</v>
      </c>
      <c r="N3739" t="s">
        <v>8282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8347</v>
      </c>
      <c r="S3739" s="9">
        <f t="shared" si="292"/>
        <v>42077.119409722218</v>
      </c>
      <c r="T3739" s="9">
        <f t="shared" si="293"/>
        <v>42107.119409722218</v>
      </c>
      <c r="U3739">
        <f t="shared" si="294"/>
        <v>2015</v>
      </c>
    </row>
    <row r="3740" spans="1:21" ht="42.75" x14ac:dyDescent="0.45">
      <c r="A3740">
        <v>3875</v>
      </c>
      <c r="B3740" s="3" t="s">
        <v>3872</v>
      </c>
      <c r="C3740" s="3" t="s">
        <v>7984</v>
      </c>
      <c r="D3740" s="6">
        <v>30000</v>
      </c>
      <c r="E3740" s="8">
        <v>0</v>
      </c>
      <c r="F3740" t="s">
        <v>8219</v>
      </c>
      <c r="G3740" t="s">
        <v>8231</v>
      </c>
      <c r="H3740" t="s">
        <v>8252</v>
      </c>
      <c r="I3740">
        <v>1472896800</v>
      </c>
      <c r="J3740">
        <v>1472804365</v>
      </c>
      <c r="K3740" t="b">
        <v>0</v>
      </c>
      <c r="L3740">
        <v>0</v>
      </c>
      <c r="M3740" t="b">
        <v>0</v>
      </c>
      <c r="N3740" t="s">
        <v>8303</v>
      </c>
      <c r="O3740">
        <f t="shared" si="290"/>
        <v>0</v>
      </c>
      <c r="P3740">
        <f t="shared" si="291"/>
        <v>0</v>
      </c>
      <c r="Q3740" s="11" t="s">
        <v>8325</v>
      </c>
      <c r="R3740" t="s">
        <v>8337</v>
      </c>
      <c r="S3740" s="9">
        <f t="shared" si="292"/>
        <v>42615.346817129626</v>
      </c>
      <c r="T3740" s="9">
        <f t="shared" si="293"/>
        <v>42616.416666666672</v>
      </c>
      <c r="U3740">
        <f t="shared" si="294"/>
        <v>2016</v>
      </c>
    </row>
    <row r="3741" spans="1:21" ht="42.75" x14ac:dyDescent="0.45">
      <c r="A3741">
        <v>3882</v>
      </c>
      <c r="B3741" s="3" t="s">
        <v>3879</v>
      </c>
      <c r="C3741" s="3" t="s">
        <v>7991</v>
      </c>
      <c r="D3741" s="6">
        <v>30000</v>
      </c>
      <c r="E3741" s="8">
        <v>0</v>
      </c>
      <c r="F3741" t="s">
        <v>8219</v>
      </c>
      <c r="G3741" t="s">
        <v>8225</v>
      </c>
      <c r="H3741" t="s">
        <v>8247</v>
      </c>
      <c r="I3741">
        <v>1454281380</v>
      </c>
      <c r="J3741">
        <v>1451950570</v>
      </c>
      <c r="K3741" t="b">
        <v>0</v>
      </c>
      <c r="L3741">
        <v>0</v>
      </c>
      <c r="M3741" t="b">
        <v>0</v>
      </c>
      <c r="N3741" t="s">
        <v>8303</v>
      </c>
      <c r="O3741">
        <f t="shared" si="290"/>
        <v>0</v>
      </c>
      <c r="P3741">
        <f t="shared" si="291"/>
        <v>0</v>
      </c>
      <c r="Q3741" s="11" t="s">
        <v>8325</v>
      </c>
      <c r="R3741" t="s">
        <v>8337</v>
      </c>
      <c r="S3741" s="9">
        <f t="shared" si="292"/>
        <v>42373.983449074076</v>
      </c>
      <c r="T3741" s="9">
        <f t="shared" si="293"/>
        <v>42400.960416666669</v>
      </c>
      <c r="U3741">
        <f t="shared" si="294"/>
        <v>2016</v>
      </c>
    </row>
    <row r="3742" spans="1:21" ht="28.5" x14ac:dyDescent="0.45">
      <c r="A3742">
        <v>2357</v>
      </c>
      <c r="B3742" s="3" t="s">
        <v>2358</v>
      </c>
      <c r="C3742" s="3" t="s">
        <v>6467</v>
      </c>
      <c r="D3742" s="6">
        <v>27000</v>
      </c>
      <c r="E3742" s="8">
        <v>0</v>
      </c>
      <c r="F3742" t="s">
        <v>8219</v>
      </c>
      <c r="G3742" t="s">
        <v>8224</v>
      </c>
      <c r="H3742" t="s">
        <v>8246</v>
      </c>
      <c r="I3742">
        <v>1445093578</v>
      </c>
      <c r="J3742">
        <v>1442501578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8310</v>
      </c>
      <c r="R3742" t="s">
        <v>8344</v>
      </c>
      <c r="S3742" s="9">
        <f t="shared" si="292"/>
        <v>42264.620115740734</v>
      </c>
      <c r="T3742" s="9">
        <f t="shared" si="293"/>
        <v>42294.620115740734</v>
      </c>
      <c r="U3742">
        <f t="shared" si="294"/>
        <v>2015</v>
      </c>
    </row>
    <row r="3743" spans="1:21" ht="42.75" x14ac:dyDescent="0.45">
      <c r="A3743">
        <v>625</v>
      </c>
      <c r="B3743" s="3" t="s">
        <v>626</v>
      </c>
      <c r="C3743" s="3" t="s">
        <v>4735</v>
      </c>
      <c r="D3743" s="6">
        <v>25000</v>
      </c>
      <c r="E3743" s="8">
        <v>0</v>
      </c>
      <c r="F3743" t="s">
        <v>8219</v>
      </c>
      <c r="G3743" t="s">
        <v>8228</v>
      </c>
      <c r="H3743" t="s">
        <v>8250</v>
      </c>
      <c r="I3743">
        <v>1490560177</v>
      </c>
      <c r="J3743">
        <v>1487971777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8310</v>
      </c>
      <c r="R3743" t="s">
        <v>8344</v>
      </c>
      <c r="S3743" s="9">
        <f t="shared" si="292"/>
        <v>42790.895567129628</v>
      </c>
      <c r="T3743" s="9">
        <f t="shared" si="293"/>
        <v>42820.853900462964</v>
      </c>
      <c r="U3743">
        <f t="shared" si="294"/>
        <v>2017</v>
      </c>
    </row>
    <row r="3744" spans="1:21" ht="42.75" x14ac:dyDescent="0.45">
      <c r="A3744">
        <v>1237</v>
      </c>
      <c r="B3744" s="3" t="s">
        <v>1238</v>
      </c>
      <c r="C3744" s="3" t="s">
        <v>5347</v>
      </c>
      <c r="D3744" s="6">
        <v>25000</v>
      </c>
      <c r="E3744" s="8">
        <v>0</v>
      </c>
      <c r="F3744" t="s">
        <v>8219</v>
      </c>
      <c r="G3744" t="s">
        <v>8223</v>
      </c>
      <c r="H3744" t="s">
        <v>8245</v>
      </c>
      <c r="I3744">
        <v>1345790865</v>
      </c>
      <c r="J3744">
        <v>1344062865</v>
      </c>
      <c r="K3744" t="b">
        <v>0</v>
      </c>
      <c r="L3744">
        <v>0</v>
      </c>
      <c r="M3744" t="b">
        <v>0</v>
      </c>
      <c r="N3744" t="s">
        <v>8284</v>
      </c>
      <c r="O3744">
        <f t="shared" si="290"/>
        <v>0</v>
      </c>
      <c r="P3744">
        <f t="shared" si="291"/>
        <v>0</v>
      </c>
      <c r="Q3744" s="11" t="s">
        <v>8329</v>
      </c>
      <c r="R3744" t="s">
        <v>8356</v>
      </c>
      <c r="S3744" s="9">
        <f t="shared" si="292"/>
        <v>41125.283159722225</v>
      </c>
      <c r="T3744" s="9">
        <f t="shared" si="293"/>
        <v>41145.283159722225</v>
      </c>
      <c r="U3744">
        <f t="shared" si="294"/>
        <v>2012</v>
      </c>
    </row>
    <row r="3745" spans="1:21" ht="42.75" x14ac:dyDescent="0.45">
      <c r="A3745">
        <v>1453</v>
      </c>
      <c r="B3745" s="3" t="s">
        <v>1454</v>
      </c>
      <c r="C3745" s="3" t="s">
        <v>5563</v>
      </c>
      <c r="D3745" s="6">
        <v>25000</v>
      </c>
      <c r="E3745" s="8">
        <v>0</v>
      </c>
      <c r="F3745" t="s">
        <v>8219</v>
      </c>
      <c r="G3745" t="s">
        <v>8229</v>
      </c>
      <c r="H3745" t="s">
        <v>8248</v>
      </c>
      <c r="I3745">
        <v>1492270947</v>
      </c>
      <c r="J3745">
        <v>1488386547</v>
      </c>
      <c r="K3745" t="b">
        <v>0</v>
      </c>
      <c r="L3745">
        <v>0</v>
      </c>
      <c r="M3745" t="b">
        <v>0</v>
      </c>
      <c r="N3745" t="s">
        <v>8285</v>
      </c>
      <c r="O3745">
        <f t="shared" si="290"/>
        <v>0</v>
      </c>
      <c r="P3745">
        <f t="shared" si="291"/>
        <v>0</v>
      </c>
      <c r="Q3745" s="11" t="s">
        <v>8313</v>
      </c>
      <c r="R3745" t="s">
        <v>8350</v>
      </c>
      <c r="S3745" s="9">
        <f t="shared" si="292"/>
        <v>42795.696145833332</v>
      </c>
      <c r="T3745" s="9">
        <f t="shared" si="293"/>
        <v>42840.654479166667</v>
      </c>
      <c r="U3745">
        <f t="shared" si="294"/>
        <v>2017</v>
      </c>
    </row>
    <row r="3746" spans="1:21" ht="42.75" x14ac:dyDescent="0.45">
      <c r="A3746">
        <v>2369</v>
      </c>
      <c r="B3746" s="3" t="s">
        <v>2370</v>
      </c>
      <c r="C3746" s="3" t="s">
        <v>6479</v>
      </c>
      <c r="D3746" s="6">
        <v>25000</v>
      </c>
      <c r="E3746" s="8">
        <v>0</v>
      </c>
      <c r="F3746" t="s">
        <v>8219</v>
      </c>
      <c r="G3746" t="s">
        <v>8223</v>
      </c>
      <c r="H3746" t="s">
        <v>8245</v>
      </c>
      <c r="I3746">
        <v>1455132611</v>
      </c>
      <c r="J3746">
        <v>1452540611</v>
      </c>
      <c r="K3746" t="b">
        <v>0</v>
      </c>
      <c r="L3746">
        <v>0</v>
      </c>
      <c r="M3746" t="b">
        <v>0</v>
      </c>
      <c r="N3746" t="s">
        <v>8270</v>
      </c>
      <c r="O3746">
        <f t="shared" si="290"/>
        <v>0</v>
      </c>
      <c r="P3746">
        <f t="shared" si="291"/>
        <v>0</v>
      </c>
      <c r="Q3746" s="11" t="s">
        <v>8310</v>
      </c>
      <c r="R3746" t="s">
        <v>8344</v>
      </c>
      <c r="S3746" s="9">
        <f t="shared" si="292"/>
        <v>42380.812627314815</v>
      </c>
      <c r="T3746" s="9">
        <f t="shared" si="293"/>
        <v>42410.812627314815</v>
      </c>
      <c r="U3746">
        <f t="shared" si="294"/>
        <v>2016</v>
      </c>
    </row>
    <row r="3747" spans="1:21" ht="42.75" x14ac:dyDescent="0.45">
      <c r="A3747">
        <v>129</v>
      </c>
      <c r="B3747" s="3" t="s">
        <v>131</v>
      </c>
      <c r="C3747" s="3" t="s">
        <v>4240</v>
      </c>
      <c r="D3747" s="6">
        <v>20000</v>
      </c>
      <c r="E3747" s="8">
        <v>0</v>
      </c>
      <c r="F3747" t="s">
        <v>8219</v>
      </c>
      <c r="G3747" t="s">
        <v>8223</v>
      </c>
      <c r="H3747" t="s">
        <v>8245</v>
      </c>
      <c r="I3747">
        <v>1414708183</v>
      </c>
      <c r="J3747">
        <v>1409524183</v>
      </c>
      <c r="K3747" t="b">
        <v>0</v>
      </c>
      <c r="L3747">
        <v>0</v>
      </c>
      <c r="M3747" t="b">
        <v>0</v>
      </c>
      <c r="N3747" t="s">
        <v>8265</v>
      </c>
      <c r="O3747">
        <f t="shared" si="290"/>
        <v>0</v>
      </c>
      <c r="P3747">
        <f t="shared" si="291"/>
        <v>0</v>
      </c>
      <c r="Q3747" s="11" t="s">
        <v>8323</v>
      </c>
      <c r="R3747" t="s">
        <v>8339</v>
      </c>
      <c r="S3747" s="9">
        <f t="shared" si="292"/>
        <v>41882.937303240738</v>
      </c>
      <c r="T3747" s="9">
        <f t="shared" si="293"/>
        <v>41942.937303240738</v>
      </c>
      <c r="U3747">
        <f t="shared" si="294"/>
        <v>2014</v>
      </c>
    </row>
    <row r="3748" spans="1:21" ht="28.5" x14ac:dyDescent="0.45">
      <c r="A3748">
        <v>632</v>
      </c>
      <c r="B3748" s="3" t="s">
        <v>633</v>
      </c>
      <c r="C3748" s="3" t="s">
        <v>4742</v>
      </c>
      <c r="D3748" s="6">
        <v>20000</v>
      </c>
      <c r="E3748" s="8">
        <v>0</v>
      </c>
      <c r="F3748" t="s">
        <v>8219</v>
      </c>
      <c r="G3748" t="s">
        <v>8232</v>
      </c>
      <c r="H3748" t="s">
        <v>8248</v>
      </c>
      <c r="I3748">
        <v>1448470165</v>
      </c>
      <c r="J3748">
        <v>1445874565</v>
      </c>
      <c r="K3748" t="b">
        <v>0</v>
      </c>
      <c r="L3748">
        <v>0</v>
      </c>
      <c r="M3748" t="b">
        <v>0</v>
      </c>
      <c r="N3748" t="s">
        <v>8270</v>
      </c>
      <c r="O3748">
        <f t="shared" si="290"/>
        <v>0</v>
      </c>
      <c r="P3748">
        <f t="shared" si="291"/>
        <v>0</v>
      </c>
      <c r="Q3748" s="11" t="s">
        <v>8310</v>
      </c>
      <c r="R3748" t="s">
        <v>8344</v>
      </c>
      <c r="S3748" s="9">
        <f t="shared" si="292"/>
        <v>42303.659317129626</v>
      </c>
      <c r="T3748" s="9">
        <f t="shared" si="293"/>
        <v>42333.700983796298</v>
      </c>
      <c r="U3748">
        <f t="shared" si="294"/>
        <v>2015</v>
      </c>
    </row>
    <row r="3749" spans="1:21" ht="28.5" x14ac:dyDescent="0.45">
      <c r="A3749">
        <v>2563</v>
      </c>
      <c r="B3749" s="3" t="s">
        <v>2563</v>
      </c>
      <c r="C3749" s="3" t="s">
        <v>6673</v>
      </c>
      <c r="D3749" s="6">
        <v>20000</v>
      </c>
      <c r="E3749" s="8">
        <v>0</v>
      </c>
      <c r="F3749" t="s">
        <v>8219</v>
      </c>
      <c r="G3749" t="s">
        <v>8223</v>
      </c>
      <c r="H3749" t="s">
        <v>8245</v>
      </c>
      <c r="I3749">
        <v>1438226451</v>
      </c>
      <c r="J3749">
        <v>1433042451</v>
      </c>
      <c r="K3749" t="b">
        <v>0</v>
      </c>
      <c r="L3749">
        <v>0</v>
      </c>
      <c r="M3749" t="b">
        <v>0</v>
      </c>
      <c r="N3749" t="s">
        <v>8282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8347</v>
      </c>
      <c r="S3749" s="9">
        <f t="shared" si="292"/>
        <v>42155.139479166668</v>
      </c>
      <c r="T3749" s="9">
        <f t="shared" si="293"/>
        <v>42215.139479166668</v>
      </c>
      <c r="U3749">
        <f t="shared" si="294"/>
        <v>2015</v>
      </c>
    </row>
    <row r="3750" spans="1:21" ht="42.75" x14ac:dyDescent="0.45">
      <c r="A3750">
        <v>2577</v>
      </c>
      <c r="B3750" s="3" t="s">
        <v>2577</v>
      </c>
      <c r="C3750" s="3" t="s">
        <v>6687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1407181297</v>
      </c>
      <c r="J3750">
        <v>1405021297</v>
      </c>
      <c r="K3750" t="b">
        <v>0</v>
      </c>
      <c r="L3750">
        <v>0</v>
      </c>
      <c r="M3750" t="b">
        <v>0</v>
      </c>
      <c r="N3750" t="s">
        <v>8282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8347</v>
      </c>
      <c r="S3750" s="9">
        <f t="shared" si="292"/>
        <v>41830.820567129631</v>
      </c>
      <c r="T3750" s="9">
        <f t="shared" si="293"/>
        <v>41855.820567129631</v>
      </c>
      <c r="U3750">
        <f t="shared" si="294"/>
        <v>2014</v>
      </c>
    </row>
    <row r="3751" spans="1:21" ht="42.75" x14ac:dyDescent="0.45">
      <c r="A3751">
        <v>2954</v>
      </c>
      <c r="B3751" s="3" t="s">
        <v>2954</v>
      </c>
      <c r="C3751" s="3" t="s">
        <v>7064</v>
      </c>
      <c r="D3751" s="6">
        <v>15000</v>
      </c>
      <c r="E3751" s="8">
        <v>0</v>
      </c>
      <c r="F3751" t="s">
        <v>8219</v>
      </c>
      <c r="G3751" t="s">
        <v>8223</v>
      </c>
      <c r="H3751" t="s">
        <v>8245</v>
      </c>
      <c r="I3751">
        <v>1489669203</v>
      </c>
      <c r="J3751">
        <v>1487944803</v>
      </c>
      <c r="K3751" t="b">
        <v>0</v>
      </c>
      <c r="L3751">
        <v>0</v>
      </c>
      <c r="M3751" t="b">
        <v>0</v>
      </c>
      <c r="N3751" t="s">
        <v>8301</v>
      </c>
      <c r="O3751">
        <f t="shared" si="290"/>
        <v>0</v>
      </c>
      <c r="P3751">
        <f t="shared" si="291"/>
        <v>0</v>
      </c>
      <c r="Q3751" s="11" t="s">
        <v>8325</v>
      </c>
      <c r="R3751" t="s">
        <v>8326</v>
      </c>
      <c r="S3751" s="9">
        <f t="shared" si="292"/>
        <v>42790.583368055552</v>
      </c>
      <c r="T3751" s="9">
        <f t="shared" si="293"/>
        <v>42810.541701388895</v>
      </c>
      <c r="U3751">
        <f t="shared" si="294"/>
        <v>2017</v>
      </c>
    </row>
    <row r="3752" spans="1:21" ht="42.75" x14ac:dyDescent="0.45">
      <c r="A3752">
        <v>3872</v>
      </c>
      <c r="B3752" s="3" t="s">
        <v>3869</v>
      </c>
      <c r="C3752" s="3" t="s">
        <v>7981</v>
      </c>
      <c r="D3752" s="6">
        <v>15000</v>
      </c>
      <c r="E3752" s="8">
        <v>0</v>
      </c>
      <c r="F3752" t="s">
        <v>8219</v>
      </c>
      <c r="G3752" t="s">
        <v>8223</v>
      </c>
      <c r="H3752" t="s">
        <v>8245</v>
      </c>
      <c r="I3752">
        <v>1439522996</v>
      </c>
      <c r="J3752">
        <v>1435202996</v>
      </c>
      <c r="K3752" t="b">
        <v>0</v>
      </c>
      <c r="L3752">
        <v>0</v>
      </c>
      <c r="M3752" t="b">
        <v>0</v>
      </c>
      <c r="N3752" t="s">
        <v>8303</v>
      </c>
      <c r="O3752">
        <f t="shared" si="290"/>
        <v>0</v>
      </c>
      <c r="P3752">
        <f t="shared" si="291"/>
        <v>0</v>
      </c>
      <c r="Q3752" s="11" t="s">
        <v>8325</v>
      </c>
      <c r="R3752" t="s">
        <v>8337</v>
      </c>
      <c r="S3752" s="9">
        <f t="shared" si="292"/>
        <v>42180.145787037036</v>
      </c>
      <c r="T3752" s="9">
        <f t="shared" si="293"/>
        <v>42230.145787037036</v>
      </c>
      <c r="U3752">
        <f t="shared" si="294"/>
        <v>2015</v>
      </c>
    </row>
    <row r="3753" spans="1:21" ht="42.75" x14ac:dyDescent="0.45">
      <c r="A3753">
        <v>3879</v>
      </c>
      <c r="B3753" s="3" t="s">
        <v>3876</v>
      </c>
      <c r="C3753" s="3" t="s">
        <v>7988</v>
      </c>
      <c r="D3753" s="6">
        <v>15000</v>
      </c>
      <c r="E3753" s="8">
        <v>0</v>
      </c>
      <c r="F3753" t="s">
        <v>8219</v>
      </c>
      <c r="G3753" t="s">
        <v>8224</v>
      </c>
      <c r="H3753" t="s">
        <v>8246</v>
      </c>
      <c r="I3753">
        <v>1422218396</v>
      </c>
      <c r="J3753">
        <v>1419626396</v>
      </c>
      <c r="K3753" t="b">
        <v>0</v>
      </c>
      <c r="L3753">
        <v>0</v>
      </c>
      <c r="M3753" t="b">
        <v>0</v>
      </c>
      <c r="N3753" t="s">
        <v>8303</v>
      </c>
      <c r="O3753">
        <f t="shared" si="290"/>
        <v>0</v>
      </c>
      <c r="P3753">
        <f t="shared" si="291"/>
        <v>0</v>
      </c>
      <c r="Q3753" s="11" t="s">
        <v>8325</v>
      </c>
      <c r="R3753" t="s">
        <v>8337</v>
      </c>
      <c r="S3753" s="9">
        <f t="shared" si="292"/>
        <v>41999.861064814817</v>
      </c>
      <c r="T3753" s="9">
        <f t="shared" si="293"/>
        <v>42029.861064814817</v>
      </c>
      <c r="U3753">
        <f t="shared" si="294"/>
        <v>2014</v>
      </c>
    </row>
    <row r="3754" spans="1:21" ht="57" x14ac:dyDescent="0.45">
      <c r="A3754">
        <v>3883</v>
      </c>
      <c r="B3754" s="3" t="s">
        <v>3880</v>
      </c>
      <c r="C3754" s="3" t="s">
        <v>7992</v>
      </c>
      <c r="D3754" s="6">
        <v>15000</v>
      </c>
      <c r="E3754" s="8">
        <v>0</v>
      </c>
      <c r="F3754" t="s">
        <v>8219</v>
      </c>
      <c r="G3754" t="s">
        <v>8224</v>
      </c>
      <c r="H3754" t="s">
        <v>8246</v>
      </c>
      <c r="I3754">
        <v>1409668069</v>
      </c>
      <c r="J3754">
        <v>1407076069</v>
      </c>
      <c r="K3754" t="b">
        <v>0</v>
      </c>
      <c r="L3754">
        <v>0</v>
      </c>
      <c r="M3754" t="b">
        <v>0</v>
      </c>
      <c r="N3754" t="s">
        <v>8303</v>
      </c>
      <c r="O3754">
        <f t="shared" si="290"/>
        <v>0</v>
      </c>
      <c r="P3754">
        <f t="shared" si="291"/>
        <v>0</v>
      </c>
      <c r="Q3754" s="11" t="s">
        <v>8325</v>
      </c>
      <c r="R3754" t="s">
        <v>8337</v>
      </c>
      <c r="S3754" s="9">
        <f t="shared" si="292"/>
        <v>41854.602650462963</v>
      </c>
      <c r="T3754" s="9">
        <f t="shared" si="293"/>
        <v>41884.602650462963</v>
      </c>
      <c r="U3754">
        <f t="shared" si="294"/>
        <v>2014</v>
      </c>
    </row>
    <row r="3755" spans="1:21" ht="28.5" x14ac:dyDescent="0.45">
      <c r="A3755">
        <v>1452</v>
      </c>
      <c r="B3755" s="3" t="s">
        <v>1453</v>
      </c>
      <c r="C3755" s="3" t="s">
        <v>5562</v>
      </c>
      <c r="D3755" s="6">
        <v>14000</v>
      </c>
      <c r="E3755" s="8">
        <v>0</v>
      </c>
      <c r="F3755" t="s">
        <v>8219</v>
      </c>
      <c r="G3755" t="s">
        <v>8223</v>
      </c>
      <c r="H3755" t="s">
        <v>8245</v>
      </c>
      <c r="I3755">
        <v>1406566363</v>
      </c>
      <c r="J3755">
        <v>1403974363</v>
      </c>
      <c r="K3755" t="b">
        <v>0</v>
      </c>
      <c r="L3755">
        <v>0</v>
      </c>
      <c r="M3755" t="b">
        <v>0</v>
      </c>
      <c r="N3755" t="s">
        <v>8285</v>
      </c>
      <c r="O3755">
        <f t="shared" si="290"/>
        <v>0</v>
      </c>
      <c r="P3755">
        <f t="shared" si="291"/>
        <v>0</v>
      </c>
      <c r="Q3755" s="11" t="s">
        <v>8313</v>
      </c>
      <c r="R3755" t="s">
        <v>8350</v>
      </c>
      <c r="S3755" s="9">
        <f t="shared" si="292"/>
        <v>41818.703275462962</v>
      </c>
      <c r="T3755" s="9">
        <f t="shared" si="293"/>
        <v>41848.703275462962</v>
      </c>
      <c r="U3755">
        <f t="shared" si="294"/>
        <v>2014</v>
      </c>
    </row>
    <row r="3756" spans="1:21" ht="42.75" x14ac:dyDescent="0.45">
      <c r="A3756">
        <v>610</v>
      </c>
      <c r="B3756" s="3" t="s">
        <v>611</v>
      </c>
      <c r="C3756" s="3" t="s">
        <v>4720</v>
      </c>
      <c r="D3756" s="6">
        <v>13803</v>
      </c>
      <c r="E3756" s="8">
        <v>0</v>
      </c>
      <c r="F3756" t="s">
        <v>8219</v>
      </c>
      <c r="G3756" t="s">
        <v>8223</v>
      </c>
      <c r="H3756" t="s">
        <v>8245</v>
      </c>
      <c r="I3756">
        <v>1429732586</v>
      </c>
      <c r="J3756">
        <v>1427140586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8310</v>
      </c>
      <c r="R3756" t="s">
        <v>8344</v>
      </c>
      <c r="S3756" s="9">
        <f t="shared" si="292"/>
        <v>42086.83085648148</v>
      </c>
      <c r="T3756" s="9">
        <f t="shared" si="293"/>
        <v>42116.83085648148</v>
      </c>
      <c r="U3756">
        <f t="shared" si="294"/>
        <v>2015</v>
      </c>
    </row>
    <row r="3757" spans="1:21" ht="42.75" x14ac:dyDescent="0.45">
      <c r="A3757">
        <v>2399</v>
      </c>
      <c r="B3757" s="3" t="s">
        <v>2400</v>
      </c>
      <c r="C3757" s="3" t="s">
        <v>6509</v>
      </c>
      <c r="D3757" s="6">
        <v>13000</v>
      </c>
      <c r="E3757" s="8">
        <v>0</v>
      </c>
      <c r="F3757" t="s">
        <v>8219</v>
      </c>
      <c r="G3757" t="s">
        <v>8234</v>
      </c>
      <c r="H3757" t="s">
        <v>8254</v>
      </c>
      <c r="I3757">
        <v>1418934506</v>
      </c>
      <c r="J3757">
        <v>1415910506</v>
      </c>
      <c r="K3757" t="b">
        <v>0</v>
      </c>
      <c r="L3757">
        <v>0</v>
      </c>
      <c r="M3757" t="b">
        <v>0</v>
      </c>
      <c r="N3757" t="s">
        <v>8270</v>
      </c>
      <c r="O3757">
        <f t="shared" si="290"/>
        <v>0</v>
      </c>
      <c r="P3757">
        <f t="shared" si="291"/>
        <v>0</v>
      </c>
      <c r="Q3757" s="11" t="s">
        <v>8310</v>
      </c>
      <c r="R3757" t="s">
        <v>8344</v>
      </c>
      <c r="S3757" s="9">
        <f t="shared" si="292"/>
        <v>41956.853078703702</v>
      </c>
      <c r="T3757" s="9">
        <f t="shared" si="293"/>
        <v>41991.853078703702</v>
      </c>
      <c r="U3757">
        <f t="shared" si="294"/>
        <v>2014</v>
      </c>
    </row>
    <row r="3758" spans="1:21" x14ac:dyDescent="0.45">
      <c r="A3758">
        <v>1049</v>
      </c>
      <c r="B3758" s="3" t="s">
        <v>1050</v>
      </c>
      <c r="C3758" s="3" t="s">
        <v>5159</v>
      </c>
      <c r="D3758" s="6">
        <v>12000</v>
      </c>
      <c r="E3758" s="8">
        <v>0</v>
      </c>
      <c r="F3758" t="s">
        <v>8219</v>
      </c>
      <c r="G3758" t="s">
        <v>8223</v>
      </c>
      <c r="H3758" t="s">
        <v>8245</v>
      </c>
      <c r="I3758">
        <v>1455272445</v>
      </c>
      <c r="J3758">
        <v>1452680445</v>
      </c>
      <c r="K3758" t="b">
        <v>0</v>
      </c>
      <c r="L3758">
        <v>0</v>
      </c>
      <c r="M3758" t="b">
        <v>0</v>
      </c>
      <c r="N3758" t="s">
        <v>8279</v>
      </c>
      <c r="O3758">
        <f t="shared" si="290"/>
        <v>0</v>
      </c>
      <c r="P3758">
        <f t="shared" si="291"/>
        <v>0</v>
      </c>
      <c r="Q3758" s="11" t="s">
        <v>8348</v>
      </c>
      <c r="R3758" t="s">
        <v>8349</v>
      </c>
      <c r="S3758" s="9">
        <f t="shared" si="292"/>
        <v>42382.431076388893</v>
      </c>
      <c r="T3758" s="9">
        <f t="shared" si="293"/>
        <v>42412.431076388893</v>
      </c>
      <c r="U3758">
        <f t="shared" si="294"/>
        <v>2016</v>
      </c>
    </row>
    <row r="3759" spans="1:21" ht="42.75" x14ac:dyDescent="0.45">
      <c r="A3759">
        <v>1332</v>
      </c>
      <c r="B3759" s="3" t="s">
        <v>1333</v>
      </c>
      <c r="C3759" s="3" t="s">
        <v>5442</v>
      </c>
      <c r="D3759" s="6">
        <v>10115</v>
      </c>
      <c r="E3759" s="8">
        <v>0</v>
      </c>
      <c r="F3759" t="s">
        <v>8219</v>
      </c>
      <c r="G3759" t="s">
        <v>8239</v>
      </c>
      <c r="H3759" t="s">
        <v>8256</v>
      </c>
      <c r="I3759">
        <v>1485480408</v>
      </c>
      <c r="J3759">
        <v>1482888408</v>
      </c>
      <c r="K3759" t="b">
        <v>0</v>
      </c>
      <c r="L3759">
        <v>0</v>
      </c>
      <c r="M3759" t="b">
        <v>0</v>
      </c>
      <c r="N3759" t="s">
        <v>8271</v>
      </c>
      <c r="O3759">
        <f t="shared" si="290"/>
        <v>0</v>
      </c>
      <c r="P3759">
        <f t="shared" si="291"/>
        <v>0</v>
      </c>
      <c r="Q3759" s="11" t="s">
        <v>8310</v>
      </c>
      <c r="R3759" t="s">
        <v>8312</v>
      </c>
      <c r="S3759" s="9">
        <f t="shared" si="292"/>
        <v>42732.060277777782</v>
      </c>
      <c r="T3759" s="9">
        <f t="shared" si="293"/>
        <v>42762.060277777782</v>
      </c>
      <c r="U3759">
        <f t="shared" si="294"/>
        <v>2016</v>
      </c>
    </row>
    <row r="3760" spans="1:21" ht="28.5" x14ac:dyDescent="0.45">
      <c r="A3760">
        <v>612</v>
      </c>
      <c r="B3760" s="3" t="s">
        <v>613</v>
      </c>
      <c r="C3760" s="3" t="s">
        <v>4722</v>
      </c>
      <c r="D3760" s="6">
        <v>10000</v>
      </c>
      <c r="E3760" s="8">
        <v>0</v>
      </c>
      <c r="F3760" t="s">
        <v>8219</v>
      </c>
      <c r="G3760" t="s">
        <v>8236</v>
      </c>
      <c r="H3760" t="s">
        <v>8248</v>
      </c>
      <c r="I3760">
        <v>1472777146</v>
      </c>
      <c r="J3760">
        <v>1470185146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8310</v>
      </c>
      <c r="R3760" t="s">
        <v>8344</v>
      </c>
      <c r="S3760" s="9">
        <f t="shared" si="292"/>
        <v>42585.031782407401</v>
      </c>
      <c r="T3760" s="9">
        <f t="shared" si="293"/>
        <v>42615.031782407401</v>
      </c>
      <c r="U3760">
        <f t="shared" si="294"/>
        <v>2016</v>
      </c>
    </row>
    <row r="3761" spans="1:21" ht="42.75" x14ac:dyDescent="0.45">
      <c r="A3761">
        <v>614</v>
      </c>
      <c r="B3761" s="3" t="s">
        <v>615</v>
      </c>
      <c r="C3761" s="3" t="s">
        <v>4724</v>
      </c>
      <c r="D3761" s="6">
        <v>10000</v>
      </c>
      <c r="E3761" s="8">
        <v>0</v>
      </c>
      <c r="F3761" t="s">
        <v>8219</v>
      </c>
      <c r="G3761" t="s">
        <v>8223</v>
      </c>
      <c r="H3761" t="s">
        <v>8245</v>
      </c>
      <c r="I3761">
        <v>1466731740</v>
      </c>
      <c r="J3761">
        <v>1464139740</v>
      </c>
      <c r="K3761" t="b">
        <v>0</v>
      </c>
      <c r="L3761">
        <v>0</v>
      </c>
      <c r="M3761" t="b">
        <v>0</v>
      </c>
      <c r="N3761" t="s">
        <v>8270</v>
      </c>
      <c r="O3761">
        <f t="shared" si="290"/>
        <v>0</v>
      </c>
      <c r="P3761">
        <f t="shared" si="291"/>
        <v>0</v>
      </c>
      <c r="Q3761" s="11" t="s">
        <v>8310</v>
      </c>
      <c r="R3761" t="s">
        <v>8344</v>
      </c>
      <c r="S3761" s="9">
        <f t="shared" si="292"/>
        <v>42515.061805555553</v>
      </c>
      <c r="T3761" s="9">
        <f t="shared" si="293"/>
        <v>42545.061805555553</v>
      </c>
      <c r="U3761">
        <f t="shared" si="294"/>
        <v>2016</v>
      </c>
    </row>
    <row r="3762" spans="1:21" ht="42.75" x14ac:dyDescent="0.45">
      <c r="A3762">
        <v>1056</v>
      </c>
      <c r="B3762" s="3" t="s">
        <v>1057</v>
      </c>
      <c r="C3762" s="3" t="s">
        <v>5166</v>
      </c>
      <c r="D3762" s="6">
        <v>10000</v>
      </c>
      <c r="E3762" s="8">
        <v>0</v>
      </c>
      <c r="F3762" t="s">
        <v>8219</v>
      </c>
      <c r="G3762" t="s">
        <v>8223</v>
      </c>
      <c r="H3762" t="s">
        <v>8245</v>
      </c>
      <c r="I3762">
        <v>1429892177</v>
      </c>
      <c r="J3762">
        <v>1424711777</v>
      </c>
      <c r="K3762" t="b">
        <v>0</v>
      </c>
      <c r="L3762">
        <v>0</v>
      </c>
      <c r="M3762" t="b">
        <v>0</v>
      </c>
      <c r="N3762" t="s">
        <v>8279</v>
      </c>
      <c r="O3762">
        <f t="shared" si="290"/>
        <v>0</v>
      </c>
      <c r="P3762">
        <f t="shared" si="291"/>
        <v>0</v>
      </c>
      <c r="Q3762" s="11" t="s">
        <v>8348</v>
      </c>
      <c r="R3762" t="s">
        <v>8349</v>
      </c>
      <c r="S3762" s="9">
        <f t="shared" si="292"/>
        <v>42058.719641203701</v>
      </c>
      <c r="T3762" s="9">
        <f t="shared" si="293"/>
        <v>42118.677974537044</v>
      </c>
      <c r="U3762">
        <f t="shared" si="294"/>
        <v>2015</v>
      </c>
    </row>
    <row r="3763" spans="1:21" ht="42.75" x14ac:dyDescent="0.45">
      <c r="A3763">
        <v>1057</v>
      </c>
      <c r="B3763" s="3" t="s">
        <v>1058</v>
      </c>
      <c r="C3763" s="3" t="s">
        <v>5167</v>
      </c>
      <c r="D3763" s="6">
        <v>10000</v>
      </c>
      <c r="E3763" s="8">
        <v>0</v>
      </c>
      <c r="F3763" t="s">
        <v>8219</v>
      </c>
      <c r="G3763" t="s">
        <v>8223</v>
      </c>
      <c r="H3763" t="s">
        <v>8245</v>
      </c>
      <c r="I3763">
        <v>1480888483</v>
      </c>
      <c r="J3763">
        <v>1478292883</v>
      </c>
      <c r="K3763" t="b">
        <v>0</v>
      </c>
      <c r="L3763">
        <v>0</v>
      </c>
      <c r="M3763" t="b">
        <v>0</v>
      </c>
      <c r="N3763" t="s">
        <v>8279</v>
      </c>
      <c r="O3763">
        <f t="shared" si="290"/>
        <v>0</v>
      </c>
      <c r="P3763">
        <f t="shared" si="291"/>
        <v>0</v>
      </c>
      <c r="Q3763" s="11" t="s">
        <v>8348</v>
      </c>
      <c r="R3763" t="s">
        <v>8349</v>
      </c>
      <c r="S3763" s="9">
        <f t="shared" si="292"/>
        <v>42678.871331018512</v>
      </c>
      <c r="T3763" s="9">
        <f t="shared" si="293"/>
        <v>42708.912997685184</v>
      </c>
      <c r="U3763">
        <f t="shared" si="294"/>
        <v>2016</v>
      </c>
    </row>
    <row r="3764" spans="1:21" ht="28.5" x14ac:dyDescent="0.45">
      <c r="A3764">
        <v>2356</v>
      </c>
      <c r="B3764" s="3" t="s">
        <v>2357</v>
      </c>
      <c r="C3764" s="3" t="s">
        <v>6466</v>
      </c>
      <c r="D3764" s="6">
        <v>10000</v>
      </c>
      <c r="E3764" s="8">
        <v>0</v>
      </c>
      <c r="F3764" t="s">
        <v>8219</v>
      </c>
      <c r="G3764" t="s">
        <v>8232</v>
      </c>
      <c r="H3764" t="s">
        <v>8248</v>
      </c>
      <c r="I3764">
        <v>1433530104</v>
      </c>
      <c r="J3764">
        <v>1430938104</v>
      </c>
      <c r="K3764" t="b">
        <v>0</v>
      </c>
      <c r="L3764">
        <v>0</v>
      </c>
      <c r="M3764" t="b">
        <v>0</v>
      </c>
      <c r="N3764" t="s">
        <v>8270</v>
      </c>
      <c r="O3764">
        <f t="shared" si="290"/>
        <v>0</v>
      </c>
      <c r="P3764">
        <f t="shared" si="291"/>
        <v>0</v>
      </c>
      <c r="Q3764" s="11" t="s">
        <v>8310</v>
      </c>
      <c r="R3764" t="s">
        <v>8344</v>
      </c>
      <c r="S3764" s="9">
        <f t="shared" si="292"/>
        <v>42130.78361111111</v>
      </c>
      <c r="T3764" s="9">
        <f t="shared" si="293"/>
        <v>42160.78361111111</v>
      </c>
      <c r="U3764">
        <f t="shared" si="294"/>
        <v>2015</v>
      </c>
    </row>
    <row r="3765" spans="1:21" ht="42.75" x14ac:dyDescent="0.45">
      <c r="A3765">
        <v>2375</v>
      </c>
      <c r="B3765" s="3" t="s">
        <v>2376</v>
      </c>
      <c r="C3765" s="3" t="s">
        <v>6485</v>
      </c>
      <c r="D3765" s="6">
        <v>10000</v>
      </c>
      <c r="E3765" s="8">
        <v>0</v>
      </c>
      <c r="F3765" t="s">
        <v>8219</v>
      </c>
      <c r="G3765" t="s">
        <v>8223</v>
      </c>
      <c r="H3765" t="s">
        <v>8245</v>
      </c>
      <c r="I3765">
        <v>1473451437</v>
      </c>
      <c r="J3765">
        <v>1470859437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8310</v>
      </c>
      <c r="R3765" t="s">
        <v>8344</v>
      </c>
      <c r="S3765" s="9">
        <f t="shared" si="292"/>
        <v>42592.836076388892</v>
      </c>
      <c r="T3765" s="9">
        <f t="shared" si="293"/>
        <v>42622.836076388892</v>
      </c>
      <c r="U3765">
        <f t="shared" si="294"/>
        <v>2016</v>
      </c>
    </row>
    <row r="3766" spans="1:21" ht="42.75" x14ac:dyDescent="0.45">
      <c r="A3766">
        <v>2574</v>
      </c>
      <c r="B3766" s="3" t="s">
        <v>2574</v>
      </c>
      <c r="C3766" s="3" t="s">
        <v>6684</v>
      </c>
      <c r="D3766" s="6">
        <v>10000</v>
      </c>
      <c r="E3766" s="8">
        <v>0</v>
      </c>
      <c r="F3766" t="s">
        <v>8219</v>
      </c>
      <c r="G3766" t="s">
        <v>8223</v>
      </c>
      <c r="H3766" t="s">
        <v>8245</v>
      </c>
      <c r="I3766">
        <v>1463600945</v>
      </c>
      <c r="J3766">
        <v>1461786545</v>
      </c>
      <c r="K3766" t="b">
        <v>0</v>
      </c>
      <c r="L3766">
        <v>0</v>
      </c>
      <c r="M3766" t="b">
        <v>0</v>
      </c>
      <c r="N3766" t="s">
        <v>8282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8347</v>
      </c>
      <c r="S3766" s="9">
        <f t="shared" si="292"/>
        <v>42487.825752314813</v>
      </c>
      <c r="T3766" s="9">
        <f t="shared" si="293"/>
        <v>42508.825752314813</v>
      </c>
      <c r="U3766">
        <f t="shared" si="294"/>
        <v>2016</v>
      </c>
    </row>
    <row r="3767" spans="1:21" ht="28.5" x14ac:dyDescent="0.45">
      <c r="A3767">
        <v>2576</v>
      </c>
      <c r="B3767" s="3" t="s">
        <v>2576</v>
      </c>
      <c r="C3767" s="3" t="s">
        <v>6686</v>
      </c>
      <c r="D3767" s="6">
        <v>10000</v>
      </c>
      <c r="E3767" s="8">
        <v>0</v>
      </c>
      <c r="F3767" t="s">
        <v>8219</v>
      </c>
      <c r="G3767" t="s">
        <v>8223</v>
      </c>
      <c r="H3767" t="s">
        <v>8245</v>
      </c>
      <c r="I3767">
        <v>1428707647</v>
      </c>
      <c r="J3767">
        <v>1424823247</v>
      </c>
      <c r="K3767" t="b">
        <v>0</v>
      </c>
      <c r="L3767">
        <v>0</v>
      </c>
      <c r="M3767" t="b">
        <v>0</v>
      </c>
      <c r="N3767" t="s">
        <v>8282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8347</v>
      </c>
      <c r="S3767" s="9">
        <f t="shared" si="292"/>
        <v>42060.00980324074</v>
      </c>
      <c r="T3767" s="9">
        <f t="shared" si="293"/>
        <v>42104.968136574069</v>
      </c>
      <c r="U3767">
        <f t="shared" si="294"/>
        <v>2015</v>
      </c>
    </row>
    <row r="3768" spans="1:21" ht="42.75" x14ac:dyDescent="0.45">
      <c r="A3768">
        <v>2959</v>
      </c>
      <c r="B3768" s="3" t="s">
        <v>2959</v>
      </c>
      <c r="C3768" s="3" t="s">
        <v>7069</v>
      </c>
      <c r="D3768" s="6">
        <v>10000</v>
      </c>
      <c r="E3768" s="8">
        <v>0</v>
      </c>
      <c r="F3768" t="s">
        <v>8219</v>
      </c>
      <c r="G3768" t="s">
        <v>8224</v>
      </c>
      <c r="H3768" t="s">
        <v>8246</v>
      </c>
      <c r="I3768">
        <v>1465258325</v>
      </c>
      <c r="J3768">
        <v>1462666325</v>
      </c>
      <c r="K3768" t="b">
        <v>0</v>
      </c>
      <c r="L3768">
        <v>0</v>
      </c>
      <c r="M3768" t="b">
        <v>0</v>
      </c>
      <c r="N3768" t="s">
        <v>8301</v>
      </c>
      <c r="O3768">
        <f t="shared" si="290"/>
        <v>0</v>
      </c>
      <c r="P3768">
        <f t="shared" si="291"/>
        <v>0</v>
      </c>
      <c r="Q3768" s="11" t="s">
        <v>8325</v>
      </c>
      <c r="R3768" t="s">
        <v>8326</v>
      </c>
      <c r="S3768" s="9">
        <f t="shared" si="292"/>
        <v>42498.008391203708</v>
      </c>
      <c r="T3768" s="9">
        <f t="shared" si="293"/>
        <v>42528.008391203708</v>
      </c>
      <c r="U3768">
        <f t="shared" si="294"/>
        <v>2016</v>
      </c>
    </row>
    <row r="3769" spans="1:21" ht="42.75" x14ac:dyDescent="0.45">
      <c r="A3769">
        <v>3884</v>
      </c>
      <c r="B3769" s="3" t="s">
        <v>3881</v>
      </c>
      <c r="C3769" s="3" t="s">
        <v>7993</v>
      </c>
      <c r="D3769" s="6">
        <v>10000</v>
      </c>
      <c r="E3769" s="8">
        <v>0</v>
      </c>
      <c r="F3769" t="s">
        <v>8219</v>
      </c>
      <c r="G3769" t="s">
        <v>8223</v>
      </c>
      <c r="H3769" t="s">
        <v>8245</v>
      </c>
      <c r="I3769">
        <v>1427479192</v>
      </c>
      <c r="J3769">
        <v>1425322792</v>
      </c>
      <c r="K3769" t="b">
        <v>0</v>
      </c>
      <c r="L3769">
        <v>0</v>
      </c>
      <c r="M3769" t="b">
        <v>0</v>
      </c>
      <c r="N3769" t="s">
        <v>8303</v>
      </c>
      <c r="O3769">
        <f t="shared" si="290"/>
        <v>0</v>
      </c>
      <c r="P3769">
        <f t="shared" si="291"/>
        <v>0</v>
      </c>
      <c r="Q3769" s="11" t="s">
        <v>8325</v>
      </c>
      <c r="R3769" t="s">
        <v>8337</v>
      </c>
      <c r="S3769" s="9">
        <f t="shared" si="292"/>
        <v>42065.791574074072</v>
      </c>
      <c r="T3769" s="9">
        <f t="shared" si="293"/>
        <v>42090.749907407408</v>
      </c>
      <c r="U3769">
        <f t="shared" si="294"/>
        <v>2015</v>
      </c>
    </row>
    <row r="3770" spans="1:21" x14ac:dyDescent="0.45">
      <c r="A3770">
        <v>3886</v>
      </c>
      <c r="B3770" s="3" t="s">
        <v>3883</v>
      </c>
      <c r="C3770" s="3">
        <v>1</v>
      </c>
      <c r="D3770" s="6">
        <v>10000</v>
      </c>
      <c r="E3770" s="8">
        <v>0</v>
      </c>
      <c r="F3770" t="s">
        <v>8219</v>
      </c>
      <c r="G3770" t="s">
        <v>8225</v>
      </c>
      <c r="H3770" t="s">
        <v>8247</v>
      </c>
      <c r="I3770">
        <v>1418275702</v>
      </c>
      <c r="J3770">
        <v>1415683702</v>
      </c>
      <c r="K3770" t="b">
        <v>0</v>
      </c>
      <c r="L3770">
        <v>0</v>
      </c>
      <c r="M3770" t="b">
        <v>0</v>
      </c>
      <c r="N3770" t="s">
        <v>8303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8337</v>
      </c>
      <c r="S3770" s="9">
        <f t="shared" si="292"/>
        <v>41954.228032407409</v>
      </c>
      <c r="T3770" s="9">
        <f t="shared" si="293"/>
        <v>41984.228032407409</v>
      </c>
      <c r="U3770">
        <f t="shared" si="294"/>
        <v>2014</v>
      </c>
    </row>
    <row r="3771" spans="1:21" ht="42.75" x14ac:dyDescent="0.45">
      <c r="A3771">
        <v>2573</v>
      </c>
      <c r="B3771" s="3" t="s">
        <v>2573</v>
      </c>
      <c r="C3771" s="3" t="s">
        <v>6683</v>
      </c>
      <c r="D3771" s="6">
        <v>8000</v>
      </c>
      <c r="E3771" s="8">
        <v>0</v>
      </c>
      <c r="F3771" t="s">
        <v>8219</v>
      </c>
      <c r="G3771" t="s">
        <v>8223</v>
      </c>
      <c r="H3771" t="s">
        <v>8245</v>
      </c>
      <c r="I3771">
        <v>1408803149</v>
      </c>
      <c r="J3771">
        <v>1404915149</v>
      </c>
      <c r="K3771" t="b">
        <v>0</v>
      </c>
      <c r="L3771">
        <v>0</v>
      </c>
      <c r="M3771" t="b">
        <v>0</v>
      </c>
      <c r="N3771" t="s">
        <v>8282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8347</v>
      </c>
      <c r="S3771" s="9">
        <f t="shared" si="292"/>
        <v>41829.592002314814</v>
      </c>
      <c r="T3771" s="9">
        <f t="shared" si="293"/>
        <v>41874.592002314814</v>
      </c>
      <c r="U3771">
        <f t="shared" si="294"/>
        <v>2014</v>
      </c>
    </row>
    <row r="3772" spans="1:21" ht="28.5" x14ac:dyDescent="0.45">
      <c r="A3772">
        <v>147</v>
      </c>
      <c r="B3772" s="3" t="s">
        <v>149</v>
      </c>
      <c r="C3772" s="3" t="s">
        <v>4257</v>
      </c>
      <c r="D3772" s="6">
        <v>7000</v>
      </c>
      <c r="E3772" s="8">
        <v>0</v>
      </c>
      <c r="F3772" t="s">
        <v>8219</v>
      </c>
      <c r="G3772" t="s">
        <v>8224</v>
      </c>
      <c r="H3772" t="s">
        <v>8246</v>
      </c>
      <c r="I3772">
        <v>1420741080</v>
      </c>
      <c r="J3772">
        <v>1417026340</v>
      </c>
      <c r="K3772" t="b">
        <v>0</v>
      </c>
      <c r="L3772">
        <v>0</v>
      </c>
      <c r="M3772" t="b">
        <v>0</v>
      </c>
      <c r="N3772" t="s">
        <v>8265</v>
      </c>
      <c r="O3772">
        <f t="shared" si="290"/>
        <v>0</v>
      </c>
      <c r="P3772">
        <f t="shared" si="291"/>
        <v>0</v>
      </c>
      <c r="Q3772" s="11" t="s">
        <v>8323</v>
      </c>
      <c r="R3772" t="s">
        <v>8339</v>
      </c>
      <c r="S3772" s="9">
        <f t="shared" si="292"/>
        <v>41969.767824074079</v>
      </c>
      <c r="T3772" s="9">
        <f t="shared" si="293"/>
        <v>42012.762499999997</v>
      </c>
      <c r="U3772">
        <f t="shared" si="294"/>
        <v>2014</v>
      </c>
    </row>
    <row r="3773" spans="1:21" ht="28.5" x14ac:dyDescent="0.45">
      <c r="A3773">
        <v>1457</v>
      </c>
      <c r="B3773" s="3" t="s">
        <v>1458</v>
      </c>
      <c r="C3773" s="3" t="s">
        <v>5567</v>
      </c>
      <c r="D3773" s="6">
        <v>6000</v>
      </c>
      <c r="E3773" s="8">
        <v>0</v>
      </c>
      <c r="F3773" t="s">
        <v>8219</v>
      </c>
      <c r="G3773" t="s">
        <v>8223</v>
      </c>
      <c r="H3773" t="s">
        <v>8245</v>
      </c>
      <c r="I3773">
        <v>1447281044</v>
      </c>
      <c r="J3773">
        <v>1444685444</v>
      </c>
      <c r="K3773" t="b">
        <v>0</v>
      </c>
      <c r="L3773">
        <v>0</v>
      </c>
      <c r="M3773" t="b">
        <v>0</v>
      </c>
      <c r="N3773" t="s">
        <v>8285</v>
      </c>
      <c r="O3773">
        <f t="shared" si="290"/>
        <v>0</v>
      </c>
      <c r="P3773">
        <f t="shared" si="291"/>
        <v>0</v>
      </c>
      <c r="Q3773" s="11" t="s">
        <v>8313</v>
      </c>
      <c r="R3773" t="s">
        <v>8350</v>
      </c>
      <c r="S3773" s="9">
        <f t="shared" si="292"/>
        <v>42289.89634259259</v>
      </c>
      <c r="T3773" s="9">
        <f t="shared" si="293"/>
        <v>42319.938009259262</v>
      </c>
      <c r="U3773">
        <f t="shared" si="294"/>
        <v>2015</v>
      </c>
    </row>
    <row r="3774" spans="1:21" ht="42.75" x14ac:dyDescent="0.45">
      <c r="A3774">
        <v>2578</v>
      </c>
      <c r="B3774" s="3" t="s">
        <v>2578</v>
      </c>
      <c r="C3774" s="3" t="s">
        <v>6688</v>
      </c>
      <c r="D3774" s="6">
        <v>6000</v>
      </c>
      <c r="E3774" s="8">
        <v>0</v>
      </c>
      <c r="F3774" t="s">
        <v>8219</v>
      </c>
      <c r="G3774" t="s">
        <v>8223</v>
      </c>
      <c r="H3774" t="s">
        <v>8245</v>
      </c>
      <c r="I3774">
        <v>1444410000</v>
      </c>
      <c r="J3774">
        <v>1440203579</v>
      </c>
      <c r="K3774" t="b">
        <v>0</v>
      </c>
      <c r="L3774">
        <v>0</v>
      </c>
      <c r="M3774" t="b">
        <v>0</v>
      </c>
      <c r="N3774" t="s">
        <v>8282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8347</v>
      </c>
      <c r="S3774" s="9">
        <f t="shared" si="292"/>
        <v>42238.022905092599</v>
      </c>
      <c r="T3774" s="9">
        <f t="shared" si="293"/>
        <v>42286.708333333328</v>
      </c>
      <c r="U3774">
        <f t="shared" si="294"/>
        <v>2015</v>
      </c>
    </row>
    <row r="3775" spans="1:21" ht="42.75" x14ac:dyDescent="0.45">
      <c r="A3775">
        <v>143</v>
      </c>
      <c r="B3775" s="3" t="s">
        <v>145</v>
      </c>
      <c r="C3775" s="3" t="s">
        <v>4253</v>
      </c>
      <c r="D3775" s="6">
        <v>5500</v>
      </c>
      <c r="E3775" s="8">
        <v>0</v>
      </c>
      <c r="F3775" t="s">
        <v>8219</v>
      </c>
      <c r="G3775" t="s">
        <v>8225</v>
      </c>
      <c r="H3775" t="s">
        <v>8247</v>
      </c>
      <c r="I3775">
        <v>1472882100</v>
      </c>
      <c r="J3775">
        <v>1467941542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1"/>
        <v>0</v>
      </c>
      <c r="Q3775" s="11" t="s">
        <v>8323</v>
      </c>
      <c r="R3775" t="s">
        <v>8339</v>
      </c>
      <c r="S3775" s="9">
        <f t="shared" si="292"/>
        <v>42559.064143518524</v>
      </c>
      <c r="T3775" s="9">
        <f t="shared" si="293"/>
        <v>42616.246527777781</v>
      </c>
      <c r="U3775">
        <f t="shared" si="294"/>
        <v>2016</v>
      </c>
    </row>
    <row r="3776" spans="1:21" ht="42.75" x14ac:dyDescent="0.45">
      <c r="A3776">
        <v>2342</v>
      </c>
      <c r="B3776" s="3" t="s">
        <v>2343</v>
      </c>
      <c r="C3776" s="3" t="s">
        <v>6452</v>
      </c>
      <c r="D3776" s="6">
        <v>5500</v>
      </c>
      <c r="E3776" s="8">
        <v>0</v>
      </c>
      <c r="F3776" t="s">
        <v>8219</v>
      </c>
      <c r="G3776" t="s">
        <v>8223</v>
      </c>
      <c r="H3776" t="s">
        <v>8245</v>
      </c>
      <c r="I3776">
        <v>1412571600</v>
      </c>
      <c r="J3776">
        <v>1410799870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8310</v>
      </c>
      <c r="R3776" t="s">
        <v>8344</v>
      </c>
      <c r="S3776" s="9">
        <f t="shared" si="292"/>
        <v>41897.702199074076</v>
      </c>
      <c r="T3776" s="9">
        <f t="shared" si="293"/>
        <v>41918.208333333336</v>
      </c>
      <c r="U3776">
        <f t="shared" si="294"/>
        <v>2014</v>
      </c>
    </row>
    <row r="3777" spans="1:21" ht="42.75" x14ac:dyDescent="0.45">
      <c r="A3777">
        <v>3873</v>
      </c>
      <c r="B3777" s="3" t="s">
        <v>3870</v>
      </c>
      <c r="C3777" s="3" t="s">
        <v>7982</v>
      </c>
      <c r="D3777" s="6">
        <v>5500</v>
      </c>
      <c r="E3777" s="8">
        <v>0</v>
      </c>
      <c r="F3777" t="s">
        <v>8219</v>
      </c>
      <c r="G3777" t="s">
        <v>8223</v>
      </c>
      <c r="H3777" t="s">
        <v>8245</v>
      </c>
      <c r="I3777">
        <v>1444322535</v>
      </c>
      <c r="J3777">
        <v>1441730535</v>
      </c>
      <c r="K3777" t="b">
        <v>0</v>
      </c>
      <c r="L3777">
        <v>0</v>
      </c>
      <c r="M3777" t="b">
        <v>0</v>
      </c>
      <c r="N3777" t="s">
        <v>8303</v>
      </c>
      <c r="O3777">
        <f t="shared" si="290"/>
        <v>0</v>
      </c>
      <c r="P3777">
        <f t="shared" si="291"/>
        <v>0</v>
      </c>
      <c r="Q3777" s="11" t="s">
        <v>8325</v>
      </c>
      <c r="R3777" t="s">
        <v>8337</v>
      </c>
      <c r="S3777" s="9">
        <f t="shared" si="292"/>
        <v>42255.696006944447</v>
      </c>
      <c r="T3777" s="9">
        <f t="shared" si="293"/>
        <v>42285.696006944447</v>
      </c>
      <c r="U3777">
        <f t="shared" si="294"/>
        <v>2015</v>
      </c>
    </row>
    <row r="3778" spans="1:21" ht="28.5" x14ac:dyDescent="0.45">
      <c r="A3778">
        <v>134</v>
      </c>
      <c r="B3778" s="3" t="s">
        <v>136</v>
      </c>
      <c r="C3778" s="3" t="s">
        <v>4245</v>
      </c>
      <c r="D3778" s="6">
        <v>5000</v>
      </c>
      <c r="E3778" s="8">
        <v>0</v>
      </c>
      <c r="F3778" t="s">
        <v>8219</v>
      </c>
      <c r="G3778" t="s">
        <v>8223</v>
      </c>
      <c r="H3778" t="s">
        <v>8245</v>
      </c>
      <c r="I3778">
        <v>1441386000</v>
      </c>
      <c r="J3778">
        <v>1438811418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si="291"/>
        <v>0</v>
      </c>
      <c r="Q3778" s="11" t="s">
        <v>8323</v>
      </c>
      <c r="R3778" t="s">
        <v>8339</v>
      </c>
      <c r="S3778" s="9">
        <f t="shared" si="292"/>
        <v>42221.909930555557</v>
      </c>
      <c r="T3778" s="9">
        <f t="shared" si="293"/>
        <v>42251.708333333328</v>
      </c>
      <c r="U3778">
        <f t="shared" si="294"/>
        <v>2015</v>
      </c>
    </row>
    <row r="3779" spans="1:21" ht="42.75" x14ac:dyDescent="0.45">
      <c r="A3779">
        <v>158</v>
      </c>
      <c r="B3779" s="3" t="s">
        <v>160</v>
      </c>
      <c r="C3779" s="3" t="s">
        <v>4268</v>
      </c>
      <c r="D3779" s="6">
        <v>5000</v>
      </c>
      <c r="E3779" s="8">
        <v>0</v>
      </c>
      <c r="F3779" t="s">
        <v>8219</v>
      </c>
      <c r="G3779" t="s">
        <v>8223</v>
      </c>
      <c r="H3779" t="s">
        <v>8245</v>
      </c>
      <c r="I3779">
        <v>1413942628</v>
      </c>
      <c r="J3779">
        <v>1411350628</v>
      </c>
      <c r="K3779" t="b">
        <v>0</v>
      </c>
      <c r="L3779">
        <v>0</v>
      </c>
      <c r="M3779" t="b">
        <v>0</v>
      </c>
      <c r="N3779" t="s">
        <v>8265</v>
      </c>
      <c r="O3779">
        <f t="shared" si="295"/>
        <v>0</v>
      </c>
      <c r="P3779">
        <f t="shared" ref="P3779:P3842" si="296">IFERROR(ROUND(E3779/L3779,2),0)</f>
        <v>0</v>
      </c>
      <c r="Q3779" s="11" t="s">
        <v>8323</v>
      </c>
      <c r="R3779" t="s">
        <v>8339</v>
      </c>
      <c r="S3779" s="9">
        <f t="shared" ref="S3779:S3842" si="297">(((J3779/60)/60)/24)+DATE(1970,1,1)</f>
        <v>41904.07671296296</v>
      </c>
      <c r="T3779" s="9">
        <f t="shared" ref="T3779:T3842" si="298">(((I3779/60)/60)/24)+DATE(1970,1,1)</f>
        <v>41934.07671296296</v>
      </c>
      <c r="U3779">
        <f t="shared" ref="U3779:U3842" si="299">YEAR(S3779)</f>
        <v>2014</v>
      </c>
    </row>
    <row r="3780" spans="1:21" ht="42.75" x14ac:dyDescent="0.45">
      <c r="A3780">
        <v>616</v>
      </c>
      <c r="B3780" s="3" t="s">
        <v>617</v>
      </c>
      <c r="C3780" s="3" t="s">
        <v>4726</v>
      </c>
      <c r="D3780" s="6">
        <v>5000</v>
      </c>
      <c r="E3780" s="8">
        <v>0</v>
      </c>
      <c r="F3780" t="s">
        <v>8219</v>
      </c>
      <c r="G3780" t="s">
        <v>8229</v>
      </c>
      <c r="H3780" t="s">
        <v>8248</v>
      </c>
      <c r="I3780">
        <v>1488013307</v>
      </c>
      <c r="J3780">
        <v>1485421307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8310</v>
      </c>
      <c r="R3780" t="s">
        <v>8344</v>
      </c>
      <c r="S3780" s="9">
        <f t="shared" si="297"/>
        <v>42761.376238425932</v>
      </c>
      <c r="T3780" s="9">
        <f t="shared" si="298"/>
        <v>42791.376238425932</v>
      </c>
      <c r="U3780">
        <f t="shared" si="299"/>
        <v>2017</v>
      </c>
    </row>
    <row r="3781" spans="1:21" ht="42.75" x14ac:dyDescent="0.45">
      <c r="A3781">
        <v>624</v>
      </c>
      <c r="B3781" s="3" t="s">
        <v>625</v>
      </c>
      <c r="C3781" s="3" t="s">
        <v>4734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8310</v>
      </c>
      <c r="R3781" t="s">
        <v>8344</v>
      </c>
      <c r="S3781" s="9">
        <f t="shared" si="297"/>
        <v>42108.988900462966</v>
      </c>
      <c r="T3781" s="9">
        <f t="shared" si="298"/>
        <v>42138.988900462966</v>
      </c>
      <c r="U3781">
        <f t="shared" si="299"/>
        <v>2015</v>
      </c>
    </row>
    <row r="3782" spans="1:21" ht="42.75" x14ac:dyDescent="0.45">
      <c r="A3782">
        <v>628</v>
      </c>
      <c r="B3782" s="3" t="s">
        <v>629</v>
      </c>
      <c r="C3782" s="3" t="s">
        <v>4738</v>
      </c>
      <c r="D3782" s="6">
        <v>5000</v>
      </c>
      <c r="E3782" s="8">
        <v>0</v>
      </c>
      <c r="F3782" t="s">
        <v>8219</v>
      </c>
      <c r="G3782" t="s">
        <v>8223</v>
      </c>
      <c r="H3782" t="s">
        <v>8245</v>
      </c>
      <c r="I3782">
        <v>1405269457</v>
      </c>
      <c r="J3782">
        <v>1402677457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8310</v>
      </c>
      <c r="R3782" t="s">
        <v>8344</v>
      </c>
      <c r="S3782" s="9">
        <f t="shared" si="297"/>
        <v>41803.692789351851</v>
      </c>
      <c r="T3782" s="9">
        <f t="shared" si="298"/>
        <v>41833.692789351851</v>
      </c>
      <c r="U3782">
        <f t="shared" si="299"/>
        <v>2014</v>
      </c>
    </row>
    <row r="3783" spans="1:21" ht="42.75" x14ac:dyDescent="0.45">
      <c r="A3783">
        <v>1231</v>
      </c>
      <c r="B3783" s="3" t="s">
        <v>1232</v>
      </c>
      <c r="C3783" s="3" t="s">
        <v>5341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1440723600</v>
      </c>
      <c r="J3783">
        <v>1436394968</v>
      </c>
      <c r="K3783" t="b">
        <v>0</v>
      </c>
      <c r="L3783">
        <v>0</v>
      </c>
      <c r="M3783" t="b">
        <v>0</v>
      </c>
      <c r="N3783" t="s">
        <v>8284</v>
      </c>
      <c r="O3783">
        <f t="shared" si="295"/>
        <v>0</v>
      </c>
      <c r="P3783">
        <f t="shared" si="296"/>
        <v>0</v>
      </c>
      <c r="Q3783" s="11" t="s">
        <v>8329</v>
      </c>
      <c r="R3783" t="s">
        <v>8356</v>
      </c>
      <c r="S3783" s="9">
        <f t="shared" si="297"/>
        <v>42193.941759259258</v>
      </c>
      <c r="T3783" s="9">
        <f t="shared" si="298"/>
        <v>42244.041666666672</v>
      </c>
      <c r="U3783">
        <f t="shared" si="299"/>
        <v>2015</v>
      </c>
    </row>
    <row r="3784" spans="1:21" ht="42.75" x14ac:dyDescent="0.45">
      <c r="A3784">
        <v>1458</v>
      </c>
      <c r="B3784" s="3" t="s">
        <v>1459</v>
      </c>
      <c r="C3784" s="3" t="s">
        <v>5568</v>
      </c>
      <c r="D3784" s="6">
        <v>5000</v>
      </c>
      <c r="E3784" s="8">
        <v>0</v>
      </c>
      <c r="F3784" t="s">
        <v>8219</v>
      </c>
      <c r="G3784" t="s">
        <v>8223</v>
      </c>
      <c r="H3784" t="s">
        <v>8245</v>
      </c>
      <c r="I3784">
        <v>1407729600</v>
      </c>
      <c r="J3784">
        <v>1405097760</v>
      </c>
      <c r="K3784" t="b">
        <v>0</v>
      </c>
      <c r="L3784">
        <v>0</v>
      </c>
      <c r="M3784" t="b">
        <v>0</v>
      </c>
      <c r="N3784" t="s">
        <v>8285</v>
      </c>
      <c r="O3784">
        <f t="shared" si="295"/>
        <v>0</v>
      </c>
      <c r="P3784">
        <f t="shared" si="296"/>
        <v>0</v>
      </c>
      <c r="Q3784" s="11" t="s">
        <v>8313</v>
      </c>
      <c r="R3784" t="s">
        <v>8350</v>
      </c>
      <c r="S3784" s="9">
        <f t="shared" si="297"/>
        <v>41831.705555555556</v>
      </c>
      <c r="T3784" s="9">
        <f t="shared" si="298"/>
        <v>41862.166666666664</v>
      </c>
      <c r="U3784">
        <f t="shared" si="299"/>
        <v>2014</v>
      </c>
    </row>
    <row r="3785" spans="1:21" ht="42.75" x14ac:dyDescent="0.45">
      <c r="A3785">
        <v>2341</v>
      </c>
      <c r="B3785" s="3" t="s">
        <v>2342</v>
      </c>
      <c r="C3785" s="3" t="s">
        <v>6451</v>
      </c>
      <c r="D3785" s="6">
        <v>5000</v>
      </c>
      <c r="E3785" s="8">
        <v>0</v>
      </c>
      <c r="F3785" t="s">
        <v>8219</v>
      </c>
      <c r="G3785" t="s">
        <v>8223</v>
      </c>
      <c r="H3785" t="s">
        <v>8245</v>
      </c>
      <c r="I3785">
        <v>1436729504</v>
      </c>
      <c r="J3785">
        <v>1434137504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8310</v>
      </c>
      <c r="R3785" t="s">
        <v>8344</v>
      </c>
      <c r="S3785" s="9">
        <f t="shared" si="297"/>
        <v>42167.813703703709</v>
      </c>
      <c r="T3785" s="9">
        <f t="shared" si="298"/>
        <v>42197.813703703709</v>
      </c>
      <c r="U3785">
        <f t="shared" si="299"/>
        <v>2015</v>
      </c>
    </row>
    <row r="3786" spans="1:21" ht="57" x14ac:dyDescent="0.45">
      <c r="A3786">
        <v>1052</v>
      </c>
      <c r="B3786" s="3" t="s">
        <v>1053</v>
      </c>
      <c r="C3786" s="3" t="s">
        <v>5162</v>
      </c>
      <c r="D3786" s="6">
        <v>4336</v>
      </c>
      <c r="E3786" s="8">
        <v>0</v>
      </c>
      <c r="F3786" t="s">
        <v>8219</v>
      </c>
      <c r="G3786" t="s">
        <v>8223</v>
      </c>
      <c r="H3786" t="s">
        <v>8245</v>
      </c>
      <c r="I3786">
        <v>1465243740</v>
      </c>
      <c r="J3786">
        <v>1461438495</v>
      </c>
      <c r="K3786" t="b">
        <v>0</v>
      </c>
      <c r="L3786">
        <v>0</v>
      </c>
      <c r="M3786" t="b">
        <v>0</v>
      </c>
      <c r="N3786" t="s">
        <v>8279</v>
      </c>
      <c r="O3786">
        <f t="shared" si="295"/>
        <v>0</v>
      </c>
      <c r="P3786">
        <f t="shared" si="296"/>
        <v>0</v>
      </c>
      <c r="Q3786" s="11" t="s">
        <v>8348</v>
      </c>
      <c r="R3786" t="s">
        <v>8349</v>
      </c>
      <c r="S3786" s="9">
        <f t="shared" si="297"/>
        <v>42483.797395833331</v>
      </c>
      <c r="T3786" s="9">
        <f t="shared" si="298"/>
        <v>42527.839583333334</v>
      </c>
      <c r="U3786">
        <f t="shared" si="299"/>
        <v>2016</v>
      </c>
    </row>
    <row r="3787" spans="1:21" ht="42.75" x14ac:dyDescent="0.45">
      <c r="A3787">
        <v>2392</v>
      </c>
      <c r="B3787" s="3" t="s">
        <v>2393</v>
      </c>
      <c r="C3787" s="3" t="s">
        <v>6502</v>
      </c>
      <c r="D3787" s="6">
        <v>4200</v>
      </c>
      <c r="E3787" s="8">
        <v>0</v>
      </c>
      <c r="F3787" t="s">
        <v>8219</v>
      </c>
      <c r="G3787" t="s">
        <v>8223</v>
      </c>
      <c r="H3787" t="s">
        <v>8245</v>
      </c>
      <c r="I3787">
        <v>1446087223</v>
      </c>
      <c r="J3787">
        <v>1443495223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8310</v>
      </c>
      <c r="R3787" t="s">
        <v>8344</v>
      </c>
      <c r="S3787" s="9">
        <f t="shared" si="297"/>
        <v>42276.120636574073</v>
      </c>
      <c r="T3787" s="9">
        <f t="shared" si="298"/>
        <v>42306.120636574073</v>
      </c>
      <c r="U3787">
        <f t="shared" si="299"/>
        <v>2015</v>
      </c>
    </row>
    <row r="3788" spans="1:21" ht="42.75" x14ac:dyDescent="0.45">
      <c r="A3788">
        <v>124</v>
      </c>
      <c r="B3788" s="3" t="s">
        <v>126</v>
      </c>
      <c r="C3788" s="3" t="s">
        <v>4235</v>
      </c>
      <c r="D3788" s="6">
        <v>4000</v>
      </c>
      <c r="E3788" s="8">
        <v>0</v>
      </c>
      <c r="F3788" t="s">
        <v>8219</v>
      </c>
      <c r="G3788" t="s">
        <v>8223</v>
      </c>
      <c r="H3788" t="s">
        <v>8245</v>
      </c>
      <c r="I3788">
        <v>1431728242</v>
      </c>
      <c r="J3788">
        <v>1429568242</v>
      </c>
      <c r="K3788" t="b">
        <v>0</v>
      </c>
      <c r="L3788">
        <v>0</v>
      </c>
      <c r="M3788" t="b">
        <v>0</v>
      </c>
      <c r="N3788" t="s">
        <v>8265</v>
      </c>
      <c r="O3788">
        <f t="shared" si="295"/>
        <v>0</v>
      </c>
      <c r="P3788">
        <f t="shared" si="296"/>
        <v>0</v>
      </c>
      <c r="Q3788" s="11" t="s">
        <v>8323</v>
      </c>
      <c r="R3788" t="s">
        <v>8339</v>
      </c>
      <c r="S3788" s="9">
        <f t="shared" si="297"/>
        <v>42114.928726851853</v>
      </c>
      <c r="T3788" s="9">
        <f t="shared" si="298"/>
        <v>42139.928726851853</v>
      </c>
      <c r="U3788">
        <f t="shared" si="299"/>
        <v>2015</v>
      </c>
    </row>
    <row r="3789" spans="1:21" ht="28.5" x14ac:dyDescent="0.45">
      <c r="A3789">
        <v>1061</v>
      </c>
      <c r="B3789" s="3" t="s">
        <v>1062</v>
      </c>
      <c r="C3789" s="3" t="s">
        <v>5171</v>
      </c>
      <c r="D3789" s="6">
        <v>4000</v>
      </c>
      <c r="E3789" s="8">
        <v>0</v>
      </c>
      <c r="F3789" t="s">
        <v>8219</v>
      </c>
      <c r="G3789" t="s">
        <v>8223</v>
      </c>
      <c r="H3789" t="s">
        <v>8245</v>
      </c>
      <c r="I3789">
        <v>1462150800</v>
      </c>
      <c r="J3789">
        <v>1456987108</v>
      </c>
      <c r="K3789" t="b">
        <v>0</v>
      </c>
      <c r="L3789">
        <v>0</v>
      </c>
      <c r="M3789" t="b">
        <v>0</v>
      </c>
      <c r="N3789" t="s">
        <v>8279</v>
      </c>
      <c r="O3789">
        <f t="shared" si="295"/>
        <v>0</v>
      </c>
      <c r="P3789">
        <f t="shared" si="296"/>
        <v>0</v>
      </c>
      <c r="Q3789" s="11" t="s">
        <v>8348</v>
      </c>
      <c r="R3789" t="s">
        <v>8349</v>
      </c>
      <c r="S3789" s="9">
        <f t="shared" si="297"/>
        <v>42432.276712962965</v>
      </c>
      <c r="T3789" s="9">
        <f t="shared" si="298"/>
        <v>42492.041666666672</v>
      </c>
      <c r="U3789">
        <f t="shared" si="299"/>
        <v>2016</v>
      </c>
    </row>
    <row r="3790" spans="1:21" ht="42.75" x14ac:dyDescent="0.45">
      <c r="A3790">
        <v>1562</v>
      </c>
      <c r="B3790" s="3" t="s">
        <v>1563</v>
      </c>
      <c r="C3790" s="3" t="s">
        <v>5672</v>
      </c>
      <c r="D3790" s="6">
        <v>4000</v>
      </c>
      <c r="E3790" s="8">
        <v>0</v>
      </c>
      <c r="F3790" t="s">
        <v>8219</v>
      </c>
      <c r="G3790" t="s">
        <v>8223</v>
      </c>
      <c r="H3790" t="s">
        <v>8245</v>
      </c>
      <c r="I3790">
        <v>1259715000</v>
      </c>
      <c r="J3790">
        <v>1253712916</v>
      </c>
      <c r="K3790" t="b">
        <v>0</v>
      </c>
      <c r="L3790">
        <v>0</v>
      </c>
      <c r="M3790" t="b">
        <v>0</v>
      </c>
      <c r="N3790" t="s">
        <v>8288</v>
      </c>
      <c r="O3790">
        <f t="shared" si="295"/>
        <v>0</v>
      </c>
      <c r="P3790">
        <f t="shared" si="296"/>
        <v>0</v>
      </c>
      <c r="Q3790" s="11" t="s">
        <v>8313</v>
      </c>
      <c r="R3790" t="s">
        <v>8351</v>
      </c>
      <c r="S3790" s="9">
        <f t="shared" si="297"/>
        <v>40079.566157407404</v>
      </c>
      <c r="T3790" s="9">
        <f t="shared" si="298"/>
        <v>40149.034722222219</v>
      </c>
      <c r="U3790">
        <f t="shared" si="299"/>
        <v>2009</v>
      </c>
    </row>
    <row r="3791" spans="1:21" ht="42.75" x14ac:dyDescent="0.45">
      <c r="A3791">
        <v>2398</v>
      </c>
      <c r="B3791" s="3" t="s">
        <v>2399</v>
      </c>
      <c r="C3791" s="3" t="s">
        <v>6508</v>
      </c>
      <c r="D3791" s="6">
        <v>4000</v>
      </c>
      <c r="E3791" s="8">
        <v>0</v>
      </c>
      <c r="F3791" t="s">
        <v>8219</v>
      </c>
      <c r="G3791" t="s">
        <v>8223</v>
      </c>
      <c r="H3791" t="s">
        <v>8245</v>
      </c>
      <c r="I3791">
        <v>1435874384</v>
      </c>
      <c r="J3791">
        <v>1433282384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8310</v>
      </c>
      <c r="R3791" t="s">
        <v>8344</v>
      </c>
      <c r="S3791" s="9">
        <f t="shared" si="297"/>
        <v>42157.916481481487</v>
      </c>
      <c r="T3791" s="9">
        <f t="shared" si="298"/>
        <v>42187.916481481487</v>
      </c>
      <c r="U3791">
        <f t="shared" si="299"/>
        <v>2015</v>
      </c>
    </row>
    <row r="3792" spans="1:21" ht="42.75" x14ac:dyDescent="0.45">
      <c r="A3792">
        <v>1055</v>
      </c>
      <c r="B3792" s="3" t="s">
        <v>1056</v>
      </c>
      <c r="C3792" s="3" t="s">
        <v>5165</v>
      </c>
      <c r="D3792" s="6">
        <v>3500</v>
      </c>
      <c r="E3792" s="8">
        <v>0</v>
      </c>
      <c r="F3792" t="s">
        <v>8219</v>
      </c>
      <c r="G3792" t="s">
        <v>8223</v>
      </c>
      <c r="H3792" t="s">
        <v>8245</v>
      </c>
      <c r="I3792">
        <v>1457394545</v>
      </c>
      <c r="J3792">
        <v>1454802545</v>
      </c>
      <c r="K3792" t="b">
        <v>0</v>
      </c>
      <c r="L3792">
        <v>0</v>
      </c>
      <c r="M3792" t="b">
        <v>0</v>
      </c>
      <c r="N3792" t="s">
        <v>8279</v>
      </c>
      <c r="O3792">
        <f t="shared" si="295"/>
        <v>0</v>
      </c>
      <c r="P3792">
        <f t="shared" si="296"/>
        <v>0</v>
      </c>
      <c r="Q3792" s="11" t="s">
        <v>8348</v>
      </c>
      <c r="R3792" t="s">
        <v>8349</v>
      </c>
      <c r="S3792" s="9">
        <f t="shared" si="297"/>
        <v>42406.992418981477</v>
      </c>
      <c r="T3792" s="9">
        <f t="shared" si="298"/>
        <v>42436.992418981477</v>
      </c>
      <c r="U3792">
        <f t="shared" si="299"/>
        <v>2016</v>
      </c>
    </row>
    <row r="3793" spans="1:21" ht="42.75" x14ac:dyDescent="0.45">
      <c r="A3793">
        <v>136</v>
      </c>
      <c r="B3793" s="3" t="s">
        <v>138</v>
      </c>
      <c r="C3793" s="3" t="s">
        <v>4232</v>
      </c>
      <c r="D3793" s="6">
        <v>3000</v>
      </c>
      <c r="E3793" s="8">
        <v>0</v>
      </c>
      <c r="F3793" t="s">
        <v>8219</v>
      </c>
      <c r="G3793" t="s">
        <v>8223</v>
      </c>
      <c r="H3793" t="s">
        <v>8245</v>
      </c>
      <c r="I3793">
        <v>1431771360</v>
      </c>
      <c r="J3793">
        <v>1427968234</v>
      </c>
      <c r="K3793" t="b">
        <v>0</v>
      </c>
      <c r="L3793">
        <v>0</v>
      </c>
      <c r="M3793" t="b">
        <v>0</v>
      </c>
      <c r="N3793" t="s">
        <v>8265</v>
      </c>
      <c r="O3793">
        <f t="shared" si="295"/>
        <v>0</v>
      </c>
      <c r="P3793">
        <f t="shared" si="296"/>
        <v>0</v>
      </c>
      <c r="Q3793" s="11" t="s">
        <v>8323</v>
      </c>
      <c r="R3793" t="s">
        <v>8339</v>
      </c>
      <c r="S3793" s="9">
        <f t="shared" si="297"/>
        <v>42096.410115740742</v>
      </c>
      <c r="T3793" s="9">
        <f t="shared" si="298"/>
        <v>42140.427777777775</v>
      </c>
      <c r="U3793">
        <f t="shared" si="299"/>
        <v>2015</v>
      </c>
    </row>
    <row r="3794" spans="1:21" ht="42.75" x14ac:dyDescent="0.45">
      <c r="A3794">
        <v>1046</v>
      </c>
      <c r="B3794" s="3" t="s">
        <v>1047</v>
      </c>
      <c r="C3794" s="3" t="s">
        <v>5156</v>
      </c>
      <c r="D3794" s="6">
        <v>3000</v>
      </c>
      <c r="E3794" s="8">
        <v>0</v>
      </c>
      <c r="F3794" t="s">
        <v>8219</v>
      </c>
      <c r="G3794" t="s">
        <v>8235</v>
      </c>
      <c r="H3794" t="s">
        <v>8248</v>
      </c>
      <c r="I3794">
        <v>1451161560</v>
      </c>
      <c r="J3794">
        <v>1447273560</v>
      </c>
      <c r="K3794" t="b">
        <v>0</v>
      </c>
      <c r="L3794">
        <v>0</v>
      </c>
      <c r="M3794" t="b">
        <v>0</v>
      </c>
      <c r="N3794" t="s">
        <v>8279</v>
      </c>
      <c r="O3794">
        <f t="shared" si="295"/>
        <v>0</v>
      </c>
      <c r="P3794">
        <f t="shared" si="296"/>
        <v>0</v>
      </c>
      <c r="Q3794" s="11" t="s">
        <v>8348</v>
      </c>
      <c r="R3794" t="s">
        <v>8349</v>
      </c>
      <c r="S3794" s="9">
        <f t="shared" si="297"/>
        <v>42319.851388888885</v>
      </c>
      <c r="T3794" s="9">
        <f t="shared" si="298"/>
        <v>42364.851388888885</v>
      </c>
      <c r="U3794">
        <f t="shared" si="299"/>
        <v>2015</v>
      </c>
    </row>
    <row r="3795" spans="1:21" ht="42.75" x14ac:dyDescent="0.45">
      <c r="A3795">
        <v>2345</v>
      </c>
      <c r="B3795" s="3" t="s">
        <v>2346</v>
      </c>
      <c r="C3795" s="3" t="s">
        <v>6455</v>
      </c>
      <c r="D3795" s="6">
        <v>3000</v>
      </c>
      <c r="E3795" s="8">
        <v>0</v>
      </c>
      <c r="F3795" t="s">
        <v>8219</v>
      </c>
      <c r="G3795" t="s">
        <v>8223</v>
      </c>
      <c r="H3795" t="s">
        <v>8245</v>
      </c>
      <c r="I3795">
        <v>1427845140</v>
      </c>
      <c r="J3795">
        <v>1424822556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8310</v>
      </c>
      <c r="R3795" t="s">
        <v>8344</v>
      </c>
      <c r="S3795" s="9">
        <f t="shared" si="297"/>
        <v>42060.001805555556</v>
      </c>
      <c r="T3795" s="9">
        <f t="shared" si="298"/>
        <v>42094.985416666663</v>
      </c>
      <c r="U3795">
        <f t="shared" si="299"/>
        <v>2015</v>
      </c>
    </row>
    <row r="3796" spans="1:21" ht="28.5" x14ac:dyDescent="0.45">
      <c r="A3796">
        <v>1050</v>
      </c>
      <c r="B3796" s="3" t="s">
        <v>1051</v>
      </c>
      <c r="C3796" s="3" t="s">
        <v>5160</v>
      </c>
      <c r="D3796" s="6">
        <v>2500</v>
      </c>
      <c r="E3796" s="8">
        <v>0</v>
      </c>
      <c r="F3796" t="s">
        <v>8219</v>
      </c>
      <c r="G3796" t="s">
        <v>8223</v>
      </c>
      <c r="H3796" t="s">
        <v>8245</v>
      </c>
      <c r="I3796">
        <v>1442257677</v>
      </c>
      <c r="J3796">
        <v>1439665677</v>
      </c>
      <c r="K3796" t="b">
        <v>0</v>
      </c>
      <c r="L3796">
        <v>0</v>
      </c>
      <c r="M3796" t="b">
        <v>0</v>
      </c>
      <c r="N3796" t="s">
        <v>8279</v>
      </c>
      <c r="O3796">
        <f t="shared" si="295"/>
        <v>0</v>
      </c>
      <c r="P3796">
        <f t="shared" si="296"/>
        <v>0</v>
      </c>
      <c r="Q3796" s="11" t="s">
        <v>8348</v>
      </c>
      <c r="R3796" t="s">
        <v>8349</v>
      </c>
      <c r="S3796" s="9">
        <f t="shared" si="297"/>
        <v>42231.7971875</v>
      </c>
      <c r="T3796" s="9">
        <f t="shared" si="298"/>
        <v>42261.7971875</v>
      </c>
      <c r="U3796">
        <f t="shared" si="299"/>
        <v>2015</v>
      </c>
    </row>
    <row r="3797" spans="1:21" ht="42.75" x14ac:dyDescent="0.45">
      <c r="A3797">
        <v>1054</v>
      </c>
      <c r="B3797" s="3" t="s">
        <v>1055</v>
      </c>
      <c r="C3797" s="3" t="s">
        <v>5164</v>
      </c>
      <c r="D3797" s="6">
        <v>2500</v>
      </c>
      <c r="E3797" s="8">
        <v>0</v>
      </c>
      <c r="F3797" t="s">
        <v>8219</v>
      </c>
      <c r="G3797" t="s">
        <v>8223</v>
      </c>
      <c r="H3797" t="s">
        <v>8245</v>
      </c>
      <c r="I3797">
        <v>1407708000</v>
      </c>
      <c r="J3797">
        <v>1405110399</v>
      </c>
      <c r="K3797" t="b">
        <v>0</v>
      </c>
      <c r="L3797">
        <v>0</v>
      </c>
      <c r="M3797" t="b">
        <v>0</v>
      </c>
      <c r="N3797" t="s">
        <v>8279</v>
      </c>
      <c r="O3797">
        <f t="shared" si="295"/>
        <v>0</v>
      </c>
      <c r="P3797">
        <f t="shared" si="296"/>
        <v>0</v>
      </c>
      <c r="Q3797" s="11" t="s">
        <v>8348</v>
      </c>
      <c r="R3797" t="s">
        <v>8349</v>
      </c>
      <c r="S3797" s="9">
        <f t="shared" si="297"/>
        <v>41831.851840277777</v>
      </c>
      <c r="T3797" s="9">
        <f t="shared" si="298"/>
        <v>41861.916666666664</v>
      </c>
      <c r="U3797">
        <f t="shared" si="299"/>
        <v>2014</v>
      </c>
    </row>
    <row r="3798" spans="1:21" x14ac:dyDescent="0.45">
      <c r="A3798">
        <v>1236</v>
      </c>
      <c r="B3798" s="3" t="s">
        <v>1237</v>
      </c>
      <c r="C3798" s="3" t="s">
        <v>5346</v>
      </c>
      <c r="D3798" s="6">
        <v>2500</v>
      </c>
      <c r="E3798" s="8">
        <v>0</v>
      </c>
      <c r="F3798" t="s">
        <v>8219</v>
      </c>
      <c r="G3798" t="s">
        <v>8223</v>
      </c>
      <c r="H3798" t="s">
        <v>8245</v>
      </c>
      <c r="I3798">
        <v>1343491200</v>
      </c>
      <c r="J3798">
        <v>1342801164</v>
      </c>
      <c r="K3798" t="b">
        <v>0</v>
      </c>
      <c r="L3798">
        <v>0</v>
      </c>
      <c r="M3798" t="b">
        <v>0</v>
      </c>
      <c r="N3798" t="s">
        <v>8284</v>
      </c>
      <c r="O3798">
        <f t="shared" si="295"/>
        <v>0</v>
      </c>
      <c r="P3798">
        <f t="shared" si="296"/>
        <v>0</v>
      </c>
      <c r="Q3798" s="11" t="s">
        <v>8329</v>
      </c>
      <c r="R3798" t="s">
        <v>8356</v>
      </c>
      <c r="S3798" s="9">
        <f t="shared" si="297"/>
        <v>41110.680138888885</v>
      </c>
      <c r="T3798" s="9">
        <f t="shared" si="298"/>
        <v>41118.666666666664</v>
      </c>
      <c r="U3798">
        <f t="shared" si="299"/>
        <v>2012</v>
      </c>
    </row>
    <row r="3799" spans="1:21" ht="28.5" x14ac:dyDescent="0.45">
      <c r="A3799">
        <v>1239</v>
      </c>
      <c r="B3799" s="3" t="s">
        <v>1240</v>
      </c>
      <c r="C3799" s="3" t="s">
        <v>5349</v>
      </c>
      <c r="D3799" s="6">
        <v>2500</v>
      </c>
      <c r="E3799" s="8">
        <v>0</v>
      </c>
      <c r="F3799" t="s">
        <v>8219</v>
      </c>
      <c r="G3799" t="s">
        <v>8223</v>
      </c>
      <c r="H3799" t="s">
        <v>8245</v>
      </c>
      <c r="I3799">
        <v>1325804767</v>
      </c>
      <c r="J3799">
        <v>1323212767</v>
      </c>
      <c r="K3799" t="b">
        <v>0</v>
      </c>
      <c r="L3799">
        <v>0</v>
      </c>
      <c r="M3799" t="b">
        <v>0</v>
      </c>
      <c r="N3799" t="s">
        <v>8284</v>
      </c>
      <c r="O3799">
        <f t="shared" si="295"/>
        <v>0</v>
      </c>
      <c r="P3799">
        <f t="shared" si="296"/>
        <v>0</v>
      </c>
      <c r="Q3799" s="11" t="s">
        <v>8329</v>
      </c>
      <c r="R3799" t="s">
        <v>8356</v>
      </c>
      <c r="S3799" s="9">
        <f t="shared" si="297"/>
        <v>40883.962581018517</v>
      </c>
      <c r="T3799" s="9">
        <f t="shared" si="298"/>
        <v>40913.962581018517</v>
      </c>
      <c r="U3799">
        <f t="shared" si="299"/>
        <v>2011</v>
      </c>
    </row>
    <row r="3800" spans="1:21" ht="42.75" x14ac:dyDescent="0.45">
      <c r="A3800">
        <v>1333</v>
      </c>
      <c r="B3800" s="3" t="s">
        <v>1334</v>
      </c>
      <c r="C3800" s="3" t="s">
        <v>5443</v>
      </c>
      <c r="D3800" s="6">
        <v>2500</v>
      </c>
      <c r="E3800" s="8">
        <v>0</v>
      </c>
      <c r="F3800" t="s">
        <v>8219</v>
      </c>
      <c r="G3800" t="s">
        <v>8225</v>
      </c>
      <c r="H3800" t="s">
        <v>8247</v>
      </c>
      <c r="I3800">
        <v>1405478025</v>
      </c>
      <c r="J3800">
        <v>1402886025</v>
      </c>
      <c r="K3800" t="b">
        <v>0</v>
      </c>
      <c r="L3800">
        <v>0</v>
      </c>
      <c r="M3800" t="b">
        <v>0</v>
      </c>
      <c r="N3800" t="s">
        <v>8271</v>
      </c>
      <c r="O3800">
        <f t="shared" si="295"/>
        <v>0</v>
      </c>
      <c r="P3800">
        <f t="shared" si="296"/>
        <v>0</v>
      </c>
      <c r="Q3800" s="11" t="s">
        <v>8310</v>
      </c>
      <c r="R3800" t="s">
        <v>8312</v>
      </c>
      <c r="S3800" s="9">
        <f t="shared" si="297"/>
        <v>41806.106770833336</v>
      </c>
      <c r="T3800" s="9">
        <f t="shared" si="298"/>
        <v>41836.106770833336</v>
      </c>
      <c r="U3800">
        <f t="shared" si="299"/>
        <v>2014</v>
      </c>
    </row>
    <row r="3801" spans="1:21" ht="42.75" x14ac:dyDescent="0.45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8310</v>
      </c>
      <c r="R3801" t="s">
        <v>8344</v>
      </c>
      <c r="S3801" s="9">
        <f t="shared" si="297"/>
        <v>42669.870173611111</v>
      </c>
      <c r="T3801" s="9">
        <f t="shared" si="298"/>
        <v>42699.911840277782</v>
      </c>
      <c r="U3801">
        <f t="shared" si="299"/>
        <v>2016</v>
      </c>
    </row>
    <row r="3802" spans="1:21" ht="42.75" x14ac:dyDescent="0.45">
      <c r="A3802">
        <v>1227</v>
      </c>
      <c r="B3802" s="3" t="s">
        <v>1228</v>
      </c>
      <c r="C3802" s="3" t="s">
        <v>5337</v>
      </c>
      <c r="D3802" s="6">
        <v>2000</v>
      </c>
      <c r="E3802" s="8">
        <v>0</v>
      </c>
      <c r="F3802" t="s">
        <v>8219</v>
      </c>
      <c r="G3802" t="s">
        <v>8223</v>
      </c>
      <c r="H3802" t="s">
        <v>8245</v>
      </c>
      <c r="I3802">
        <v>1407394800</v>
      </c>
      <c r="J3802">
        <v>1404770616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8329</v>
      </c>
      <c r="R3802" t="s">
        <v>8356</v>
      </c>
      <c r="S3802" s="9">
        <f t="shared" si="297"/>
        <v>41827.919166666667</v>
      </c>
      <c r="T3802" s="9">
        <f t="shared" si="298"/>
        <v>41858.291666666664</v>
      </c>
      <c r="U3802">
        <f t="shared" si="299"/>
        <v>2014</v>
      </c>
    </row>
    <row r="3803" spans="1:21" ht="42.75" x14ac:dyDescent="0.45">
      <c r="A3803">
        <v>2352</v>
      </c>
      <c r="B3803" s="3" t="s">
        <v>2353</v>
      </c>
      <c r="C3803" s="3" t="s">
        <v>6462</v>
      </c>
      <c r="D3803" s="6">
        <v>2000</v>
      </c>
      <c r="E3803" s="8">
        <v>0</v>
      </c>
      <c r="F3803" t="s">
        <v>8219</v>
      </c>
      <c r="G3803" t="s">
        <v>8223</v>
      </c>
      <c r="H3803" t="s">
        <v>8245</v>
      </c>
      <c r="I3803">
        <v>1433603552</v>
      </c>
      <c r="J3803">
        <v>1428419552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1" t="s">
        <v>8310</v>
      </c>
      <c r="R3803" t="s">
        <v>8344</v>
      </c>
      <c r="S3803" s="9">
        <f t="shared" si="297"/>
        <v>42101.633703703701</v>
      </c>
      <c r="T3803" s="9">
        <f t="shared" si="298"/>
        <v>42161.633703703701</v>
      </c>
      <c r="U3803">
        <f t="shared" si="299"/>
        <v>2015</v>
      </c>
    </row>
    <row r="3804" spans="1:21" ht="42.75" x14ac:dyDescent="0.45">
      <c r="A3804">
        <v>2371</v>
      </c>
      <c r="B3804" s="3" t="s">
        <v>2372</v>
      </c>
      <c r="C3804" s="3" t="s">
        <v>6481</v>
      </c>
      <c r="D3804" s="6">
        <v>2000</v>
      </c>
      <c r="E3804" s="8">
        <v>0</v>
      </c>
      <c r="F3804" t="s">
        <v>8219</v>
      </c>
      <c r="G3804" t="s">
        <v>8223</v>
      </c>
      <c r="H3804" t="s">
        <v>8245</v>
      </c>
      <c r="I3804">
        <v>1435257596</v>
      </c>
      <c r="J3804">
        <v>1432665596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8310</v>
      </c>
      <c r="R3804" t="s">
        <v>8344</v>
      </c>
      <c r="S3804" s="9">
        <f t="shared" si="297"/>
        <v>42150.777731481481</v>
      </c>
      <c r="T3804" s="9">
        <f t="shared" si="298"/>
        <v>42180.777731481481</v>
      </c>
      <c r="U3804">
        <f t="shared" si="299"/>
        <v>2015</v>
      </c>
    </row>
    <row r="3805" spans="1:21" ht="42.75" x14ac:dyDescent="0.45">
      <c r="A3805">
        <v>1580</v>
      </c>
      <c r="B3805" s="3" t="s">
        <v>1581</v>
      </c>
      <c r="C3805" s="3" t="s">
        <v>5690</v>
      </c>
      <c r="D3805" s="6">
        <v>1750</v>
      </c>
      <c r="E3805" s="8">
        <v>0</v>
      </c>
      <c r="F3805" t="s">
        <v>8219</v>
      </c>
      <c r="G3805" t="s">
        <v>8223</v>
      </c>
      <c r="H3805" t="s">
        <v>8245</v>
      </c>
      <c r="I3805">
        <v>1337562726</v>
      </c>
      <c r="J3805">
        <v>1332378726</v>
      </c>
      <c r="K3805" t="b">
        <v>0</v>
      </c>
      <c r="L3805">
        <v>0</v>
      </c>
      <c r="M3805" t="b">
        <v>0</v>
      </c>
      <c r="N3805" t="s">
        <v>8288</v>
      </c>
      <c r="O3805">
        <f t="shared" si="295"/>
        <v>0</v>
      </c>
      <c r="P3805">
        <f t="shared" si="296"/>
        <v>0</v>
      </c>
      <c r="Q3805" s="11" t="s">
        <v>8313</v>
      </c>
      <c r="R3805" t="s">
        <v>8351</v>
      </c>
      <c r="S3805" s="9">
        <f t="shared" si="297"/>
        <v>40990.050069444449</v>
      </c>
      <c r="T3805" s="9">
        <f t="shared" si="298"/>
        <v>41050.050069444449</v>
      </c>
      <c r="U3805">
        <f t="shared" si="299"/>
        <v>2012</v>
      </c>
    </row>
    <row r="3806" spans="1:21" ht="42.75" x14ac:dyDescent="0.45">
      <c r="A3806">
        <v>1340</v>
      </c>
      <c r="B3806" s="3" t="s">
        <v>1341</v>
      </c>
      <c r="C3806" s="3" t="s">
        <v>5450</v>
      </c>
      <c r="D3806" s="6">
        <v>1680</v>
      </c>
      <c r="E3806" s="8">
        <v>0</v>
      </c>
      <c r="F3806" t="s">
        <v>8219</v>
      </c>
      <c r="G3806" t="s">
        <v>8223</v>
      </c>
      <c r="H3806" t="s">
        <v>8245</v>
      </c>
      <c r="I3806">
        <v>1408112253</v>
      </c>
      <c r="J3806">
        <v>1405520253</v>
      </c>
      <c r="K3806" t="b">
        <v>0</v>
      </c>
      <c r="L3806">
        <v>0</v>
      </c>
      <c r="M3806" t="b">
        <v>0</v>
      </c>
      <c r="N3806" t="s">
        <v>8271</v>
      </c>
      <c r="O3806">
        <f t="shared" si="295"/>
        <v>0</v>
      </c>
      <c r="P3806">
        <f t="shared" si="296"/>
        <v>0</v>
      </c>
      <c r="Q3806" s="11" t="s">
        <v>8310</v>
      </c>
      <c r="R3806" t="s">
        <v>8312</v>
      </c>
      <c r="S3806" s="9">
        <f t="shared" si="297"/>
        <v>41836.595520833333</v>
      </c>
      <c r="T3806" s="9">
        <f t="shared" si="298"/>
        <v>41866.595520833333</v>
      </c>
      <c r="U3806">
        <f t="shared" si="299"/>
        <v>2014</v>
      </c>
    </row>
    <row r="3807" spans="1:21" ht="42.75" x14ac:dyDescent="0.45">
      <c r="A3807">
        <v>604</v>
      </c>
      <c r="B3807" s="3" t="s">
        <v>605</v>
      </c>
      <c r="C3807" s="3" t="s">
        <v>4714</v>
      </c>
      <c r="D3807" s="6">
        <v>1500</v>
      </c>
      <c r="E3807" s="8">
        <v>0</v>
      </c>
      <c r="F3807" t="s">
        <v>8219</v>
      </c>
      <c r="G3807" t="s">
        <v>8223</v>
      </c>
      <c r="H3807" t="s">
        <v>8245</v>
      </c>
      <c r="I3807">
        <v>1409187056</v>
      </c>
      <c r="J3807">
        <v>1406595056</v>
      </c>
      <c r="K3807" t="b">
        <v>0</v>
      </c>
      <c r="L3807">
        <v>0</v>
      </c>
      <c r="M3807" t="b">
        <v>0</v>
      </c>
      <c r="N3807" t="s">
        <v>8270</v>
      </c>
      <c r="O3807">
        <f t="shared" si="295"/>
        <v>0</v>
      </c>
      <c r="P3807">
        <f t="shared" si="296"/>
        <v>0</v>
      </c>
      <c r="Q3807" s="11" t="s">
        <v>8310</v>
      </c>
      <c r="R3807" t="s">
        <v>8344</v>
      </c>
      <c r="S3807" s="9">
        <f t="shared" si="297"/>
        <v>41849.035370370373</v>
      </c>
      <c r="T3807" s="9">
        <f t="shared" si="298"/>
        <v>41879.035370370373</v>
      </c>
      <c r="U3807">
        <f t="shared" si="299"/>
        <v>2014</v>
      </c>
    </row>
    <row r="3808" spans="1:21" ht="42.75" x14ac:dyDescent="0.45">
      <c r="A3808">
        <v>2358</v>
      </c>
      <c r="B3808" s="3" t="s">
        <v>2359</v>
      </c>
      <c r="C3808" s="3" t="s">
        <v>6468</v>
      </c>
      <c r="D3808" s="6">
        <v>1500</v>
      </c>
      <c r="E3808" s="8">
        <v>0</v>
      </c>
      <c r="F3808" t="s">
        <v>8219</v>
      </c>
      <c r="G3808" t="s">
        <v>8224</v>
      </c>
      <c r="H3808" t="s">
        <v>8246</v>
      </c>
      <c r="I3808">
        <v>1422664740</v>
      </c>
      <c r="J3808">
        <v>1417818036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1" t="s">
        <v>8310</v>
      </c>
      <c r="R3808" t="s">
        <v>8344</v>
      </c>
      <c r="S3808" s="9">
        <f t="shared" si="297"/>
        <v>41978.930972222224</v>
      </c>
      <c r="T3808" s="9">
        <f t="shared" si="298"/>
        <v>42035.027083333334</v>
      </c>
      <c r="U3808">
        <f t="shared" si="299"/>
        <v>2014</v>
      </c>
    </row>
    <row r="3809" spans="1:21" x14ac:dyDescent="0.45">
      <c r="A3809">
        <v>131</v>
      </c>
      <c r="B3809" s="3" t="s">
        <v>133</v>
      </c>
      <c r="C3809" s="3" t="s">
        <v>4242</v>
      </c>
      <c r="D3809" s="6">
        <v>1200</v>
      </c>
      <c r="E3809" s="8">
        <v>0</v>
      </c>
      <c r="F3809" t="s">
        <v>8219</v>
      </c>
      <c r="G3809" t="s">
        <v>8223</v>
      </c>
      <c r="H3809" t="s">
        <v>8245</v>
      </c>
      <c r="I3809">
        <v>1467763200</v>
      </c>
      <c r="J3809">
        <v>1466453161</v>
      </c>
      <c r="K3809" t="b">
        <v>0</v>
      </c>
      <c r="L3809">
        <v>0</v>
      </c>
      <c r="M3809" t="b">
        <v>0</v>
      </c>
      <c r="N3809" t="s">
        <v>8265</v>
      </c>
      <c r="O3809">
        <f t="shared" si="295"/>
        <v>0</v>
      </c>
      <c r="P3809">
        <f t="shared" si="296"/>
        <v>0</v>
      </c>
      <c r="Q3809" s="11" t="s">
        <v>8323</v>
      </c>
      <c r="R3809" t="s">
        <v>8339</v>
      </c>
      <c r="S3809" s="9">
        <f t="shared" si="297"/>
        <v>42541.837511574078</v>
      </c>
      <c r="T3809" s="9">
        <f t="shared" si="298"/>
        <v>42557</v>
      </c>
      <c r="U3809">
        <f t="shared" si="299"/>
        <v>2016</v>
      </c>
    </row>
    <row r="3810" spans="1:21" x14ac:dyDescent="0.45">
      <c r="A3810">
        <v>1059</v>
      </c>
      <c r="B3810" s="3" t="s">
        <v>1060</v>
      </c>
      <c r="C3810" s="3" t="s">
        <v>5169</v>
      </c>
      <c r="D3810" s="6">
        <v>1100</v>
      </c>
      <c r="E3810" s="8">
        <v>0</v>
      </c>
      <c r="F3810" t="s">
        <v>8219</v>
      </c>
      <c r="G3810" t="s">
        <v>8223</v>
      </c>
      <c r="H3810" t="s">
        <v>8245</v>
      </c>
      <c r="I3810">
        <v>1426269456</v>
      </c>
      <c r="J3810">
        <v>1423681056</v>
      </c>
      <c r="K3810" t="b">
        <v>0</v>
      </c>
      <c r="L3810">
        <v>0</v>
      </c>
      <c r="M3810" t="b">
        <v>0</v>
      </c>
      <c r="N3810" t="s">
        <v>8279</v>
      </c>
      <c r="O3810">
        <f t="shared" si="295"/>
        <v>0</v>
      </c>
      <c r="P3810">
        <f t="shared" si="296"/>
        <v>0</v>
      </c>
      <c r="Q3810" s="11" t="s">
        <v>8348</v>
      </c>
      <c r="R3810" t="s">
        <v>8349</v>
      </c>
      <c r="S3810" s="9">
        <f t="shared" si="297"/>
        <v>42046.79</v>
      </c>
      <c r="T3810" s="9">
        <f t="shared" si="298"/>
        <v>42076.748333333337</v>
      </c>
      <c r="U3810">
        <f t="shared" si="299"/>
        <v>2015</v>
      </c>
    </row>
    <row r="3811" spans="1:21" ht="42.75" x14ac:dyDescent="0.45">
      <c r="A3811">
        <v>1063</v>
      </c>
      <c r="B3811" s="3" t="s">
        <v>1064</v>
      </c>
      <c r="C3811" s="3" t="s">
        <v>5173</v>
      </c>
      <c r="D3811" s="6">
        <v>1000</v>
      </c>
      <c r="E3811" s="8">
        <v>0</v>
      </c>
      <c r="F3811" t="s">
        <v>8219</v>
      </c>
      <c r="G3811" t="s">
        <v>8223</v>
      </c>
      <c r="H3811" t="s">
        <v>8245</v>
      </c>
      <c r="I3811">
        <v>1472604262</v>
      </c>
      <c r="J3811">
        <v>1470012262</v>
      </c>
      <c r="K3811" t="b">
        <v>0</v>
      </c>
      <c r="L3811">
        <v>0</v>
      </c>
      <c r="M3811" t="b">
        <v>0</v>
      </c>
      <c r="N3811" t="s">
        <v>8279</v>
      </c>
      <c r="O3811">
        <f t="shared" si="295"/>
        <v>0</v>
      </c>
      <c r="P3811">
        <f t="shared" si="296"/>
        <v>0</v>
      </c>
      <c r="Q3811" s="11" t="s">
        <v>8348</v>
      </c>
      <c r="R3811" t="s">
        <v>8349</v>
      </c>
      <c r="S3811" s="9">
        <f t="shared" si="297"/>
        <v>42583.030810185184</v>
      </c>
      <c r="T3811" s="9">
        <f t="shared" si="298"/>
        <v>42613.030810185184</v>
      </c>
      <c r="U3811">
        <f t="shared" si="299"/>
        <v>2016</v>
      </c>
    </row>
    <row r="3812" spans="1:21" ht="42.75" x14ac:dyDescent="0.45">
      <c r="A3812">
        <v>2353</v>
      </c>
      <c r="B3812" s="3" t="s">
        <v>2354</v>
      </c>
      <c r="C3812" s="3" t="s">
        <v>6463</v>
      </c>
      <c r="D3812" s="6">
        <v>1000</v>
      </c>
      <c r="E3812" s="8">
        <v>0</v>
      </c>
      <c r="F3812" t="s">
        <v>8219</v>
      </c>
      <c r="G3812" t="s">
        <v>8223</v>
      </c>
      <c r="H3812" t="s">
        <v>8245</v>
      </c>
      <c r="I3812">
        <v>1429632822</v>
      </c>
      <c r="J3812">
        <v>1428596022</v>
      </c>
      <c r="K3812" t="b">
        <v>0</v>
      </c>
      <c r="L3812">
        <v>0</v>
      </c>
      <c r="M3812" t="b">
        <v>0</v>
      </c>
      <c r="N3812" t="s">
        <v>8270</v>
      </c>
      <c r="O3812">
        <f t="shared" si="295"/>
        <v>0</v>
      </c>
      <c r="P3812">
        <f t="shared" si="296"/>
        <v>0</v>
      </c>
      <c r="Q3812" s="11" t="s">
        <v>8310</v>
      </c>
      <c r="R3812" t="s">
        <v>8344</v>
      </c>
      <c r="S3812" s="9">
        <f t="shared" si="297"/>
        <v>42103.676180555558</v>
      </c>
      <c r="T3812" s="9">
        <f t="shared" si="298"/>
        <v>42115.676180555558</v>
      </c>
      <c r="U3812">
        <f t="shared" si="299"/>
        <v>2015</v>
      </c>
    </row>
    <row r="3813" spans="1:21" ht="42.75" x14ac:dyDescent="0.45">
      <c r="A3813">
        <v>2365</v>
      </c>
      <c r="B3813" s="3" t="s">
        <v>2366</v>
      </c>
      <c r="C3813" s="3" t="s">
        <v>6475</v>
      </c>
      <c r="D3813" s="6">
        <v>1000</v>
      </c>
      <c r="E3813" s="8">
        <v>0</v>
      </c>
      <c r="F3813" t="s">
        <v>8219</v>
      </c>
      <c r="G3813" t="s">
        <v>8236</v>
      </c>
      <c r="H3813" t="s">
        <v>8248</v>
      </c>
      <c r="I3813">
        <v>1453071600</v>
      </c>
      <c r="J3813">
        <v>1449596425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8310</v>
      </c>
      <c r="R3813" t="s">
        <v>8344</v>
      </c>
      <c r="S3813" s="9">
        <f t="shared" si="297"/>
        <v>42346.736400462964</v>
      </c>
      <c r="T3813" s="9">
        <f t="shared" si="298"/>
        <v>42386.958333333328</v>
      </c>
      <c r="U3813">
        <f t="shared" si="299"/>
        <v>2015</v>
      </c>
    </row>
    <row r="3814" spans="1:21" ht="42.75" x14ac:dyDescent="0.45">
      <c r="A3814">
        <v>3874</v>
      </c>
      <c r="B3814" s="3" t="s">
        <v>3871</v>
      </c>
      <c r="C3814" s="3" t="s">
        <v>7983</v>
      </c>
      <c r="D3814" s="6">
        <v>620</v>
      </c>
      <c r="E3814" s="8">
        <v>0</v>
      </c>
      <c r="F3814" t="s">
        <v>8219</v>
      </c>
      <c r="G3814" t="s">
        <v>8227</v>
      </c>
      <c r="H3814" t="s">
        <v>8249</v>
      </c>
      <c r="I3814">
        <v>1422061200</v>
      </c>
      <c r="J3814">
        <v>1420244622</v>
      </c>
      <c r="K3814" t="b">
        <v>0</v>
      </c>
      <c r="L3814">
        <v>0</v>
      </c>
      <c r="M3814" t="b">
        <v>0</v>
      </c>
      <c r="N3814" t="s">
        <v>8303</v>
      </c>
      <c r="O3814">
        <f t="shared" si="295"/>
        <v>0</v>
      </c>
      <c r="P3814">
        <f t="shared" si="296"/>
        <v>0</v>
      </c>
      <c r="Q3814" s="11" t="s">
        <v>8325</v>
      </c>
      <c r="R3814" t="s">
        <v>8337</v>
      </c>
      <c r="S3814" s="9">
        <f t="shared" si="297"/>
        <v>42007.016458333332</v>
      </c>
      <c r="T3814" s="9">
        <f t="shared" si="298"/>
        <v>42028.041666666672</v>
      </c>
      <c r="U3814">
        <f t="shared" si="299"/>
        <v>2015</v>
      </c>
    </row>
    <row r="3815" spans="1:21" ht="42.75" x14ac:dyDescent="0.45">
      <c r="A3815">
        <v>130</v>
      </c>
      <c r="B3815" s="3" t="s">
        <v>132</v>
      </c>
      <c r="C3815" s="3" t="s">
        <v>4241</v>
      </c>
      <c r="D3815" s="6">
        <v>600</v>
      </c>
      <c r="E3815" s="8">
        <v>0</v>
      </c>
      <c r="F3815" t="s">
        <v>8219</v>
      </c>
      <c r="G3815" t="s">
        <v>8224</v>
      </c>
      <c r="H3815" t="s">
        <v>8246</v>
      </c>
      <c r="I3815">
        <v>1402949760</v>
      </c>
      <c r="J3815">
        <v>1400536692</v>
      </c>
      <c r="K3815" t="b">
        <v>0</v>
      </c>
      <c r="L3815">
        <v>0</v>
      </c>
      <c r="M3815" t="b">
        <v>0</v>
      </c>
      <c r="N3815" t="s">
        <v>8265</v>
      </c>
      <c r="O3815">
        <f t="shared" si="295"/>
        <v>0</v>
      </c>
      <c r="P3815">
        <f t="shared" si="296"/>
        <v>0</v>
      </c>
      <c r="Q3815" s="11" t="s">
        <v>8323</v>
      </c>
      <c r="R3815" t="s">
        <v>8339</v>
      </c>
      <c r="S3815" s="9">
        <f t="shared" si="297"/>
        <v>41778.915416666663</v>
      </c>
      <c r="T3815" s="9">
        <f t="shared" si="298"/>
        <v>41806.844444444447</v>
      </c>
      <c r="U3815">
        <f t="shared" si="299"/>
        <v>2014</v>
      </c>
    </row>
    <row r="3816" spans="1:21" ht="42.75" x14ac:dyDescent="0.45">
      <c r="A3816">
        <v>615</v>
      </c>
      <c r="B3816" s="3" t="s">
        <v>616</v>
      </c>
      <c r="C3816" s="3" t="s">
        <v>4725</v>
      </c>
      <c r="D3816" s="6">
        <v>515</v>
      </c>
      <c r="E3816" s="8">
        <v>0</v>
      </c>
      <c r="F3816" t="s">
        <v>8219</v>
      </c>
      <c r="G3816" t="s">
        <v>8227</v>
      </c>
      <c r="H3816" t="s">
        <v>8249</v>
      </c>
      <c r="I3816">
        <v>1443149759</v>
      </c>
      <c r="J3816">
        <v>1440557759</v>
      </c>
      <c r="K3816" t="b">
        <v>0</v>
      </c>
      <c r="L3816">
        <v>0</v>
      </c>
      <c r="M3816" t="b">
        <v>0</v>
      </c>
      <c r="N3816" t="s">
        <v>8270</v>
      </c>
      <c r="O3816">
        <f t="shared" si="295"/>
        <v>0</v>
      </c>
      <c r="P3816">
        <f t="shared" si="296"/>
        <v>0</v>
      </c>
      <c r="Q3816" s="11" t="s">
        <v>8310</v>
      </c>
      <c r="R3816" t="s">
        <v>8344</v>
      </c>
      <c r="S3816" s="9">
        <f t="shared" si="297"/>
        <v>42242.122210648144</v>
      </c>
      <c r="T3816" s="9">
        <f t="shared" si="298"/>
        <v>42272.122210648144</v>
      </c>
      <c r="U3816">
        <f t="shared" si="299"/>
        <v>2015</v>
      </c>
    </row>
    <row r="3817" spans="1:21" ht="42.75" x14ac:dyDescent="0.45">
      <c r="A3817">
        <v>1051</v>
      </c>
      <c r="B3817" s="3" t="s">
        <v>1052</v>
      </c>
      <c r="C3817" s="3" t="s">
        <v>5161</v>
      </c>
      <c r="D3817" s="6">
        <v>500</v>
      </c>
      <c r="E3817" s="8">
        <v>0</v>
      </c>
      <c r="F3817" t="s">
        <v>8219</v>
      </c>
      <c r="G3817" t="s">
        <v>8223</v>
      </c>
      <c r="H3817" t="s">
        <v>8245</v>
      </c>
      <c r="I3817">
        <v>1409098825</v>
      </c>
      <c r="J3817">
        <v>1406679625</v>
      </c>
      <c r="K3817" t="b">
        <v>0</v>
      </c>
      <c r="L3817">
        <v>0</v>
      </c>
      <c r="M3817" t="b">
        <v>0</v>
      </c>
      <c r="N3817" t="s">
        <v>8279</v>
      </c>
      <c r="O3817">
        <f t="shared" si="295"/>
        <v>0</v>
      </c>
      <c r="P3817">
        <f t="shared" si="296"/>
        <v>0</v>
      </c>
      <c r="Q3817" s="11" t="s">
        <v>8348</v>
      </c>
      <c r="R3817" t="s">
        <v>8349</v>
      </c>
      <c r="S3817" s="9">
        <f t="shared" si="297"/>
        <v>41850.014178240745</v>
      </c>
      <c r="T3817" s="9">
        <f t="shared" si="298"/>
        <v>41878.014178240745</v>
      </c>
      <c r="U3817">
        <f t="shared" si="299"/>
        <v>2014</v>
      </c>
    </row>
    <row r="3818" spans="1:21" ht="42.75" x14ac:dyDescent="0.45">
      <c r="A3818">
        <v>618</v>
      </c>
      <c r="B3818" s="3" t="s">
        <v>619</v>
      </c>
      <c r="C3818" s="3" t="s">
        <v>4728</v>
      </c>
      <c r="D3818" s="6">
        <v>400</v>
      </c>
      <c r="E3818" s="8">
        <v>0</v>
      </c>
      <c r="F3818" t="s">
        <v>8219</v>
      </c>
      <c r="G3818" t="s">
        <v>8223</v>
      </c>
      <c r="H3818" t="s">
        <v>8245</v>
      </c>
      <c r="I3818">
        <v>1449689203</v>
      </c>
      <c r="J3818">
        <v>1447097203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1" t="s">
        <v>8310</v>
      </c>
      <c r="R3818" t="s">
        <v>8344</v>
      </c>
      <c r="S3818" s="9">
        <f t="shared" si="297"/>
        <v>42317.810219907406</v>
      </c>
      <c r="T3818" s="9">
        <f t="shared" si="298"/>
        <v>42347.810219907406</v>
      </c>
      <c r="U3818">
        <f t="shared" si="299"/>
        <v>2015</v>
      </c>
    </row>
    <row r="3819" spans="1:21" ht="42.75" x14ac:dyDescent="0.45">
      <c r="A3819">
        <v>607</v>
      </c>
      <c r="B3819" s="3" t="s">
        <v>608</v>
      </c>
      <c r="C3819" s="3" t="s">
        <v>4717</v>
      </c>
      <c r="D3819" s="6">
        <v>250</v>
      </c>
      <c r="E3819" s="8">
        <v>0</v>
      </c>
      <c r="F3819" t="s">
        <v>8219</v>
      </c>
      <c r="G3819" t="s">
        <v>8223</v>
      </c>
      <c r="H3819" t="s">
        <v>8245</v>
      </c>
      <c r="I3819">
        <v>1448225336</v>
      </c>
      <c r="J3819">
        <v>1445629736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1" t="s">
        <v>8310</v>
      </c>
      <c r="R3819" t="s">
        <v>8344</v>
      </c>
      <c r="S3819" s="9">
        <f t="shared" si="297"/>
        <v>42300.825648148151</v>
      </c>
      <c r="T3819" s="9">
        <f t="shared" si="298"/>
        <v>42330.867314814815</v>
      </c>
      <c r="U3819">
        <f t="shared" si="299"/>
        <v>2015</v>
      </c>
    </row>
    <row r="3820" spans="1:21" ht="42.75" x14ac:dyDescent="0.45">
      <c r="A3820">
        <v>2361</v>
      </c>
      <c r="B3820" s="3" t="s">
        <v>2362</v>
      </c>
      <c r="C3820" s="3" t="s">
        <v>6471</v>
      </c>
      <c r="D3820" s="6">
        <v>200</v>
      </c>
      <c r="E3820" s="8">
        <v>0</v>
      </c>
      <c r="F3820" t="s">
        <v>8219</v>
      </c>
      <c r="G3820" t="s">
        <v>8228</v>
      </c>
      <c r="H3820" t="s">
        <v>8250</v>
      </c>
      <c r="I3820">
        <v>1462053600</v>
      </c>
      <c r="J3820">
        <v>1459975008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1" t="s">
        <v>8310</v>
      </c>
      <c r="R3820" t="s">
        <v>8344</v>
      </c>
      <c r="S3820" s="9">
        <f t="shared" si="297"/>
        <v>42466.858888888892</v>
      </c>
      <c r="T3820" s="9">
        <f t="shared" si="298"/>
        <v>42490.916666666672</v>
      </c>
      <c r="U3820">
        <f t="shared" si="299"/>
        <v>2016</v>
      </c>
    </row>
    <row r="3821" spans="1:21" ht="28.5" x14ac:dyDescent="0.45">
      <c r="A3821">
        <v>2364</v>
      </c>
      <c r="B3821" s="3" t="s">
        <v>2365</v>
      </c>
      <c r="C3821" s="3" t="s">
        <v>6474</v>
      </c>
      <c r="D3821" s="6">
        <v>128</v>
      </c>
      <c r="E3821" s="8">
        <v>0</v>
      </c>
      <c r="F3821" t="s">
        <v>8219</v>
      </c>
      <c r="G3821" t="s">
        <v>8223</v>
      </c>
      <c r="H3821" t="s">
        <v>8245</v>
      </c>
      <c r="I3821">
        <v>1445898356</v>
      </c>
      <c r="J3821">
        <v>1441146356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1" t="s">
        <v>8310</v>
      </c>
      <c r="R3821" t="s">
        <v>8344</v>
      </c>
      <c r="S3821" s="9">
        <f t="shared" si="297"/>
        <v>42248.934675925921</v>
      </c>
      <c r="T3821" s="9">
        <f t="shared" si="298"/>
        <v>42303.934675925921</v>
      </c>
      <c r="U3821">
        <f t="shared" si="299"/>
        <v>2015</v>
      </c>
    </row>
    <row r="3822" spans="1:21" ht="42.75" x14ac:dyDescent="0.45">
      <c r="A3822">
        <v>1041</v>
      </c>
      <c r="B3822" s="3" t="s">
        <v>1042</v>
      </c>
      <c r="C3822" s="3" t="s">
        <v>5151</v>
      </c>
      <c r="D3822" s="6">
        <v>50</v>
      </c>
      <c r="E3822" s="8">
        <v>0</v>
      </c>
      <c r="F3822" t="s">
        <v>8219</v>
      </c>
      <c r="G3822" t="s">
        <v>8223</v>
      </c>
      <c r="H3822" t="s">
        <v>8245</v>
      </c>
      <c r="I3822">
        <v>1406769992</v>
      </c>
      <c r="J3822">
        <v>1405041992</v>
      </c>
      <c r="K3822" t="b">
        <v>0</v>
      </c>
      <c r="L3822">
        <v>0</v>
      </c>
      <c r="M3822" t="b">
        <v>0</v>
      </c>
      <c r="N3822" t="s">
        <v>8279</v>
      </c>
      <c r="O3822">
        <f t="shared" si="295"/>
        <v>0</v>
      </c>
      <c r="P3822">
        <f t="shared" si="296"/>
        <v>0</v>
      </c>
      <c r="Q3822" s="11" t="s">
        <v>8348</v>
      </c>
      <c r="R3822" t="s">
        <v>8349</v>
      </c>
      <c r="S3822" s="9">
        <f t="shared" si="297"/>
        <v>41831.060092592597</v>
      </c>
      <c r="T3822" s="9">
        <f t="shared" si="298"/>
        <v>41851.060092592597</v>
      </c>
      <c r="U3822">
        <f t="shared" si="299"/>
        <v>2014</v>
      </c>
    </row>
    <row r="3823" spans="1:21" ht="42.75" x14ac:dyDescent="0.45">
      <c r="A3823">
        <v>492</v>
      </c>
      <c r="B3823" s="3" t="s">
        <v>493</v>
      </c>
      <c r="C3823" s="3" t="s">
        <v>4602</v>
      </c>
      <c r="D3823" s="6">
        <v>10000000</v>
      </c>
      <c r="E3823" s="8">
        <v>0</v>
      </c>
      <c r="F3823" t="s">
        <v>8220</v>
      </c>
      <c r="G3823" t="s">
        <v>8234</v>
      </c>
      <c r="H3823" t="s">
        <v>8254</v>
      </c>
      <c r="I3823">
        <v>1476319830</v>
      </c>
      <c r="J3823">
        <v>1471135830</v>
      </c>
      <c r="K3823" t="b">
        <v>0</v>
      </c>
      <c r="L3823">
        <v>0</v>
      </c>
      <c r="M3823" t="b">
        <v>0</v>
      </c>
      <c r="N3823" t="s">
        <v>8268</v>
      </c>
      <c r="O3823">
        <f t="shared" si="295"/>
        <v>0</v>
      </c>
      <c r="P3823">
        <f t="shared" si="296"/>
        <v>0</v>
      </c>
      <c r="Q3823" s="11" t="s">
        <v>8323</v>
      </c>
      <c r="R3823" t="s">
        <v>8341</v>
      </c>
      <c r="S3823" s="9">
        <f t="shared" si="297"/>
        <v>42596.03506944445</v>
      </c>
      <c r="T3823" s="9">
        <f t="shared" si="298"/>
        <v>42656.03506944445</v>
      </c>
      <c r="U3823">
        <f t="shared" si="299"/>
        <v>2016</v>
      </c>
    </row>
    <row r="3824" spans="1:21" ht="42.75" x14ac:dyDescent="0.45">
      <c r="A3824">
        <v>224</v>
      </c>
      <c r="B3824" s="3" t="s">
        <v>226</v>
      </c>
      <c r="C3824" s="3" t="s">
        <v>4334</v>
      </c>
      <c r="D3824" s="6">
        <v>6000000</v>
      </c>
      <c r="E3824" s="8">
        <v>0</v>
      </c>
      <c r="F3824" t="s">
        <v>8220</v>
      </c>
      <c r="G3824" t="s">
        <v>8225</v>
      </c>
      <c r="H3824" t="s">
        <v>8247</v>
      </c>
      <c r="I3824">
        <v>1436506726</v>
      </c>
      <c r="J3824">
        <v>1431322726</v>
      </c>
      <c r="K3824" t="b">
        <v>0</v>
      </c>
      <c r="L3824">
        <v>0</v>
      </c>
      <c r="M3824" t="b">
        <v>0</v>
      </c>
      <c r="N3824" t="s">
        <v>8266</v>
      </c>
      <c r="O3824">
        <f t="shared" si="295"/>
        <v>0</v>
      </c>
      <c r="P3824">
        <f t="shared" si="296"/>
        <v>0</v>
      </c>
      <c r="Q3824" s="11" t="s">
        <v>8323</v>
      </c>
      <c r="R3824" t="s">
        <v>8327</v>
      </c>
      <c r="S3824" s="9">
        <f t="shared" si="297"/>
        <v>42135.235254629632</v>
      </c>
      <c r="T3824" s="9">
        <f t="shared" si="298"/>
        <v>42195.235254629632</v>
      </c>
      <c r="U3824">
        <f t="shared" si="299"/>
        <v>2015</v>
      </c>
    </row>
    <row r="3825" spans="1:21" ht="42.75" x14ac:dyDescent="0.45">
      <c r="A3825">
        <v>2950</v>
      </c>
      <c r="B3825" s="3" t="s">
        <v>2950</v>
      </c>
      <c r="C3825" s="3" t="s">
        <v>7060</v>
      </c>
      <c r="D3825" s="6">
        <v>5000000</v>
      </c>
      <c r="E3825" s="8">
        <v>0</v>
      </c>
      <c r="F3825" t="s">
        <v>8220</v>
      </c>
      <c r="G3825" t="s">
        <v>8223</v>
      </c>
      <c r="H3825" t="s">
        <v>8245</v>
      </c>
      <c r="I3825">
        <v>1453538752</v>
      </c>
      <c r="J3825">
        <v>1450946752</v>
      </c>
      <c r="K3825" t="b">
        <v>0</v>
      </c>
      <c r="L3825">
        <v>0</v>
      </c>
      <c r="M3825" t="b">
        <v>0</v>
      </c>
      <c r="N3825" t="s">
        <v>8301</v>
      </c>
      <c r="O3825">
        <f t="shared" si="295"/>
        <v>0</v>
      </c>
      <c r="P3825">
        <f t="shared" si="296"/>
        <v>0</v>
      </c>
      <c r="Q3825" s="11" t="s">
        <v>8325</v>
      </c>
      <c r="R3825" t="s">
        <v>8326</v>
      </c>
      <c r="S3825" s="9">
        <f t="shared" si="297"/>
        <v>42362.36518518519</v>
      </c>
      <c r="T3825" s="9">
        <f t="shared" si="298"/>
        <v>42392.36518518519</v>
      </c>
      <c r="U3825">
        <f t="shared" si="299"/>
        <v>2015</v>
      </c>
    </row>
    <row r="3826" spans="1:21" ht="57" x14ac:dyDescent="0.45">
      <c r="A3826">
        <v>163</v>
      </c>
      <c r="B3826" s="3" t="s">
        <v>165</v>
      </c>
      <c r="C3826" s="3" t="s">
        <v>4273</v>
      </c>
      <c r="D3826" s="6">
        <v>2000000</v>
      </c>
      <c r="E3826" s="8">
        <v>0</v>
      </c>
      <c r="F3826" t="s">
        <v>8220</v>
      </c>
      <c r="G3826" t="s">
        <v>8223</v>
      </c>
      <c r="H3826" t="s">
        <v>8245</v>
      </c>
      <c r="I3826">
        <v>1443657600</v>
      </c>
      <c r="J3826">
        <v>1440716654</v>
      </c>
      <c r="K3826" t="b">
        <v>0</v>
      </c>
      <c r="L3826">
        <v>0</v>
      </c>
      <c r="M3826" t="b">
        <v>0</v>
      </c>
      <c r="N3826" t="s">
        <v>8266</v>
      </c>
      <c r="O3826">
        <f t="shared" si="295"/>
        <v>0</v>
      </c>
      <c r="P3826">
        <f t="shared" si="296"/>
        <v>0</v>
      </c>
      <c r="Q3826" s="11" t="s">
        <v>8323</v>
      </c>
      <c r="R3826" t="s">
        <v>8327</v>
      </c>
      <c r="S3826" s="9">
        <f t="shared" si="297"/>
        <v>42243.961273148147</v>
      </c>
      <c r="T3826" s="9">
        <f t="shared" si="298"/>
        <v>42278</v>
      </c>
      <c r="U3826">
        <f t="shared" si="299"/>
        <v>2015</v>
      </c>
    </row>
    <row r="3827" spans="1:21" ht="42.75" x14ac:dyDescent="0.45">
      <c r="A3827">
        <v>195</v>
      </c>
      <c r="B3827" s="3" t="s">
        <v>197</v>
      </c>
      <c r="C3827" s="3" t="s">
        <v>4305</v>
      </c>
      <c r="D3827" s="6">
        <v>2000000</v>
      </c>
      <c r="E3827" s="8">
        <v>0</v>
      </c>
      <c r="F3827" t="s">
        <v>8220</v>
      </c>
      <c r="G3827" t="s">
        <v>8223</v>
      </c>
      <c r="H3827" t="s">
        <v>8245</v>
      </c>
      <c r="I3827">
        <v>1436544332</v>
      </c>
      <c r="J3827">
        <v>1431360332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8323</v>
      </c>
      <c r="R3827" t="s">
        <v>8327</v>
      </c>
      <c r="S3827" s="9">
        <f t="shared" si="297"/>
        <v>42135.67050925926</v>
      </c>
      <c r="T3827" s="9">
        <f t="shared" si="298"/>
        <v>42195.67050925926</v>
      </c>
      <c r="U3827">
        <f t="shared" si="299"/>
        <v>2015</v>
      </c>
    </row>
    <row r="3828" spans="1:21" ht="42.75" x14ac:dyDescent="0.45">
      <c r="A3828">
        <v>223</v>
      </c>
      <c r="B3828" s="3" t="s">
        <v>225</v>
      </c>
      <c r="C3828" s="3" t="s">
        <v>4333</v>
      </c>
      <c r="D3828" s="6">
        <v>1500000</v>
      </c>
      <c r="E3828" s="8">
        <v>0</v>
      </c>
      <c r="F3828" t="s">
        <v>8220</v>
      </c>
      <c r="G3828" t="s">
        <v>8223</v>
      </c>
      <c r="H3828" t="s">
        <v>8245</v>
      </c>
      <c r="I3828">
        <v>1463879100</v>
      </c>
      <c r="J3828">
        <v>1461287350</v>
      </c>
      <c r="K3828" t="b">
        <v>0</v>
      </c>
      <c r="L3828">
        <v>0</v>
      </c>
      <c r="M3828" t="b">
        <v>0</v>
      </c>
      <c r="N3828" t="s">
        <v>8266</v>
      </c>
      <c r="O3828">
        <f t="shared" si="295"/>
        <v>0</v>
      </c>
      <c r="P3828">
        <f t="shared" si="296"/>
        <v>0</v>
      </c>
      <c r="Q3828" s="11" t="s">
        <v>8323</v>
      </c>
      <c r="R3828" t="s">
        <v>8327</v>
      </c>
      <c r="S3828" s="9">
        <f t="shared" si="297"/>
        <v>42482.048032407409</v>
      </c>
      <c r="T3828" s="9">
        <f t="shared" si="298"/>
        <v>42512.045138888891</v>
      </c>
      <c r="U3828">
        <f t="shared" si="299"/>
        <v>2016</v>
      </c>
    </row>
    <row r="3829" spans="1:21" ht="42.75" x14ac:dyDescent="0.45">
      <c r="A3829">
        <v>231</v>
      </c>
      <c r="B3829" s="3" t="s">
        <v>233</v>
      </c>
      <c r="C3829" s="3" t="s">
        <v>4341</v>
      </c>
      <c r="D3829" s="6">
        <v>1500000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1451775651</v>
      </c>
      <c r="J3829">
        <v>1449183651</v>
      </c>
      <c r="K3829" t="b">
        <v>0</v>
      </c>
      <c r="L3829">
        <v>0</v>
      </c>
      <c r="M3829" t="b">
        <v>0</v>
      </c>
      <c r="N3829" t="s">
        <v>8266</v>
      </c>
      <c r="O3829">
        <f t="shared" si="295"/>
        <v>0</v>
      </c>
      <c r="P3829">
        <f t="shared" si="296"/>
        <v>0</v>
      </c>
      <c r="Q3829" s="11" t="s">
        <v>8323</v>
      </c>
      <c r="R3829" t="s">
        <v>8327</v>
      </c>
      <c r="S3829" s="9">
        <f t="shared" si="297"/>
        <v>42341.958923611113</v>
      </c>
      <c r="T3829" s="9">
        <f t="shared" si="298"/>
        <v>42371.958923611113</v>
      </c>
      <c r="U3829">
        <f t="shared" si="299"/>
        <v>2015</v>
      </c>
    </row>
    <row r="3830" spans="1:21" x14ac:dyDescent="0.45">
      <c r="A3830">
        <v>3061</v>
      </c>
      <c r="B3830" s="3" t="s">
        <v>3061</v>
      </c>
      <c r="C3830" s="3" t="s">
        <v>7171</v>
      </c>
      <c r="D3830" s="6">
        <v>1000000</v>
      </c>
      <c r="E3830" s="8">
        <v>0</v>
      </c>
      <c r="F3830" t="s">
        <v>8220</v>
      </c>
      <c r="G3830" t="s">
        <v>8223</v>
      </c>
      <c r="H3830" t="s">
        <v>8245</v>
      </c>
      <c r="I3830">
        <v>1407955748</v>
      </c>
      <c r="J3830">
        <v>1405363748</v>
      </c>
      <c r="K3830" t="b">
        <v>0</v>
      </c>
      <c r="L3830">
        <v>0</v>
      </c>
      <c r="M3830" t="b">
        <v>0</v>
      </c>
      <c r="N3830" t="s">
        <v>8301</v>
      </c>
      <c r="O3830">
        <f t="shared" si="295"/>
        <v>0</v>
      </c>
      <c r="P3830">
        <f t="shared" si="296"/>
        <v>0</v>
      </c>
      <c r="Q3830" s="11" t="s">
        <v>8325</v>
      </c>
      <c r="R3830" t="s">
        <v>8326</v>
      </c>
      <c r="S3830" s="9">
        <f t="shared" si="297"/>
        <v>41834.784120370372</v>
      </c>
      <c r="T3830" s="9">
        <f t="shared" si="298"/>
        <v>41864.784120370372</v>
      </c>
      <c r="U3830">
        <f t="shared" si="299"/>
        <v>2014</v>
      </c>
    </row>
    <row r="3831" spans="1:21" ht="28.5" x14ac:dyDescent="0.45">
      <c r="A3831">
        <v>178</v>
      </c>
      <c r="B3831" s="3" t="s">
        <v>180</v>
      </c>
      <c r="C3831" s="3" t="s">
        <v>4288</v>
      </c>
      <c r="D3831" s="6">
        <v>500000</v>
      </c>
      <c r="E3831" s="8">
        <v>0</v>
      </c>
      <c r="F3831" t="s">
        <v>8220</v>
      </c>
      <c r="G3831" t="s">
        <v>8226</v>
      </c>
      <c r="H3831" t="s">
        <v>8248</v>
      </c>
      <c r="I3831">
        <v>1448582145</v>
      </c>
      <c r="J3831">
        <v>1445986545</v>
      </c>
      <c r="K3831" t="b">
        <v>0</v>
      </c>
      <c r="L3831">
        <v>0</v>
      </c>
      <c r="M3831" t="b">
        <v>0</v>
      </c>
      <c r="N3831" t="s">
        <v>8266</v>
      </c>
      <c r="O3831">
        <f t="shared" si="295"/>
        <v>0</v>
      </c>
      <c r="P3831">
        <f t="shared" si="296"/>
        <v>0</v>
      </c>
      <c r="Q3831" s="11" t="s">
        <v>8323</v>
      </c>
      <c r="R3831" t="s">
        <v>8327</v>
      </c>
      <c r="S3831" s="9">
        <f t="shared" si="297"/>
        <v>42304.955381944441</v>
      </c>
      <c r="T3831" s="9">
        <f t="shared" si="298"/>
        <v>42334.997048611112</v>
      </c>
      <c r="U3831">
        <f t="shared" si="299"/>
        <v>2015</v>
      </c>
    </row>
    <row r="3832" spans="1:21" ht="57" x14ac:dyDescent="0.45">
      <c r="A3832">
        <v>686</v>
      </c>
      <c r="B3832" s="3" t="s">
        <v>687</v>
      </c>
      <c r="C3832" s="3" t="s">
        <v>4796</v>
      </c>
      <c r="D3832" s="6">
        <v>500000</v>
      </c>
      <c r="E3832" s="8">
        <v>0</v>
      </c>
      <c r="F3832" t="s">
        <v>8220</v>
      </c>
      <c r="G3832" t="s">
        <v>8236</v>
      </c>
      <c r="H3832" t="s">
        <v>8248</v>
      </c>
      <c r="I3832">
        <v>1438618170</v>
      </c>
      <c r="J3832">
        <v>1436026170</v>
      </c>
      <c r="K3832" t="b">
        <v>0</v>
      </c>
      <c r="L3832">
        <v>0</v>
      </c>
      <c r="M3832" t="b">
        <v>0</v>
      </c>
      <c r="N3832" t="s">
        <v>8271</v>
      </c>
      <c r="O3832">
        <f t="shared" si="295"/>
        <v>0</v>
      </c>
      <c r="P3832">
        <f t="shared" si="296"/>
        <v>0</v>
      </c>
      <c r="Q3832" s="11" t="s">
        <v>8310</v>
      </c>
      <c r="R3832" t="s">
        <v>8312</v>
      </c>
      <c r="S3832" s="9">
        <f t="shared" si="297"/>
        <v>42189.673263888893</v>
      </c>
      <c r="T3832" s="9">
        <f t="shared" si="298"/>
        <v>42219.673263888893</v>
      </c>
      <c r="U3832">
        <f t="shared" si="299"/>
        <v>2015</v>
      </c>
    </row>
    <row r="3833" spans="1:21" ht="57" x14ac:dyDescent="0.45">
      <c r="A3833">
        <v>2642</v>
      </c>
      <c r="B3833" s="3" t="s">
        <v>2642</v>
      </c>
      <c r="C3833" s="3" t="s">
        <v>6752</v>
      </c>
      <c r="D3833" s="6">
        <v>500000</v>
      </c>
      <c r="E3833" s="8">
        <v>0</v>
      </c>
      <c r="F3833" t="s">
        <v>8220</v>
      </c>
      <c r="G3833" t="s">
        <v>8235</v>
      </c>
      <c r="H3833" t="s">
        <v>8248</v>
      </c>
      <c r="I3833">
        <v>1468565820</v>
      </c>
      <c r="J3833">
        <v>1465970108</v>
      </c>
      <c r="K3833" t="b">
        <v>0</v>
      </c>
      <c r="L3833">
        <v>0</v>
      </c>
      <c r="M3833" t="b">
        <v>0</v>
      </c>
      <c r="N3833" t="s">
        <v>8299</v>
      </c>
      <c r="O3833">
        <f t="shared" si="295"/>
        <v>0</v>
      </c>
      <c r="P3833">
        <f t="shared" si="296"/>
        <v>0</v>
      </c>
      <c r="Q3833" s="11" t="s">
        <v>8310</v>
      </c>
      <c r="R3833" t="s">
        <v>8317</v>
      </c>
      <c r="S3833" s="9">
        <f t="shared" si="297"/>
        <v>42536.246620370366</v>
      </c>
      <c r="T3833" s="9">
        <f t="shared" si="298"/>
        <v>42566.289583333331</v>
      </c>
      <c r="U3833">
        <f t="shared" si="299"/>
        <v>2016</v>
      </c>
    </row>
    <row r="3834" spans="1:21" ht="42.75" x14ac:dyDescent="0.45">
      <c r="A3834">
        <v>233</v>
      </c>
      <c r="B3834" s="3" t="s">
        <v>235</v>
      </c>
      <c r="C3834" s="3" t="s">
        <v>4343</v>
      </c>
      <c r="D3834" s="6">
        <v>350000</v>
      </c>
      <c r="E3834" s="8">
        <v>0</v>
      </c>
      <c r="F3834" t="s">
        <v>8220</v>
      </c>
      <c r="G3834" t="s">
        <v>8223</v>
      </c>
      <c r="H3834" t="s">
        <v>8245</v>
      </c>
      <c r="I3834">
        <v>1475185972</v>
      </c>
      <c r="J3834">
        <v>1472593972</v>
      </c>
      <c r="K3834" t="b">
        <v>0</v>
      </c>
      <c r="L3834">
        <v>0</v>
      </c>
      <c r="M3834" t="b">
        <v>0</v>
      </c>
      <c r="N3834" t="s">
        <v>8266</v>
      </c>
      <c r="O3834">
        <f t="shared" si="295"/>
        <v>0</v>
      </c>
      <c r="P3834">
        <f t="shared" si="296"/>
        <v>0</v>
      </c>
      <c r="Q3834" s="11" t="s">
        <v>8323</v>
      </c>
      <c r="R3834" t="s">
        <v>8327</v>
      </c>
      <c r="S3834" s="9">
        <f t="shared" si="297"/>
        <v>42612.911712962959</v>
      </c>
      <c r="T3834" s="9">
        <f t="shared" si="298"/>
        <v>42642.911712962959</v>
      </c>
      <c r="U3834">
        <f t="shared" si="299"/>
        <v>2016</v>
      </c>
    </row>
    <row r="3835" spans="1:21" ht="42.75" x14ac:dyDescent="0.45">
      <c r="A3835">
        <v>1861</v>
      </c>
      <c r="B3835" s="3" t="s">
        <v>1862</v>
      </c>
      <c r="C3835" s="3" t="s">
        <v>5971</v>
      </c>
      <c r="D3835" s="6">
        <v>250000</v>
      </c>
      <c r="E3835" s="8">
        <v>0</v>
      </c>
      <c r="F3835" t="s">
        <v>8220</v>
      </c>
      <c r="G3835" t="s">
        <v>8224</v>
      </c>
      <c r="H3835" t="s">
        <v>8246</v>
      </c>
      <c r="I3835">
        <v>1422256341</v>
      </c>
      <c r="J3835">
        <v>1419664341</v>
      </c>
      <c r="K3835" t="b">
        <v>0</v>
      </c>
      <c r="L3835">
        <v>0</v>
      </c>
      <c r="M3835" t="b">
        <v>0</v>
      </c>
      <c r="N3835" t="s">
        <v>8281</v>
      </c>
      <c r="O3835">
        <f t="shared" si="295"/>
        <v>0</v>
      </c>
      <c r="P3835">
        <f t="shared" si="296"/>
        <v>0</v>
      </c>
      <c r="Q3835" s="11" t="s">
        <v>8318</v>
      </c>
      <c r="R3835" t="s">
        <v>8346</v>
      </c>
      <c r="S3835" s="9">
        <f t="shared" si="297"/>
        <v>42000.300243055557</v>
      </c>
      <c r="T3835" s="9">
        <f t="shared" si="298"/>
        <v>42030.300243055557</v>
      </c>
      <c r="U3835">
        <f t="shared" si="299"/>
        <v>2014</v>
      </c>
    </row>
    <row r="3836" spans="1:21" ht="42.75" x14ac:dyDescent="0.45">
      <c r="A3836">
        <v>1448</v>
      </c>
      <c r="B3836" s="3" t="s">
        <v>1449</v>
      </c>
      <c r="C3836" s="3" t="s">
        <v>5558</v>
      </c>
      <c r="D3836" s="6">
        <v>200000</v>
      </c>
      <c r="E3836" s="8">
        <v>0</v>
      </c>
      <c r="F3836" t="s">
        <v>8220</v>
      </c>
      <c r="G3836" t="s">
        <v>8225</v>
      </c>
      <c r="H3836" t="s">
        <v>8247</v>
      </c>
      <c r="I3836">
        <v>1432272300</v>
      </c>
      <c r="J3836">
        <v>1429655318</v>
      </c>
      <c r="K3836" t="b">
        <v>0</v>
      </c>
      <c r="L3836">
        <v>0</v>
      </c>
      <c r="M3836" t="b">
        <v>0</v>
      </c>
      <c r="N3836" t="s">
        <v>8285</v>
      </c>
      <c r="O3836">
        <f t="shared" si="295"/>
        <v>0</v>
      </c>
      <c r="P3836">
        <f t="shared" si="296"/>
        <v>0</v>
      </c>
      <c r="Q3836" s="11" t="s">
        <v>8313</v>
      </c>
      <c r="R3836" t="s">
        <v>8350</v>
      </c>
      <c r="S3836" s="9">
        <f t="shared" si="297"/>
        <v>42115.936550925922</v>
      </c>
      <c r="T3836" s="9">
        <f t="shared" si="298"/>
        <v>42146.225694444445</v>
      </c>
      <c r="U3836">
        <f t="shared" si="299"/>
        <v>2015</v>
      </c>
    </row>
    <row r="3837" spans="1:21" ht="42.75" x14ac:dyDescent="0.45">
      <c r="A3837">
        <v>1982</v>
      </c>
      <c r="B3837" s="3" t="s">
        <v>1983</v>
      </c>
      <c r="C3837" s="3" t="s">
        <v>6092</v>
      </c>
      <c r="D3837" s="6">
        <v>180000</v>
      </c>
      <c r="E3837" s="8">
        <v>0</v>
      </c>
      <c r="F3837" t="s">
        <v>8220</v>
      </c>
      <c r="G3837" t="s">
        <v>8230</v>
      </c>
      <c r="H3837" t="s">
        <v>8251</v>
      </c>
      <c r="I3837">
        <v>1480863887</v>
      </c>
      <c r="J3837">
        <v>1478268287</v>
      </c>
      <c r="K3837" t="b">
        <v>0</v>
      </c>
      <c r="L3837">
        <v>0</v>
      </c>
      <c r="M3837" t="b">
        <v>0</v>
      </c>
      <c r="N3837" t="s">
        <v>8294</v>
      </c>
      <c r="O3837">
        <f t="shared" si="295"/>
        <v>0</v>
      </c>
      <c r="P3837">
        <f t="shared" si="296"/>
        <v>0</v>
      </c>
      <c r="Q3837" s="11" t="s">
        <v>8315</v>
      </c>
      <c r="R3837" t="s">
        <v>8355</v>
      </c>
      <c r="S3837" s="9">
        <f t="shared" si="297"/>
        <v>42678.586655092593</v>
      </c>
      <c r="T3837" s="9">
        <f t="shared" si="298"/>
        <v>42708.628321759257</v>
      </c>
      <c r="U3837">
        <f t="shared" si="299"/>
        <v>2016</v>
      </c>
    </row>
    <row r="3838" spans="1:21" ht="42.75" x14ac:dyDescent="0.45">
      <c r="A3838">
        <v>2513</v>
      </c>
      <c r="B3838" s="3" t="s">
        <v>2513</v>
      </c>
      <c r="C3838" s="3" t="s">
        <v>6623</v>
      </c>
      <c r="D3838" s="6">
        <v>180000</v>
      </c>
      <c r="E3838" s="8">
        <v>0</v>
      </c>
      <c r="F3838" t="s">
        <v>8220</v>
      </c>
      <c r="G3838" t="s">
        <v>8235</v>
      </c>
      <c r="H3838" t="s">
        <v>8248</v>
      </c>
      <c r="I3838">
        <v>1488067789</v>
      </c>
      <c r="J3838">
        <v>1482883789</v>
      </c>
      <c r="K3838" t="b">
        <v>0</v>
      </c>
      <c r="L3838">
        <v>0</v>
      </c>
      <c r="M3838" t="b">
        <v>0</v>
      </c>
      <c r="N3838" t="s">
        <v>8297</v>
      </c>
      <c r="O3838">
        <f t="shared" si="295"/>
        <v>0</v>
      </c>
      <c r="P3838">
        <f t="shared" si="296"/>
        <v>0</v>
      </c>
      <c r="Q3838" s="11" t="s">
        <v>8321</v>
      </c>
      <c r="R3838" t="s">
        <v>8359</v>
      </c>
      <c r="S3838" s="9">
        <f t="shared" si="297"/>
        <v>42732.00681712963</v>
      </c>
      <c r="T3838" s="9">
        <f t="shared" si="298"/>
        <v>42792.00681712963</v>
      </c>
      <c r="U3838">
        <f t="shared" si="299"/>
        <v>2016</v>
      </c>
    </row>
    <row r="3839" spans="1:21" ht="42.75" x14ac:dyDescent="0.45">
      <c r="A3839">
        <v>236</v>
      </c>
      <c r="B3839" s="3" t="s">
        <v>238</v>
      </c>
      <c r="C3839" s="3" t="s">
        <v>4346</v>
      </c>
      <c r="D3839" s="6">
        <v>150000</v>
      </c>
      <c r="E3839" s="8">
        <v>0</v>
      </c>
      <c r="F3839" t="s">
        <v>8220</v>
      </c>
      <c r="G3839" t="s">
        <v>8223</v>
      </c>
      <c r="H3839" t="s">
        <v>8245</v>
      </c>
      <c r="I3839">
        <v>1451952000</v>
      </c>
      <c r="J3839">
        <v>1447380099</v>
      </c>
      <c r="K3839" t="b">
        <v>0</v>
      </c>
      <c r="L3839">
        <v>0</v>
      </c>
      <c r="M3839" t="b">
        <v>0</v>
      </c>
      <c r="N3839" t="s">
        <v>8266</v>
      </c>
      <c r="O3839">
        <f t="shared" si="295"/>
        <v>0</v>
      </c>
      <c r="P3839">
        <f t="shared" si="296"/>
        <v>0</v>
      </c>
      <c r="Q3839" s="11" t="s">
        <v>8323</v>
      </c>
      <c r="R3839" t="s">
        <v>8327</v>
      </c>
      <c r="S3839" s="9">
        <f t="shared" si="297"/>
        <v>42321.08447916666</v>
      </c>
      <c r="T3839" s="9">
        <f t="shared" si="298"/>
        <v>42374</v>
      </c>
      <c r="U3839">
        <f t="shared" si="299"/>
        <v>2015</v>
      </c>
    </row>
    <row r="3840" spans="1:21" ht="42.75" x14ac:dyDescent="0.45">
      <c r="A3840">
        <v>2876</v>
      </c>
      <c r="B3840" s="3" t="s">
        <v>2876</v>
      </c>
      <c r="C3840" s="3" t="s">
        <v>6986</v>
      </c>
      <c r="D3840" s="6">
        <v>150000</v>
      </c>
      <c r="E3840" s="8">
        <v>0</v>
      </c>
      <c r="F3840" t="s">
        <v>8220</v>
      </c>
      <c r="G3840" t="s">
        <v>8223</v>
      </c>
      <c r="H3840" t="s">
        <v>8245</v>
      </c>
      <c r="I3840">
        <v>1437069079</v>
      </c>
      <c r="J3840">
        <v>1434477079</v>
      </c>
      <c r="K3840" t="b">
        <v>0</v>
      </c>
      <c r="L3840">
        <v>0</v>
      </c>
      <c r="M3840" t="b">
        <v>0</v>
      </c>
      <c r="N3840" t="s">
        <v>8269</v>
      </c>
      <c r="O3840">
        <f t="shared" si="295"/>
        <v>0</v>
      </c>
      <c r="P3840">
        <f t="shared" si="296"/>
        <v>0</v>
      </c>
      <c r="Q3840" s="11" t="s">
        <v>8325</v>
      </c>
      <c r="R3840" t="s">
        <v>8328</v>
      </c>
      <c r="S3840" s="9">
        <f t="shared" si="297"/>
        <v>42171.743969907402</v>
      </c>
      <c r="T3840" s="9">
        <f t="shared" si="298"/>
        <v>42201.743969907402</v>
      </c>
      <c r="U3840">
        <f t="shared" si="299"/>
        <v>2015</v>
      </c>
    </row>
    <row r="3841" spans="1:21" ht="42.75" x14ac:dyDescent="0.45">
      <c r="A3841">
        <v>3636</v>
      </c>
      <c r="B3841" s="3" t="s">
        <v>3634</v>
      </c>
      <c r="C3841" s="3" t="s">
        <v>7746</v>
      </c>
      <c r="D3841" s="6">
        <v>150000</v>
      </c>
      <c r="E3841" s="8">
        <v>0</v>
      </c>
      <c r="F3841" t="s">
        <v>8220</v>
      </c>
      <c r="G3841" t="s">
        <v>8223</v>
      </c>
      <c r="H3841" t="s">
        <v>8245</v>
      </c>
      <c r="I3841">
        <v>1442248829</v>
      </c>
      <c r="J3841">
        <v>1439224829</v>
      </c>
      <c r="K3841" t="b">
        <v>0</v>
      </c>
      <c r="L3841">
        <v>0</v>
      </c>
      <c r="M3841" t="b">
        <v>0</v>
      </c>
      <c r="N3841" t="s">
        <v>8303</v>
      </c>
      <c r="O3841">
        <f t="shared" si="295"/>
        <v>0</v>
      </c>
      <c r="P3841">
        <f t="shared" si="296"/>
        <v>0</v>
      </c>
      <c r="Q3841" s="11" t="s">
        <v>8325</v>
      </c>
      <c r="R3841" t="s">
        <v>8337</v>
      </c>
      <c r="S3841" s="9">
        <f t="shared" si="297"/>
        <v>42226.694780092599</v>
      </c>
      <c r="T3841" s="9">
        <f t="shared" si="298"/>
        <v>42261.694780092599</v>
      </c>
      <c r="U3841">
        <f t="shared" si="299"/>
        <v>2015</v>
      </c>
    </row>
    <row r="3842" spans="1:21" ht="42.75" x14ac:dyDescent="0.45">
      <c r="A3842">
        <v>1996</v>
      </c>
      <c r="B3842" s="3" t="s">
        <v>1997</v>
      </c>
      <c r="C3842" s="3" t="s">
        <v>6106</v>
      </c>
      <c r="D3842" s="6">
        <v>133800</v>
      </c>
      <c r="E3842" s="8">
        <v>0</v>
      </c>
      <c r="F3842" t="s">
        <v>8220</v>
      </c>
      <c r="G3842" t="s">
        <v>8223</v>
      </c>
      <c r="H3842" t="s">
        <v>8245</v>
      </c>
      <c r="I3842">
        <v>1405021211</v>
      </c>
      <c r="J3842">
        <v>1402429211</v>
      </c>
      <c r="K3842" t="b">
        <v>0</v>
      </c>
      <c r="L3842">
        <v>0</v>
      </c>
      <c r="M3842" t="b">
        <v>0</v>
      </c>
      <c r="N3842" t="s">
        <v>8294</v>
      </c>
      <c r="O3842">
        <f t="shared" ref="O3842:O3905" si="300">ROUND(E3842/D3842*100,0)</f>
        <v>0</v>
      </c>
      <c r="P3842">
        <f t="shared" si="296"/>
        <v>0</v>
      </c>
      <c r="Q3842" s="11" t="s">
        <v>8315</v>
      </c>
      <c r="R3842" t="s">
        <v>8355</v>
      </c>
      <c r="S3842" s="9">
        <f t="shared" si="297"/>
        <v>41800.819571759261</v>
      </c>
      <c r="T3842" s="9">
        <f t="shared" si="298"/>
        <v>41830.819571759261</v>
      </c>
      <c r="U3842">
        <f t="shared" si="299"/>
        <v>2014</v>
      </c>
    </row>
    <row r="3843" spans="1:21" ht="42.75" x14ac:dyDescent="0.45">
      <c r="A3843">
        <v>1445</v>
      </c>
      <c r="B3843" s="3" t="s">
        <v>1446</v>
      </c>
      <c r="C3843" s="3" t="s">
        <v>5555</v>
      </c>
      <c r="D3843" s="6">
        <v>130000</v>
      </c>
      <c r="E3843" s="8">
        <v>0</v>
      </c>
      <c r="F3843" t="s">
        <v>8220</v>
      </c>
      <c r="G3843" t="s">
        <v>8235</v>
      </c>
      <c r="H3843" t="s">
        <v>8248</v>
      </c>
      <c r="I3843">
        <v>1434286855</v>
      </c>
      <c r="J3843">
        <v>1431694855</v>
      </c>
      <c r="K3843" t="b">
        <v>0</v>
      </c>
      <c r="L3843">
        <v>0</v>
      </c>
      <c r="M3843" t="b">
        <v>0</v>
      </c>
      <c r="N3843" t="s">
        <v>8285</v>
      </c>
      <c r="O3843">
        <f t="shared" si="300"/>
        <v>0</v>
      </c>
      <c r="P3843">
        <f t="shared" ref="P3843:P3906" si="301">IFERROR(ROUND(E3843/L3843,2),0)</f>
        <v>0</v>
      </c>
      <c r="Q3843" s="11" t="s">
        <v>8313</v>
      </c>
      <c r="R3843" t="s">
        <v>8350</v>
      </c>
      <c r="S3843" s="9">
        <f t="shared" ref="S3843:S3906" si="302">(((J3843/60)/60)/24)+DATE(1970,1,1)</f>
        <v>42139.542303240742</v>
      </c>
      <c r="T3843" s="9">
        <f t="shared" ref="T3843:T3906" si="303">(((I3843/60)/60)/24)+DATE(1970,1,1)</f>
        <v>42169.542303240742</v>
      </c>
      <c r="U3843">
        <f t="shared" ref="U3843:U3906" si="304">YEAR(S3843)</f>
        <v>2015</v>
      </c>
    </row>
    <row r="3844" spans="1:21" ht="42.75" x14ac:dyDescent="0.45">
      <c r="A3844">
        <v>462</v>
      </c>
      <c r="B3844" s="3" t="s">
        <v>463</v>
      </c>
      <c r="C3844" s="3" t="s">
        <v>4572</v>
      </c>
      <c r="D3844" s="6">
        <v>100000</v>
      </c>
      <c r="E3844" s="8">
        <v>0</v>
      </c>
      <c r="F3844" t="s">
        <v>8220</v>
      </c>
      <c r="G3844" t="s">
        <v>8223</v>
      </c>
      <c r="H3844" t="s">
        <v>8245</v>
      </c>
      <c r="I3844">
        <v>1312945341</v>
      </c>
      <c r="J3844">
        <v>1307761341</v>
      </c>
      <c r="K3844" t="b">
        <v>0</v>
      </c>
      <c r="L3844">
        <v>0</v>
      </c>
      <c r="M3844" t="b">
        <v>0</v>
      </c>
      <c r="N3844" t="s">
        <v>8268</v>
      </c>
      <c r="O3844">
        <f t="shared" si="300"/>
        <v>0</v>
      </c>
      <c r="P3844">
        <f t="shared" si="301"/>
        <v>0</v>
      </c>
      <c r="Q3844" s="11" t="s">
        <v>8323</v>
      </c>
      <c r="R3844" t="s">
        <v>8341</v>
      </c>
      <c r="S3844" s="9">
        <f t="shared" si="302"/>
        <v>40705.126631944448</v>
      </c>
      <c r="T3844" s="9">
        <f t="shared" si="303"/>
        <v>40765.126631944448</v>
      </c>
      <c r="U3844">
        <f t="shared" si="304"/>
        <v>2011</v>
      </c>
    </row>
    <row r="3845" spans="1:21" ht="42.75" x14ac:dyDescent="0.45">
      <c r="A3845">
        <v>582</v>
      </c>
      <c r="B3845" s="3" t="s">
        <v>583</v>
      </c>
      <c r="C3845" s="3" t="s">
        <v>4692</v>
      </c>
      <c r="D3845" s="6">
        <v>100000</v>
      </c>
      <c r="E3845" s="8">
        <v>0</v>
      </c>
      <c r="F3845" t="s">
        <v>8220</v>
      </c>
      <c r="G3845" t="s">
        <v>8223</v>
      </c>
      <c r="H3845" t="s">
        <v>8245</v>
      </c>
      <c r="I3845">
        <v>1426442400</v>
      </c>
      <c r="J3845">
        <v>1424454319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s="11" t="s">
        <v>8310</v>
      </c>
      <c r="R3845" t="s">
        <v>8344</v>
      </c>
      <c r="S3845" s="9">
        <f t="shared" si="302"/>
        <v>42055.739803240736</v>
      </c>
      <c r="T3845" s="9">
        <f t="shared" si="303"/>
        <v>42078.75</v>
      </c>
      <c r="U3845">
        <f t="shared" si="304"/>
        <v>2015</v>
      </c>
    </row>
    <row r="3846" spans="1:21" ht="42.75" x14ac:dyDescent="0.45">
      <c r="A3846">
        <v>706</v>
      </c>
      <c r="B3846" s="3" t="s">
        <v>707</v>
      </c>
      <c r="C3846" s="3" t="s">
        <v>4816</v>
      </c>
      <c r="D3846" s="6">
        <v>100000</v>
      </c>
      <c r="E3846" s="8">
        <v>0</v>
      </c>
      <c r="F3846" t="s">
        <v>8220</v>
      </c>
      <c r="G3846" t="s">
        <v>8226</v>
      </c>
      <c r="H3846" t="s">
        <v>8248</v>
      </c>
      <c r="I3846">
        <v>1481740740</v>
      </c>
      <c r="J3846">
        <v>1478130783</v>
      </c>
      <c r="K3846" t="b">
        <v>0</v>
      </c>
      <c r="L3846">
        <v>0</v>
      </c>
      <c r="M3846" t="b">
        <v>0</v>
      </c>
      <c r="N3846" t="s">
        <v>8271</v>
      </c>
      <c r="O3846">
        <f t="shared" si="300"/>
        <v>0</v>
      </c>
      <c r="P3846">
        <f t="shared" si="301"/>
        <v>0</v>
      </c>
      <c r="Q3846" s="11" t="s">
        <v>8310</v>
      </c>
      <c r="R3846" t="s">
        <v>8312</v>
      </c>
      <c r="S3846" s="9">
        <f t="shared" si="302"/>
        <v>42676.995173611111</v>
      </c>
      <c r="T3846" s="9">
        <f t="shared" si="303"/>
        <v>42718.777083333334</v>
      </c>
      <c r="U3846">
        <f t="shared" si="304"/>
        <v>2016</v>
      </c>
    </row>
    <row r="3847" spans="1:21" ht="42.75" x14ac:dyDescent="0.45">
      <c r="A3847">
        <v>911</v>
      </c>
      <c r="B3847" s="3" t="s">
        <v>912</v>
      </c>
      <c r="C3847" s="3" t="s">
        <v>5021</v>
      </c>
      <c r="D3847" s="6">
        <v>100000</v>
      </c>
      <c r="E3847" s="8">
        <v>0</v>
      </c>
      <c r="F3847" t="s">
        <v>8220</v>
      </c>
      <c r="G3847" t="s">
        <v>8223</v>
      </c>
      <c r="H3847" t="s">
        <v>8245</v>
      </c>
      <c r="I3847">
        <v>1390522045</v>
      </c>
      <c r="J3847">
        <v>1388707645</v>
      </c>
      <c r="K3847" t="b">
        <v>0</v>
      </c>
      <c r="L3847">
        <v>0</v>
      </c>
      <c r="M3847" t="b">
        <v>0</v>
      </c>
      <c r="N3847" t="s">
        <v>8276</v>
      </c>
      <c r="O3847">
        <f t="shared" si="300"/>
        <v>0</v>
      </c>
      <c r="P3847">
        <f t="shared" si="301"/>
        <v>0</v>
      </c>
      <c r="Q3847" s="11" t="s">
        <v>8329</v>
      </c>
      <c r="R3847" t="s">
        <v>8352</v>
      </c>
      <c r="S3847" s="9">
        <f t="shared" si="302"/>
        <v>41642.005150462966</v>
      </c>
      <c r="T3847" s="9">
        <f t="shared" si="303"/>
        <v>41663.005150462966</v>
      </c>
      <c r="U3847">
        <f t="shared" si="304"/>
        <v>2014</v>
      </c>
    </row>
    <row r="3848" spans="1:21" ht="42.75" x14ac:dyDescent="0.45">
      <c r="A3848">
        <v>2511</v>
      </c>
      <c r="B3848" s="3" t="s">
        <v>2511</v>
      </c>
      <c r="C3848" s="3" t="s">
        <v>6621</v>
      </c>
      <c r="D3848" s="6">
        <v>100000</v>
      </c>
      <c r="E3848" s="8">
        <v>0</v>
      </c>
      <c r="F3848" t="s">
        <v>8220</v>
      </c>
      <c r="G3848" t="s">
        <v>8224</v>
      </c>
      <c r="H3848" t="s">
        <v>8246</v>
      </c>
      <c r="I3848">
        <v>1454323413</v>
      </c>
      <c r="J3848">
        <v>1451731413</v>
      </c>
      <c r="K3848" t="b">
        <v>0</v>
      </c>
      <c r="L3848">
        <v>0</v>
      </c>
      <c r="M3848" t="b">
        <v>0</v>
      </c>
      <c r="N3848" t="s">
        <v>8297</v>
      </c>
      <c r="O3848">
        <f t="shared" si="300"/>
        <v>0</v>
      </c>
      <c r="P3848">
        <f t="shared" si="301"/>
        <v>0</v>
      </c>
      <c r="Q3848" s="11" t="s">
        <v>8321</v>
      </c>
      <c r="R3848" t="s">
        <v>8359</v>
      </c>
      <c r="S3848" s="9">
        <f t="shared" si="302"/>
        <v>42371.446909722217</v>
      </c>
      <c r="T3848" s="9">
        <f t="shared" si="303"/>
        <v>42401.446909722217</v>
      </c>
      <c r="U3848">
        <f t="shared" si="304"/>
        <v>2016</v>
      </c>
    </row>
    <row r="3849" spans="1:21" ht="42.75" x14ac:dyDescent="0.45">
      <c r="A3849">
        <v>2520</v>
      </c>
      <c r="B3849" s="3" t="s">
        <v>2520</v>
      </c>
      <c r="C3849" s="3" t="s">
        <v>6630</v>
      </c>
      <c r="D3849" s="6">
        <v>100000</v>
      </c>
      <c r="E3849" s="8">
        <v>0</v>
      </c>
      <c r="F3849" t="s">
        <v>8220</v>
      </c>
      <c r="G3849" t="s">
        <v>8223</v>
      </c>
      <c r="H3849" t="s">
        <v>8245</v>
      </c>
      <c r="I3849">
        <v>1476559260</v>
      </c>
      <c r="J3849">
        <v>1472567085</v>
      </c>
      <c r="K3849" t="b">
        <v>0</v>
      </c>
      <c r="L3849">
        <v>0</v>
      </c>
      <c r="M3849" t="b">
        <v>0</v>
      </c>
      <c r="N3849" t="s">
        <v>8297</v>
      </c>
      <c r="O3849">
        <f t="shared" si="300"/>
        <v>0</v>
      </c>
      <c r="P3849">
        <f t="shared" si="301"/>
        <v>0</v>
      </c>
      <c r="Q3849" s="11" t="s">
        <v>8321</v>
      </c>
      <c r="R3849" t="s">
        <v>8359</v>
      </c>
      <c r="S3849" s="9">
        <f t="shared" si="302"/>
        <v>42612.600520833337</v>
      </c>
      <c r="T3849" s="9">
        <f t="shared" si="303"/>
        <v>42658.806249999994</v>
      </c>
      <c r="U3849">
        <f t="shared" si="304"/>
        <v>2016</v>
      </c>
    </row>
    <row r="3850" spans="1:21" ht="28.5" x14ac:dyDescent="0.45">
      <c r="A3850">
        <v>2780</v>
      </c>
      <c r="B3850" s="3" t="s">
        <v>2780</v>
      </c>
      <c r="C3850" s="3" t="s">
        <v>6890</v>
      </c>
      <c r="D3850" s="6">
        <v>100000</v>
      </c>
      <c r="E3850" s="8">
        <v>0</v>
      </c>
      <c r="F3850" t="s">
        <v>8220</v>
      </c>
      <c r="G3850" t="s">
        <v>8236</v>
      </c>
      <c r="H3850" t="s">
        <v>8248</v>
      </c>
      <c r="I3850">
        <v>1489142688</v>
      </c>
      <c r="J3850">
        <v>1486550688</v>
      </c>
      <c r="K3850" t="b">
        <v>0</v>
      </c>
      <c r="L3850">
        <v>0</v>
      </c>
      <c r="M3850" t="b">
        <v>0</v>
      </c>
      <c r="N3850" t="s">
        <v>8302</v>
      </c>
      <c r="O3850">
        <f t="shared" si="300"/>
        <v>0</v>
      </c>
      <c r="P3850">
        <f t="shared" si="301"/>
        <v>0</v>
      </c>
      <c r="Q3850" s="11" t="s">
        <v>8313</v>
      </c>
      <c r="R3850" t="s">
        <v>8358</v>
      </c>
      <c r="S3850" s="9">
        <f t="shared" si="302"/>
        <v>42774.447777777779</v>
      </c>
      <c r="T3850" s="9">
        <f t="shared" si="303"/>
        <v>42804.447777777779</v>
      </c>
      <c r="U3850">
        <f t="shared" si="304"/>
        <v>2017</v>
      </c>
    </row>
    <row r="3851" spans="1:21" ht="42.75" x14ac:dyDescent="0.45">
      <c r="A3851">
        <v>3628</v>
      </c>
      <c r="B3851" s="3" t="s">
        <v>3626</v>
      </c>
      <c r="C3851" s="3" t="s">
        <v>7738</v>
      </c>
      <c r="D3851" s="6">
        <v>100000</v>
      </c>
      <c r="E3851" s="8">
        <v>0</v>
      </c>
      <c r="F3851" t="s">
        <v>8220</v>
      </c>
      <c r="G3851" t="s">
        <v>8223</v>
      </c>
      <c r="H3851" t="s">
        <v>8245</v>
      </c>
      <c r="I3851">
        <v>1450040396</v>
      </c>
      <c r="J3851">
        <v>1444852796</v>
      </c>
      <c r="K3851" t="b">
        <v>0</v>
      </c>
      <c r="L3851">
        <v>0</v>
      </c>
      <c r="M3851" t="b">
        <v>0</v>
      </c>
      <c r="N3851" t="s">
        <v>8303</v>
      </c>
      <c r="O3851">
        <f t="shared" si="300"/>
        <v>0</v>
      </c>
      <c r="P3851">
        <f t="shared" si="301"/>
        <v>0</v>
      </c>
      <c r="Q3851" s="11" t="s">
        <v>8325</v>
      </c>
      <c r="R3851" t="s">
        <v>8337</v>
      </c>
      <c r="S3851" s="9">
        <f t="shared" si="302"/>
        <v>42291.833287037036</v>
      </c>
      <c r="T3851" s="9">
        <f t="shared" si="303"/>
        <v>42351.874953703707</v>
      </c>
      <c r="U3851">
        <f t="shared" si="304"/>
        <v>2015</v>
      </c>
    </row>
    <row r="3852" spans="1:21" ht="42.75" x14ac:dyDescent="0.45">
      <c r="A3852">
        <v>172</v>
      </c>
      <c r="B3852" s="3" t="s">
        <v>174</v>
      </c>
      <c r="C3852" s="3" t="s">
        <v>4282</v>
      </c>
      <c r="D3852" s="6">
        <v>95000</v>
      </c>
      <c r="E3852" s="8">
        <v>0</v>
      </c>
      <c r="F3852" t="s">
        <v>8220</v>
      </c>
      <c r="G3852" t="s">
        <v>8223</v>
      </c>
      <c r="H3852" t="s">
        <v>8245</v>
      </c>
      <c r="I3852">
        <v>1426753723</v>
      </c>
      <c r="J3852">
        <v>1423733323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8323</v>
      </c>
      <c r="R3852" t="s">
        <v>8327</v>
      </c>
      <c r="S3852" s="9">
        <f t="shared" si="302"/>
        <v>42047.394942129627</v>
      </c>
      <c r="T3852" s="9">
        <f t="shared" si="303"/>
        <v>42082.353275462956</v>
      </c>
      <c r="U3852">
        <f t="shared" si="304"/>
        <v>2015</v>
      </c>
    </row>
    <row r="3853" spans="1:21" ht="42.75" x14ac:dyDescent="0.45">
      <c r="A3853">
        <v>3114</v>
      </c>
      <c r="B3853" s="3" t="s">
        <v>3114</v>
      </c>
      <c r="C3853" s="3" t="s">
        <v>7224</v>
      </c>
      <c r="D3853" s="6">
        <v>75000</v>
      </c>
      <c r="E3853" s="8">
        <v>0</v>
      </c>
      <c r="F3853" t="s">
        <v>8220</v>
      </c>
      <c r="G3853" t="s">
        <v>8223</v>
      </c>
      <c r="H3853" t="s">
        <v>8245</v>
      </c>
      <c r="I3853">
        <v>1411312250</v>
      </c>
      <c r="J3853">
        <v>1406128250</v>
      </c>
      <c r="K3853" t="b">
        <v>0</v>
      </c>
      <c r="L3853">
        <v>0</v>
      </c>
      <c r="M3853" t="b">
        <v>0</v>
      </c>
      <c r="N3853" t="s">
        <v>8301</v>
      </c>
      <c r="O3853">
        <f t="shared" si="300"/>
        <v>0</v>
      </c>
      <c r="P3853">
        <f t="shared" si="301"/>
        <v>0</v>
      </c>
      <c r="Q3853" s="11" t="s">
        <v>8325</v>
      </c>
      <c r="R3853" t="s">
        <v>8326</v>
      </c>
      <c r="S3853" s="9">
        <f t="shared" si="302"/>
        <v>41843.632523148146</v>
      </c>
      <c r="T3853" s="9">
        <f t="shared" si="303"/>
        <v>41903.632523148146</v>
      </c>
      <c r="U3853">
        <f t="shared" si="304"/>
        <v>2014</v>
      </c>
    </row>
    <row r="3854" spans="1:21" ht="42.75" x14ac:dyDescent="0.45">
      <c r="A3854">
        <v>4098</v>
      </c>
      <c r="B3854" s="3" t="s">
        <v>4094</v>
      </c>
      <c r="C3854" s="3" t="s">
        <v>8201</v>
      </c>
      <c r="D3854" s="6">
        <v>75000</v>
      </c>
      <c r="E3854" s="8">
        <v>0</v>
      </c>
      <c r="F3854" t="s">
        <v>8220</v>
      </c>
      <c r="G3854" t="s">
        <v>8223</v>
      </c>
      <c r="H3854" t="s">
        <v>8245</v>
      </c>
      <c r="I3854">
        <v>1465060797</v>
      </c>
      <c r="J3854">
        <v>1462468797</v>
      </c>
      <c r="K3854" t="b">
        <v>0</v>
      </c>
      <c r="L3854">
        <v>0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1" t="s">
        <v>8325</v>
      </c>
      <c r="R3854" t="s">
        <v>8328</v>
      </c>
      <c r="S3854" s="9">
        <f t="shared" si="302"/>
        <v>42495.722187499996</v>
      </c>
      <c r="T3854" s="9">
        <f t="shared" si="303"/>
        <v>42525.722187499996</v>
      </c>
      <c r="U3854">
        <f t="shared" si="304"/>
        <v>2016</v>
      </c>
    </row>
    <row r="3855" spans="1:21" ht="42.75" x14ac:dyDescent="0.45">
      <c r="A3855">
        <v>208</v>
      </c>
      <c r="B3855" s="3" t="s">
        <v>210</v>
      </c>
      <c r="C3855" s="3" t="s">
        <v>4318</v>
      </c>
      <c r="D3855" s="6">
        <v>50000</v>
      </c>
      <c r="E3855" s="8">
        <v>0</v>
      </c>
      <c r="F3855" t="s">
        <v>8220</v>
      </c>
      <c r="G3855" t="s">
        <v>8225</v>
      </c>
      <c r="H3855" t="s">
        <v>8247</v>
      </c>
      <c r="I3855">
        <v>1418719967</v>
      </c>
      <c r="J3855">
        <v>1416127967</v>
      </c>
      <c r="K3855" t="b">
        <v>0</v>
      </c>
      <c r="L3855">
        <v>0</v>
      </c>
      <c r="M3855" t="b">
        <v>0</v>
      </c>
      <c r="N3855" t="s">
        <v>8266</v>
      </c>
      <c r="O3855">
        <f t="shared" si="300"/>
        <v>0</v>
      </c>
      <c r="P3855">
        <f t="shared" si="301"/>
        <v>0</v>
      </c>
      <c r="Q3855" s="11" t="s">
        <v>8323</v>
      </c>
      <c r="R3855" t="s">
        <v>8327</v>
      </c>
      <c r="S3855" s="9">
        <f t="shared" si="302"/>
        <v>41959.369988425926</v>
      </c>
      <c r="T3855" s="9">
        <f t="shared" si="303"/>
        <v>41989.369988425926</v>
      </c>
      <c r="U3855">
        <f t="shared" si="304"/>
        <v>2014</v>
      </c>
    </row>
    <row r="3856" spans="1:21" x14ac:dyDescent="0.45">
      <c r="A3856">
        <v>221</v>
      </c>
      <c r="B3856" s="3" t="s">
        <v>223</v>
      </c>
      <c r="C3856" s="3" t="s">
        <v>4331</v>
      </c>
      <c r="D3856" s="6">
        <v>50000</v>
      </c>
      <c r="E3856" s="8">
        <v>0</v>
      </c>
      <c r="F3856" t="s">
        <v>8220</v>
      </c>
      <c r="G3856" t="s">
        <v>8223</v>
      </c>
      <c r="H3856" t="s">
        <v>8245</v>
      </c>
      <c r="I3856">
        <v>1427569564</v>
      </c>
      <c r="J3856">
        <v>1422389164</v>
      </c>
      <c r="K3856" t="b">
        <v>0</v>
      </c>
      <c r="L3856">
        <v>0</v>
      </c>
      <c r="M3856" t="b">
        <v>0</v>
      </c>
      <c r="N3856" t="s">
        <v>8266</v>
      </c>
      <c r="O3856">
        <f t="shared" si="300"/>
        <v>0</v>
      </c>
      <c r="P3856">
        <f t="shared" si="301"/>
        <v>0</v>
      </c>
      <c r="Q3856" s="11" t="s">
        <v>8323</v>
      </c>
      <c r="R3856" t="s">
        <v>8327</v>
      </c>
      <c r="S3856" s="9">
        <f t="shared" si="302"/>
        <v>42031.837546296301</v>
      </c>
      <c r="T3856" s="9">
        <f t="shared" si="303"/>
        <v>42091.79587962963</v>
      </c>
      <c r="U3856">
        <f t="shared" si="304"/>
        <v>2015</v>
      </c>
    </row>
    <row r="3857" spans="1:21" ht="42.75" x14ac:dyDescent="0.45">
      <c r="A3857">
        <v>487</v>
      </c>
      <c r="B3857" s="3" t="s">
        <v>488</v>
      </c>
      <c r="C3857" s="3" t="s">
        <v>4597</v>
      </c>
      <c r="D3857" s="6">
        <v>50000</v>
      </c>
      <c r="E3857" s="8">
        <v>0</v>
      </c>
      <c r="F3857" t="s">
        <v>8220</v>
      </c>
      <c r="G3857" t="s">
        <v>8228</v>
      </c>
      <c r="H3857" t="s">
        <v>8250</v>
      </c>
      <c r="I3857">
        <v>1482678994</v>
      </c>
      <c r="J3857">
        <v>1477491394</v>
      </c>
      <c r="K3857" t="b">
        <v>0</v>
      </c>
      <c r="L3857">
        <v>0</v>
      </c>
      <c r="M3857" t="b">
        <v>0</v>
      </c>
      <c r="N3857" t="s">
        <v>8268</v>
      </c>
      <c r="O3857">
        <f t="shared" si="300"/>
        <v>0</v>
      </c>
      <c r="P3857">
        <f t="shared" si="301"/>
        <v>0</v>
      </c>
      <c r="Q3857" s="11" t="s">
        <v>8323</v>
      </c>
      <c r="R3857" t="s">
        <v>8341</v>
      </c>
      <c r="S3857" s="9">
        <f t="shared" si="302"/>
        <v>42669.594837962963</v>
      </c>
      <c r="T3857" s="9">
        <f t="shared" si="303"/>
        <v>42729.636504629627</v>
      </c>
      <c r="U3857">
        <f t="shared" si="304"/>
        <v>2016</v>
      </c>
    </row>
    <row r="3858" spans="1:21" ht="42.75" x14ac:dyDescent="0.45">
      <c r="A3858">
        <v>562</v>
      </c>
      <c r="B3858" s="3" t="s">
        <v>563</v>
      </c>
      <c r="C3858" s="3" t="s">
        <v>4672</v>
      </c>
      <c r="D3858" s="6">
        <v>50000</v>
      </c>
      <c r="E3858" s="8">
        <v>0</v>
      </c>
      <c r="F3858" t="s">
        <v>8220</v>
      </c>
      <c r="G3858" t="s">
        <v>8232</v>
      </c>
      <c r="H3858" t="s">
        <v>8248</v>
      </c>
      <c r="I3858">
        <v>1482052815</v>
      </c>
      <c r="J3858">
        <v>1479460815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8310</v>
      </c>
      <c r="R3858" t="s">
        <v>8344</v>
      </c>
      <c r="S3858" s="9">
        <f t="shared" si="302"/>
        <v>42692.389062500006</v>
      </c>
      <c r="T3858" s="9">
        <f t="shared" si="303"/>
        <v>42722.389062500006</v>
      </c>
      <c r="U3858">
        <f t="shared" si="304"/>
        <v>2016</v>
      </c>
    </row>
    <row r="3859" spans="1:21" ht="42.75" x14ac:dyDescent="0.45">
      <c r="A3859">
        <v>1416</v>
      </c>
      <c r="B3859" s="3" t="s">
        <v>1417</v>
      </c>
      <c r="C3859" s="3" t="s">
        <v>5526</v>
      </c>
      <c r="D3859" s="6">
        <v>50000</v>
      </c>
      <c r="E3859" s="8">
        <v>0</v>
      </c>
      <c r="F3859" t="s">
        <v>8220</v>
      </c>
      <c r="G3859" t="s">
        <v>8223</v>
      </c>
      <c r="H3859" t="s">
        <v>8245</v>
      </c>
      <c r="I3859">
        <v>1448147619</v>
      </c>
      <c r="J3859">
        <v>1445552019</v>
      </c>
      <c r="K3859" t="b">
        <v>0</v>
      </c>
      <c r="L3859">
        <v>0</v>
      </c>
      <c r="M3859" t="b">
        <v>0</v>
      </c>
      <c r="N3859" t="s">
        <v>8285</v>
      </c>
      <c r="O3859">
        <f t="shared" si="300"/>
        <v>0</v>
      </c>
      <c r="P3859">
        <f t="shared" si="301"/>
        <v>0</v>
      </c>
      <c r="Q3859" s="11" t="s">
        <v>8313</v>
      </c>
      <c r="R3859" t="s">
        <v>8350</v>
      </c>
      <c r="S3859" s="9">
        <f t="shared" si="302"/>
        <v>42299.926145833335</v>
      </c>
      <c r="T3859" s="9">
        <f t="shared" si="303"/>
        <v>42329.967812499999</v>
      </c>
      <c r="U3859">
        <f t="shared" si="304"/>
        <v>2015</v>
      </c>
    </row>
    <row r="3860" spans="1:21" ht="28.5" x14ac:dyDescent="0.45">
      <c r="A3860">
        <v>2894</v>
      </c>
      <c r="B3860" s="3" t="s">
        <v>2894</v>
      </c>
      <c r="C3860" s="3" t="s">
        <v>7004</v>
      </c>
      <c r="D3860" s="6">
        <v>50000</v>
      </c>
      <c r="E3860" s="8">
        <v>0</v>
      </c>
      <c r="F3860" t="s">
        <v>8220</v>
      </c>
      <c r="G3860" t="s">
        <v>8223</v>
      </c>
      <c r="H3860" t="s">
        <v>8245</v>
      </c>
      <c r="I3860">
        <v>1428100815</v>
      </c>
      <c r="J3860">
        <v>1422920415</v>
      </c>
      <c r="K3860" t="b">
        <v>0</v>
      </c>
      <c r="L3860">
        <v>0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1" t="s">
        <v>8325</v>
      </c>
      <c r="R3860" t="s">
        <v>8328</v>
      </c>
      <c r="S3860" s="9">
        <f t="shared" si="302"/>
        <v>42037.986284722225</v>
      </c>
      <c r="T3860" s="9">
        <f t="shared" si="303"/>
        <v>42097.944618055553</v>
      </c>
      <c r="U3860">
        <f t="shared" si="304"/>
        <v>2015</v>
      </c>
    </row>
    <row r="3861" spans="1:21" ht="57" x14ac:dyDescent="0.45">
      <c r="A3861">
        <v>2945</v>
      </c>
      <c r="B3861" s="3" t="s">
        <v>2945</v>
      </c>
      <c r="C3861" s="3" t="s">
        <v>7055</v>
      </c>
      <c r="D3861" s="6">
        <v>50000</v>
      </c>
      <c r="E3861" s="8">
        <v>0</v>
      </c>
      <c r="F3861" t="s">
        <v>8220</v>
      </c>
      <c r="G3861" t="s">
        <v>8223</v>
      </c>
      <c r="H3861" t="s">
        <v>8245</v>
      </c>
      <c r="I3861">
        <v>1432437660</v>
      </c>
      <c r="J3861">
        <v>1429845660</v>
      </c>
      <c r="K3861" t="b">
        <v>0</v>
      </c>
      <c r="L3861">
        <v>0</v>
      </c>
      <c r="M3861" t="b">
        <v>0</v>
      </c>
      <c r="N3861" t="s">
        <v>8301</v>
      </c>
      <c r="O3861">
        <f t="shared" si="300"/>
        <v>0</v>
      </c>
      <c r="P3861">
        <f t="shared" si="301"/>
        <v>0</v>
      </c>
      <c r="Q3861" s="11" t="s">
        <v>8325</v>
      </c>
      <c r="R3861" t="s">
        <v>8326</v>
      </c>
      <c r="S3861" s="9">
        <f t="shared" si="302"/>
        <v>42118.139583333337</v>
      </c>
      <c r="T3861" s="9">
        <f t="shared" si="303"/>
        <v>42148.139583333337</v>
      </c>
      <c r="U3861">
        <f t="shared" si="304"/>
        <v>2015</v>
      </c>
    </row>
    <row r="3862" spans="1:21" ht="42.75" x14ac:dyDescent="0.45">
      <c r="A3862">
        <v>3057</v>
      </c>
      <c r="B3862" s="3" t="s">
        <v>3057</v>
      </c>
      <c r="C3862" s="3" t="s">
        <v>7167</v>
      </c>
      <c r="D3862" s="6">
        <v>50000</v>
      </c>
      <c r="E3862" s="8">
        <v>0</v>
      </c>
      <c r="F3862" t="s">
        <v>8220</v>
      </c>
      <c r="G3862" t="s">
        <v>8224</v>
      </c>
      <c r="H3862" t="s">
        <v>8246</v>
      </c>
      <c r="I3862">
        <v>1459694211</v>
      </c>
      <c r="J3862">
        <v>1457105811</v>
      </c>
      <c r="K3862" t="b">
        <v>0</v>
      </c>
      <c r="L3862">
        <v>0</v>
      </c>
      <c r="M3862" t="b">
        <v>0</v>
      </c>
      <c r="N3862" t="s">
        <v>8301</v>
      </c>
      <c r="O3862">
        <f t="shared" si="300"/>
        <v>0</v>
      </c>
      <c r="P3862">
        <f t="shared" si="301"/>
        <v>0</v>
      </c>
      <c r="Q3862" s="11" t="s">
        <v>8325</v>
      </c>
      <c r="R3862" t="s">
        <v>8326</v>
      </c>
      <c r="S3862" s="9">
        <f t="shared" si="302"/>
        <v>42433.650590277779</v>
      </c>
      <c r="T3862" s="9">
        <f t="shared" si="303"/>
        <v>42463.608923611115</v>
      </c>
      <c r="U3862">
        <f t="shared" si="304"/>
        <v>2016</v>
      </c>
    </row>
    <row r="3863" spans="1:21" ht="42.75" x14ac:dyDescent="0.45">
      <c r="A3863">
        <v>552</v>
      </c>
      <c r="B3863" s="3" t="s">
        <v>553</v>
      </c>
      <c r="C3863" s="3" t="s">
        <v>4662</v>
      </c>
      <c r="D3863" s="6">
        <v>45000</v>
      </c>
      <c r="E3863" s="8">
        <v>0</v>
      </c>
      <c r="F3863" t="s">
        <v>8220</v>
      </c>
      <c r="G3863" t="s">
        <v>8228</v>
      </c>
      <c r="H3863" t="s">
        <v>8250</v>
      </c>
      <c r="I3863">
        <v>1452350896</v>
      </c>
      <c r="J3863">
        <v>1447166896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1" t="s">
        <v>8310</v>
      </c>
      <c r="R3863" t="s">
        <v>8344</v>
      </c>
      <c r="S3863" s="9">
        <f t="shared" si="302"/>
        <v>42318.616851851853</v>
      </c>
      <c r="T3863" s="9">
        <f t="shared" si="303"/>
        <v>42378.616851851853</v>
      </c>
      <c r="U3863">
        <f t="shared" si="304"/>
        <v>2015</v>
      </c>
    </row>
    <row r="3864" spans="1:21" x14ac:dyDescent="0.45">
      <c r="A3864">
        <v>2507</v>
      </c>
      <c r="B3864" s="3" t="s">
        <v>2507</v>
      </c>
      <c r="C3864" s="3" t="s">
        <v>6617</v>
      </c>
      <c r="D3864" s="6">
        <v>42850</v>
      </c>
      <c r="E3864" s="8">
        <v>0</v>
      </c>
      <c r="F3864" t="s">
        <v>8220</v>
      </c>
      <c r="G3864" t="s">
        <v>8223</v>
      </c>
      <c r="H3864" t="s">
        <v>8245</v>
      </c>
      <c r="I3864">
        <v>1431308704</v>
      </c>
      <c r="J3864">
        <v>1428716704</v>
      </c>
      <c r="K3864" t="b">
        <v>0</v>
      </c>
      <c r="L3864">
        <v>0</v>
      </c>
      <c r="M3864" t="b">
        <v>0</v>
      </c>
      <c r="N3864" t="s">
        <v>8297</v>
      </c>
      <c r="O3864">
        <f t="shared" si="300"/>
        <v>0</v>
      </c>
      <c r="P3864">
        <f t="shared" si="301"/>
        <v>0</v>
      </c>
      <c r="Q3864" s="11" t="s">
        <v>8321</v>
      </c>
      <c r="R3864" t="s">
        <v>8359</v>
      </c>
      <c r="S3864" s="9">
        <f t="shared" si="302"/>
        <v>42105.072962962964</v>
      </c>
      <c r="T3864" s="9">
        <f t="shared" si="303"/>
        <v>42135.072962962964</v>
      </c>
      <c r="U3864">
        <f t="shared" si="304"/>
        <v>2015</v>
      </c>
    </row>
    <row r="3865" spans="1:21" ht="42.75" x14ac:dyDescent="0.45">
      <c r="A3865">
        <v>1131</v>
      </c>
      <c r="B3865" s="3" t="s">
        <v>1132</v>
      </c>
      <c r="C3865" s="3" t="s">
        <v>5241</v>
      </c>
      <c r="D3865" s="6">
        <v>40000</v>
      </c>
      <c r="E3865" s="8">
        <v>0</v>
      </c>
      <c r="F3865" t="s">
        <v>8220</v>
      </c>
      <c r="G3865" t="s">
        <v>8225</v>
      </c>
      <c r="H3865" t="s">
        <v>8247</v>
      </c>
      <c r="I3865">
        <v>1450993668</v>
      </c>
      <c r="J3865">
        <v>1448401668</v>
      </c>
      <c r="K3865" t="b">
        <v>0</v>
      </c>
      <c r="L3865">
        <v>0</v>
      </c>
      <c r="M3865" t="b">
        <v>0</v>
      </c>
      <c r="N3865" t="s">
        <v>8281</v>
      </c>
      <c r="O3865">
        <f t="shared" si="300"/>
        <v>0</v>
      </c>
      <c r="P3865">
        <f t="shared" si="301"/>
        <v>0</v>
      </c>
      <c r="Q3865" s="11" t="s">
        <v>8318</v>
      </c>
      <c r="R3865" t="s">
        <v>8346</v>
      </c>
      <c r="S3865" s="9">
        <f t="shared" si="302"/>
        <v>42332.908194444448</v>
      </c>
      <c r="T3865" s="9">
        <f t="shared" si="303"/>
        <v>42362.908194444448</v>
      </c>
      <c r="U3865">
        <f t="shared" si="304"/>
        <v>2015</v>
      </c>
    </row>
    <row r="3866" spans="1:21" ht="42.75" x14ac:dyDescent="0.45">
      <c r="A3866">
        <v>1432</v>
      </c>
      <c r="B3866" s="3" t="s">
        <v>1433</v>
      </c>
      <c r="C3866" s="3" t="s">
        <v>5542</v>
      </c>
      <c r="D3866" s="6">
        <v>40000</v>
      </c>
      <c r="E3866" s="8">
        <v>0</v>
      </c>
      <c r="F3866" t="s">
        <v>8220</v>
      </c>
      <c r="G3866" t="s">
        <v>8223</v>
      </c>
      <c r="H3866" t="s">
        <v>8245</v>
      </c>
      <c r="I3866">
        <v>1437417828</v>
      </c>
      <c r="J3866">
        <v>1434825828</v>
      </c>
      <c r="K3866" t="b">
        <v>0</v>
      </c>
      <c r="L3866">
        <v>0</v>
      </c>
      <c r="M3866" t="b">
        <v>0</v>
      </c>
      <c r="N3866" t="s">
        <v>8285</v>
      </c>
      <c r="O3866">
        <f t="shared" si="300"/>
        <v>0</v>
      </c>
      <c r="P3866">
        <f t="shared" si="301"/>
        <v>0</v>
      </c>
      <c r="Q3866" s="11" t="s">
        <v>8313</v>
      </c>
      <c r="R3866" t="s">
        <v>8350</v>
      </c>
      <c r="S3866" s="9">
        <f t="shared" si="302"/>
        <v>42175.780416666668</v>
      </c>
      <c r="T3866" s="9">
        <f t="shared" si="303"/>
        <v>42205.780416666668</v>
      </c>
      <c r="U3866">
        <f t="shared" si="304"/>
        <v>2015</v>
      </c>
    </row>
    <row r="3867" spans="1:21" ht="28.5" x14ac:dyDescent="0.45">
      <c r="A3867">
        <v>2504</v>
      </c>
      <c r="B3867" s="3" t="s">
        <v>2504</v>
      </c>
      <c r="C3867" s="3" t="s">
        <v>6614</v>
      </c>
      <c r="D3867" s="6">
        <v>35000</v>
      </c>
      <c r="E3867" s="8">
        <v>0</v>
      </c>
      <c r="F3867" t="s">
        <v>8220</v>
      </c>
      <c r="G3867" t="s">
        <v>8223</v>
      </c>
      <c r="H3867" t="s">
        <v>8245</v>
      </c>
      <c r="I3867">
        <v>1416014534</v>
      </c>
      <c r="J3867">
        <v>1413418934</v>
      </c>
      <c r="K3867" t="b">
        <v>0</v>
      </c>
      <c r="L3867">
        <v>0</v>
      </c>
      <c r="M3867" t="b">
        <v>0</v>
      </c>
      <c r="N3867" t="s">
        <v>8297</v>
      </c>
      <c r="O3867">
        <f t="shared" si="300"/>
        <v>0</v>
      </c>
      <c r="P3867">
        <f t="shared" si="301"/>
        <v>0</v>
      </c>
      <c r="Q3867" s="11" t="s">
        <v>8321</v>
      </c>
      <c r="R3867" t="s">
        <v>8359</v>
      </c>
      <c r="S3867" s="9">
        <f t="shared" si="302"/>
        <v>41928.015439814815</v>
      </c>
      <c r="T3867" s="9">
        <f t="shared" si="303"/>
        <v>41958.057106481487</v>
      </c>
      <c r="U3867">
        <f t="shared" si="304"/>
        <v>2014</v>
      </c>
    </row>
    <row r="3868" spans="1:21" ht="42.75" x14ac:dyDescent="0.45">
      <c r="A3868">
        <v>493</v>
      </c>
      <c r="B3868" s="3" t="s">
        <v>494</v>
      </c>
      <c r="C3868" s="3" t="s">
        <v>4603</v>
      </c>
      <c r="D3868" s="6">
        <v>30000</v>
      </c>
      <c r="E3868" s="8">
        <v>0</v>
      </c>
      <c r="F3868" t="s">
        <v>8220</v>
      </c>
      <c r="G3868" t="s">
        <v>8224</v>
      </c>
      <c r="H3868" t="s">
        <v>8246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8268</v>
      </c>
      <c r="O3868">
        <f t="shared" si="300"/>
        <v>0</v>
      </c>
      <c r="P3868">
        <f t="shared" si="301"/>
        <v>0</v>
      </c>
      <c r="Q3868" s="11" t="s">
        <v>8323</v>
      </c>
      <c r="R3868" t="s">
        <v>8341</v>
      </c>
      <c r="S3868" s="9">
        <f t="shared" si="302"/>
        <v>42114.726134259254</v>
      </c>
      <c r="T3868" s="9">
        <f t="shared" si="303"/>
        <v>42144.726134259254</v>
      </c>
      <c r="U3868">
        <f t="shared" si="304"/>
        <v>2015</v>
      </c>
    </row>
    <row r="3869" spans="1:21" ht="42.75" x14ac:dyDescent="0.45">
      <c r="A3869">
        <v>2686</v>
      </c>
      <c r="B3869" s="3" t="s">
        <v>2686</v>
      </c>
      <c r="C3869" s="3" t="s">
        <v>6796</v>
      </c>
      <c r="D3869" s="6">
        <v>30000</v>
      </c>
      <c r="E3869" s="8">
        <v>0</v>
      </c>
      <c r="F3869" t="s">
        <v>8220</v>
      </c>
      <c r="G3869" t="s">
        <v>8223</v>
      </c>
      <c r="H3869" t="s">
        <v>8245</v>
      </c>
      <c r="I3869">
        <v>1412119423</v>
      </c>
      <c r="J3869">
        <v>1410391423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1" t="s">
        <v>8321</v>
      </c>
      <c r="R3869" t="s">
        <v>8347</v>
      </c>
      <c r="S3869" s="9">
        <f t="shared" si="302"/>
        <v>41892.974803240737</v>
      </c>
      <c r="T3869" s="9">
        <f t="shared" si="303"/>
        <v>41912.974803240737</v>
      </c>
      <c r="U3869">
        <f t="shared" si="304"/>
        <v>2014</v>
      </c>
    </row>
    <row r="3870" spans="1:21" ht="42.75" x14ac:dyDescent="0.45">
      <c r="A3870">
        <v>2888</v>
      </c>
      <c r="B3870" s="3" t="s">
        <v>2888</v>
      </c>
      <c r="C3870" s="3" t="s">
        <v>6998</v>
      </c>
      <c r="D3870" s="6">
        <v>30000</v>
      </c>
      <c r="E3870" s="8">
        <v>0</v>
      </c>
      <c r="F3870" t="s">
        <v>8220</v>
      </c>
      <c r="G3870" t="s">
        <v>8223</v>
      </c>
      <c r="H3870" t="s">
        <v>8245</v>
      </c>
      <c r="I3870">
        <v>1413608340</v>
      </c>
      <c r="J3870">
        <v>1412945440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8325</v>
      </c>
      <c r="R3870" t="s">
        <v>8328</v>
      </c>
      <c r="S3870" s="9">
        <f t="shared" si="302"/>
        <v>41922.535185185188</v>
      </c>
      <c r="T3870" s="9">
        <f t="shared" si="303"/>
        <v>41930.207638888889</v>
      </c>
      <c r="U3870">
        <f t="shared" si="304"/>
        <v>2014</v>
      </c>
    </row>
    <row r="3871" spans="1:21" ht="42.75" x14ac:dyDescent="0.45">
      <c r="A3871">
        <v>3948</v>
      </c>
      <c r="B3871" s="3" t="s">
        <v>3945</v>
      </c>
      <c r="C3871" s="3" t="s">
        <v>8056</v>
      </c>
      <c r="D3871" s="6">
        <v>30000</v>
      </c>
      <c r="E3871" s="8">
        <v>0</v>
      </c>
      <c r="F3871" t="s">
        <v>8220</v>
      </c>
      <c r="G3871" t="s">
        <v>8225</v>
      </c>
      <c r="H3871" t="s">
        <v>8247</v>
      </c>
      <c r="I3871">
        <v>1410076123</v>
      </c>
      <c r="J3871">
        <v>1404892123</v>
      </c>
      <c r="K3871" t="b">
        <v>0</v>
      </c>
      <c r="L3871">
        <v>0</v>
      </c>
      <c r="M3871" t="b">
        <v>0</v>
      </c>
      <c r="N3871" t="s">
        <v>8269</v>
      </c>
      <c r="O3871">
        <f t="shared" si="300"/>
        <v>0</v>
      </c>
      <c r="P3871">
        <f t="shared" si="301"/>
        <v>0</v>
      </c>
      <c r="Q3871" s="11" t="s">
        <v>8325</v>
      </c>
      <c r="R3871" t="s">
        <v>8328</v>
      </c>
      <c r="S3871" s="9">
        <f t="shared" si="302"/>
        <v>41829.325497685182</v>
      </c>
      <c r="T3871" s="9">
        <f t="shared" si="303"/>
        <v>41889.325497685182</v>
      </c>
      <c r="U3871">
        <f t="shared" si="304"/>
        <v>2014</v>
      </c>
    </row>
    <row r="3872" spans="1:21" ht="42.75" x14ac:dyDescent="0.45">
      <c r="A3872">
        <v>227</v>
      </c>
      <c r="B3872" s="3" t="s">
        <v>229</v>
      </c>
      <c r="C3872" s="3" t="s">
        <v>4337</v>
      </c>
      <c r="D3872" s="6">
        <v>28000</v>
      </c>
      <c r="E3872" s="8">
        <v>0</v>
      </c>
      <c r="F3872" t="s">
        <v>8220</v>
      </c>
      <c r="G3872" t="s">
        <v>8223</v>
      </c>
      <c r="H3872" t="s">
        <v>8245</v>
      </c>
      <c r="I3872">
        <v>1436477241</v>
      </c>
      <c r="J3872">
        <v>1433885241</v>
      </c>
      <c r="K3872" t="b">
        <v>0</v>
      </c>
      <c r="L3872">
        <v>0</v>
      </c>
      <c r="M3872" t="b">
        <v>0</v>
      </c>
      <c r="N3872" t="s">
        <v>8266</v>
      </c>
      <c r="O3872">
        <f t="shared" si="300"/>
        <v>0</v>
      </c>
      <c r="P3872">
        <f t="shared" si="301"/>
        <v>0</v>
      </c>
      <c r="Q3872" s="11" t="s">
        <v>8323</v>
      </c>
      <c r="R3872" t="s">
        <v>8327</v>
      </c>
      <c r="S3872" s="9">
        <f t="shared" si="302"/>
        <v>42164.893993055557</v>
      </c>
      <c r="T3872" s="9">
        <f t="shared" si="303"/>
        <v>42194.893993055557</v>
      </c>
      <c r="U3872">
        <f t="shared" si="304"/>
        <v>2015</v>
      </c>
    </row>
    <row r="3873" spans="1:21" ht="42.75" x14ac:dyDescent="0.45">
      <c r="A3873">
        <v>238</v>
      </c>
      <c r="B3873" s="3" t="s">
        <v>240</v>
      </c>
      <c r="C3873" s="3" t="s">
        <v>4348</v>
      </c>
      <c r="D3873" s="6">
        <v>26000</v>
      </c>
      <c r="E3873" s="8">
        <v>0</v>
      </c>
      <c r="F3873" t="s">
        <v>8220</v>
      </c>
      <c r="G3873" t="s">
        <v>8223</v>
      </c>
      <c r="H3873" t="s">
        <v>8245</v>
      </c>
      <c r="I3873">
        <v>1483088400</v>
      </c>
      <c r="J3873">
        <v>1481324760</v>
      </c>
      <c r="K3873" t="b">
        <v>0</v>
      </c>
      <c r="L3873">
        <v>0</v>
      </c>
      <c r="M3873" t="b">
        <v>0</v>
      </c>
      <c r="N3873" t="s">
        <v>8266</v>
      </c>
      <c r="O3873">
        <f t="shared" si="300"/>
        <v>0</v>
      </c>
      <c r="P3873">
        <f t="shared" si="301"/>
        <v>0</v>
      </c>
      <c r="Q3873" s="11" t="s">
        <v>8323</v>
      </c>
      <c r="R3873" t="s">
        <v>8327</v>
      </c>
      <c r="S3873" s="9">
        <f t="shared" si="302"/>
        <v>42713.962499999994</v>
      </c>
      <c r="T3873" s="9">
        <f t="shared" si="303"/>
        <v>42734.375</v>
      </c>
      <c r="U3873">
        <f t="shared" si="304"/>
        <v>2016</v>
      </c>
    </row>
    <row r="3874" spans="1:21" ht="42.75" x14ac:dyDescent="0.45">
      <c r="A3874">
        <v>209</v>
      </c>
      <c r="B3874" s="3" t="s">
        <v>211</v>
      </c>
      <c r="C3874" s="3" t="s">
        <v>4319</v>
      </c>
      <c r="D3874" s="6">
        <v>25000</v>
      </c>
      <c r="E3874" s="8">
        <v>0</v>
      </c>
      <c r="F3874" t="s">
        <v>8220</v>
      </c>
      <c r="G3874" t="s">
        <v>8223</v>
      </c>
      <c r="H3874" t="s">
        <v>8245</v>
      </c>
      <c r="I3874">
        <v>1436566135</v>
      </c>
      <c r="J3874">
        <v>1433974135</v>
      </c>
      <c r="K3874" t="b">
        <v>0</v>
      </c>
      <c r="L3874">
        <v>0</v>
      </c>
      <c r="M3874" t="b">
        <v>0</v>
      </c>
      <c r="N3874" t="s">
        <v>8266</v>
      </c>
      <c r="O3874">
        <f t="shared" si="300"/>
        <v>0</v>
      </c>
      <c r="P3874">
        <f t="shared" si="301"/>
        <v>0</v>
      </c>
      <c r="Q3874" s="11" t="s">
        <v>8323</v>
      </c>
      <c r="R3874" t="s">
        <v>8327</v>
      </c>
      <c r="S3874" s="9">
        <f t="shared" si="302"/>
        <v>42165.922858796301</v>
      </c>
      <c r="T3874" s="9">
        <f t="shared" si="303"/>
        <v>42195.922858796301</v>
      </c>
      <c r="U3874">
        <f t="shared" si="304"/>
        <v>2015</v>
      </c>
    </row>
    <row r="3875" spans="1:21" ht="42.75" x14ac:dyDescent="0.45">
      <c r="A3875">
        <v>565</v>
      </c>
      <c r="B3875" s="3" t="s">
        <v>566</v>
      </c>
      <c r="C3875" s="3" t="s">
        <v>4675</v>
      </c>
      <c r="D3875" s="6">
        <v>25000</v>
      </c>
      <c r="E3875" s="8">
        <v>0</v>
      </c>
      <c r="F3875" t="s">
        <v>8220</v>
      </c>
      <c r="G3875" t="s">
        <v>8224</v>
      </c>
      <c r="H3875" t="s">
        <v>8246</v>
      </c>
      <c r="I3875">
        <v>1436554249</v>
      </c>
      <c r="J3875">
        <v>1433962249</v>
      </c>
      <c r="K3875" t="b">
        <v>0</v>
      </c>
      <c r="L3875">
        <v>0</v>
      </c>
      <c r="M3875" t="b">
        <v>0</v>
      </c>
      <c r="N3875" t="s">
        <v>8270</v>
      </c>
      <c r="O3875">
        <f t="shared" si="300"/>
        <v>0</v>
      </c>
      <c r="P3875">
        <f t="shared" si="301"/>
        <v>0</v>
      </c>
      <c r="Q3875" s="11" t="s">
        <v>8310</v>
      </c>
      <c r="R3875" t="s">
        <v>8344</v>
      </c>
      <c r="S3875" s="9">
        <f t="shared" si="302"/>
        <v>42165.785289351858</v>
      </c>
      <c r="T3875" s="9">
        <f t="shared" si="303"/>
        <v>42195.785289351858</v>
      </c>
      <c r="U3875">
        <f t="shared" si="304"/>
        <v>2015</v>
      </c>
    </row>
    <row r="3876" spans="1:21" ht="28.5" x14ac:dyDescent="0.45">
      <c r="A3876">
        <v>1120</v>
      </c>
      <c r="B3876" s="3" t="s">
        <v>1121</v>
      </c>
      <c r="C3876" s="3" t="s">
        <v>5230</v>
      </c>
      <c r="D3876" s="6">
        <v>25000</v>
      </c>
      <c r="E3876" s="8">
        <v>0</v>
      </c>
      <c r="F3876" t="s">
        <v>8220</v>
      </c>
      <c r="G3876" t="s">
        <v>8223</v>
      </c>
      <c r="H3876" t="s">
        <v>8245</v>
      </c>
      <c r="I3876">
        <v>1319835400</v>
      </c>
      <c r="J3876">
        <v>1315947400</v>
      </c>
      <c r="K3876" t="b">
        <v>0</v>
      </c>
      <c r="L3876">
        <v>0</v>
      </c>
      <c r="M3876" t="b">
        <v>0</v>
      </c>
      <c r="N3876" t="s">
        <v>8280</v>
      </c>
      <c r="O3876">
        <f t="shared" si="300"/>
        <v>0</v>
      </c>
      <c r="P3876">
        <f t="shared" si="301"/>
        <v>0</v>
      </c>
      <c r="Q3876" s="11" t="s">
        <v>8318</v>
      </c>
      <c r="R3876" t="s">
        <v>8336</v>
      </c>
      <c r="S3876" s="9">
        <f t="shared" si="302"/>
        <v>40799.872685185182</v>
      </c>
      <c r="T3876" s="9">
        <f t="shared" si="303"/>
        <v>40844.872685185182</v>
      </c>
      <c r="U3876">
        <f t="shared" si="304"/>
        <v>2011</v>
      </c>
    </row>
    <row r="3877" spans="1:21" ht="42.75" x14ac:dyDescent="0.45">
      <c r="A3877">
        <v>1147</v>
      </c>
      <c r="B3877" s="3" t="s">
        <v>1148</v>
      </c>
      <c r="C3877" s="3" t="s">
        <v>5257</v>
      </c>
      <c r="D3877" s="6">
        <v>25000</v>
      </c>
      <c r="E3877" s="8">
        <v>0</v>
      </c>
      <c r="F3877" t="s">
        <v>8220</v>
      </c>
      <c r="G3877" t="s">
        <v>8228</v>
      </c>
      <c r="H3877" t="s">
        <v>8250</v>
      </c>
      <c r="I3877">
        <v>1413760783</v>
      </c>
      <c r="J3877">
        <v>1408576783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8321</v>
      </c>
      <c r="R3877" t="s">
        <v>8347</v>
      </c>
      <c r="S3877" s="9">
        <f t="shared" si="302"/>
        <v>41871.972025462965</v>
      </c>
      <c r="T3877" s="9">
        <f t="shared" si="303"/>
        <v>41931.972025462965</v>
      </c>
      <c r="U3877">
        <f t="shared" si="304"/>
        <v>2014</v>
      </c>
    </row>
    <row r="3878" spans="1:21" ht="42.75" x14ac:dyDescent="0.45">
      <c r="A3878">
        <v>1151</v>
      </c>
      <c r="B3878" s="3" t="s">
        <v>1152</v>
      </c>
      <c r="C3878" s="3" t="s">
        <v>5261</v>
      </c>
      <c r="D3878" s="6">
        <v>25000</v>
      </c>
      <c r="E3878" s="8">
        <v>0</v>
      </c>
      <c r="F3878" t="s">
        <v>8220</v>
      </c>
      <c r="G3878" t="s">
        <v>8223</v>
      </c>
      <c r="H3878" t="s">
        <v>8245</v>
      </c>
      <c r="I3878">
        <v>1441592863</v>
      </c>
      <c r="J3878">
        <v>1439000863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1" t="s">
        <v>8321</v>
      </c>
      <c r="R3878" t="s">
        <v>8347</v>
      </c>
      <c r="S3878" s="9">
        <f t="shared" si="302"/>
        <v>42224.102581018517</v>
      </c>
      <c r="T3878" s="9">
        <f t="shared" si="303"/>
        <v>42254.102581018517</v>
      </c>
      <c r="U3878">
        <f t="shared" si="304"/>
        <v>2015</v>
      </c>
    </row>
    <row r="3879" spans="1:21" ht="42.75" x14ac:dyDescent="0.45">
      <c r="A3879">
        <v>3056</v>
      </c>
      <c r="B3879" s="3" t="s">
        <v>3056</v>
      </c>
      <c r="C3879" s="3" t="s">
        <v>7166</v>
      </c>
      <c r="D3879" s="6">
        <v>25000</v>
      </c>
      <c r="E3879" s="8">
        <v>0</v>
      </c>
      <c r="F3879" t="s">
        <v>8220</v>
      </c>
      <c r="G3879" t="s">
        <v>8223</v>
      </c>
      <c r="H3879" t="s">
        <v>8245</v>
      </c>
      <c r="I3879">
        <v>1412003784</v>
      </c>
      <c r="J3879">
        <v>1406819784</v>
      </c>
      <c r="K3879" t="b">
        <v>0</v>
      </c>
      <c r="L3879">
        <v>0</v>
      </c>
      <c r="M3879" t="b">
        <v>0</v>
      </c>
      <c r="N3879" t="s">
        <v>8301</v>
      </c>
      <c r="O3879">
        <f t="shared" si="300"/>
        <v>0</v>
      </c>
      <c r="P3879">
        <f t="shared" si="301"/>
        <v>0</v>
      </c>
      <c r="Q3879" s="11" t="s">
        <v>8325</v>
      </c>
      <c r="R3879" t="s">
        <v>8326</v>
      </c>
      <c r="S3879" s="9">
        <f t="shared" si="302"/>
        <v>41851.636388888888</v>
      </c>
      <c r="T3879" s="9">
        <f t="shared" si="303"/>
        <v>41911.636388888888</v>
      </c>
      <c r="U3879">
        <f t="shared" si="304"/>
        <v>2014</v>
      </c>
    </row>
    <row r="3880" spans="1:21" ht="42.75" x14ac:dyDescent="0.45">
      <c r="A3880">
        <v>3643</v>
      </c>
      <c r="B3880" s="3" t="s">
        <v>3641</v>
      </c>
      <c r="C3880" s="3" t="s">
        <v>7753</v>
      </c>
      <c r="D3880" s="6">
        <v>25000</v>
      </c>
      <c r="E3880" s="8">
        <v>0</v>
      </c>
      <c r="F3880" t="s">
        <v>8220</v>
      </c>
      <c r="G3880" t="s">
        <v>8223</v>
      </c>
      <c r="H3880" t="s">
        <v>8245</v>
      </c>
      <c r="I3880">
        <v>1447734439</v>
      </c>
      <c r="J3880">
        <v>1444274839</v>
      </c>
      <c r="K3880" t="b">
        <v>0</v>
      </c>
      <c r="L3880">
        <v>0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1" t="s">
        <v>8325</v>
      </c>
      <c r="R3880" t="s">
        <v>8337</v>
      </c>
      <c r="S3880" s="9">
        <f t="shared" si="302"/>
        <v>42285.143969907411</v>
      </c>
      <c r="T3880" s="9">
        <f t="shared" si="303"/>
        <v>42325.185636574075</v>
      </c>
      <c r="U3880">
        <f t="shared" si="304"/>
        <v>2015</v>
      </c>
    </row>
    <row r="3881" spans="1:21" ht="42.75" x14ac:dyDescent="0.45">
      <c r="A3881">
        <v>3954</v>
      </c>
      <c r="B3881" s="3" t="s">
        <v>3951</v>
      </c>
      <c r="C3881" s="3" t="s">
        <v>8061</v>
      </c>
      <c r="D3881" s="6">
        <v>25000</v>
      </c>
      <c r="E3881" s="8">
        <v>0</v>
      </c>
      <c r="F3881" t="s">
        <v>8220</v>
      </c>
      <c r="G3881" t="s">
        <v>8228</v>
      </c>
      <c r="H3881" t="s">
        <v>8250</v>
      </c>
      <c r="I3881">
        <v>1405352264</v>
      </c>
      <c r="J3881">
        <v>1400168264</v>
      </c>
      <c r="K3881" t="b">
        <v>0</v>
      </c>
      <c r="L3881">
        <v>0</v>
      </c>
      <c r="M3881" t="b">
        <v>0</v>
      </c>
      <c r="N3881" t="s">
        <v>8269</v>
      </c>
      <c r="O3881">
        <f t="shared" si="300"/>
        <v>0</v>
      </c>
      <c r="P3881">
        <f t="shared" si="301"/>
        <v>0</v>
      </c>
      <c r="Q3881" s="11" t="s">
        <v>8325</v>
      </c>
      <c r="R3881" t="s">
        <v>8328</v>
      </c>
      <c r="S3881" s="9">
        <f t="shared" si="302"/>
        <v>41774.651203703703</v>
      </c>
      <c r="T3881" s="9">
        <f t="shared" si="303"/>
        <v>41834.651203703703</v>
      </c>
      <c r="U3881">
        <f t="shared" si="304"/>
        <v>2014</v>
      </c>
    </row>
    <row r="3882" spans="1:21" ht="42.75" x14ac:dyDescent="0.45">
      <c r="A3882">
        <v>2516</v>
      </c>
      <c r="B3882" s="3" t="s">
        <v>2516</v>
      </c>
      <c r="C3882" s="3" t="s">
        <v>6626</v>
      </c>
      <c r="D3882" s="6">
        <v>22000</v>
      </c>
      <c r="E3882" s="8">
        <v>0</v>
      </c>
      <c r="F3882" t="s">
        <v>8220</v>
      </c>
      <c r="G3882" t="s">
        <v>8223</v>
      </c>
      <c r="H3882" t="s">
        <v>8245</v>
      </c>
      <c r="I3882">
        <v>1417279252</v>
      </c>
      <c r="J3882">
        <v>1414683652</v>
      </c>
      <c r="K3882" t="b">
        <v>0</v>
      </c>
      <c r="L3882">
        <v>0</v>
      </c>
      <c r="M3882" t="b">
        <v>0</v>
      </c>
      <c r="N3882" t="s">
        <v>8297</v>
      </c>
      <c r="O3882">
        <f t="shared" si="300"/>
        <v>0</v>
      </c>
      <c r="P3882">
        <f t="shared" si="301"/>
        <v>0</v>
      </c>
      <c r="Q3882" s="11" t="s">
        <v>8321</v>
      </c>
      <c r="R3882" t="s">
        <v>8359</v>
      </c>
      <c r="S3882" s="9">
        <f t="shared" si="302"/>
        <v>41942.653379629628</v>
      </c>
      <c r="T3882" s="9">
        <f t="shared" si="303"/>
        <v>41972.6950462963</v>
      </c>
      <c r="U3882">
        <f t="shared" si="304"/>
        <v>2014</v>
      </c>
    </row>
    <row r="3883" spans="1:21" ht="42.75" x14ac:dyDescent="0.45">
      <c r="A3883">
        <v>451</v>
      </c>
      <c r="B3883" s="3" t="s">
        <v>452</v>
      </c>
      <c r="C3883" s="3" t="s">
        <v>4561</v>
      </c>
      <c r="D3883" s="6">
        <v>20000</v>
      </c>
      <c r="E3883" s="8">
        <v>0</v>
      </c>
      <c r="F3883" t="s">
        <v>8220</v>
      </c>
      <c r="G3883" t="s">
        <v>8223</v>
      </c>
      <c r="H3883" t="s">
        <v>8245</v>
      </c>
      <c r="I3883">
        <v>1390669791</v>
      </c>
      <c r="J3883">
        <v>1388077791</v>
      </c>
      <c r="K3883" t="b">
        <v>0</v>
      </c>
      <c r="L3883">
        <v>0</v>
      </c>
      <c r="M3883" t="b">
        <v>0</v>
      </c>
      <c r="N3883" t="s">
        <v>8268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8341</v>
      </c>
      <c r="S3883" s="9">
        <f t="shared" si="302"/>
        <v>41634.715173611112</v>
      </c>
      <c r="T3883" s="9">
        <f t="shared" si="303"/>
        <v>41664.715173611112</v>
      </c>
      <c r="U3883">
        <f t="shared" si="304"/>
        <v>2013</v>
      </c>
    </row>
    <row r="3884" spans="1:21" ht="42.75" x14ac:dyDescent="0.45">
      <c r="A3884">
        <v>457</v>
      </c>
      <c r="B3884" s="3" t="s">
        <v>458</v>
      </c>
      <c r="C3884" s="3" t="s">
        <v>4567</v>
      </c>
      <c r="D3884" s="6">
        <v>20000</v>
      </c>
      <c r="E3884" s="8">
        <v>0</v>
      </c>
      <c r="F3884" t="s">
        <v>8220</v>
      </c>
      <c r="G3884" t="s">
        <v>8228</v>
      </c>
      <c r="H3884" t="s">
        <v>8250</v>
      </c>
      <c r="I3884">
        <v>1408213512</v>
      </c>
      <c r="J3884">
        <v>1405621512</v>
      </c>
      <c r="K3884" t="b">
        <v>0</v>
      </c>
      <c r="L3884">
        <v>0</v>
      </c>
      <c r="M3884" t="b">
        <v>0</v>
      </c>
      <c r="N3884" t="s">
        <v>8268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8341</v>
      </c>
      <c r="S3884" s="9">
        <f t="shared" si="302"/>
        <v>41837.767500000002</v>
      </c>
      <c r="T3884" s="9">
        <f t="shared" si="303"/>
        <v>41867.767500000002</v>
      </c>
      <c r="U3884">
        <f t="shared" si="304"/>
        <v>2014</v>
      </c>
    </row>
    <row r="3885" spans="1:21" ht="28.5" x14ac:dyDescent="0.45">
      <c r="A3885">
        <v>927</v>
      </c>
      <c r="B3885" s="3" t="s">
        <v>928</v>
      </c>
      <c r="C3885" s="3" t="s">
        <v>5037</v>
      </c>
      <c r="D3885" s="6">
        <v>20000</v>
      </c>
      <c r="E3885" s="8">
        <v>0</v>
      </c>
      <c r="F3885" t="s">
        <v>8220</v>
      </c>
      <c r="G3885" t="s">
        <v>8223</v>
      </c>
      <c r="H3885" t="s">
        <v>8245</v>
      </c>
      <c r="I3885">
        <v>1337024695</v>
      </c>
      <c r="J3885">
        <v>1334432695</v>
      </c>
      <c r="K3885" t="b">
        <v>0</v>
      </c>
      <c r="L3885">
        <v>0</v>
      </c>
      <c r="M3885" t="b">
        <v>0</v>
      </c>
      <c r="N3885" t="s">
        <v>8276</v>
      </c>
      <c r="O3885">
        <f t="shared" si="300"/>
        <v>0</v>
      </c>
      <c r="P3885">
        <f t="shared" si="301"/>
        <v>0</v>
      </c>
      <c r="Q3885" s="11" t="s">
        <v>8329</v>
      </c>
      <c r="R3885" t="s">
        <v>8352</v>
      </c>
      <c r="S3885" s="9">
        <f t="shared" si="302"/>
        <v>41013.822858796295</v>
      </c>
      <c r="T3885" s="9">
        <f t="shared" si="303"/>
        <v>41043.822858796295</v>
      </c>
      <c r="U3885">
        <f t="shared" si="304"/>
        <v>2012</v>
      </c>
    </row>
    <row r="3886" spans="1:21" ht="57" x14ac:dyDescent="0.45">
      <c r="A3886">
        <v>1554</v>
      </c>
      <c r="B3886" s="3" t="s">
        <v>1555</v>
      </c>
      <c r="C3886" s="3" t="s">
        <v>5664</v>
      </c>
      <c r="D3886" s="6">
        <v>20000</v>
      </c>
      <c r="E3886" s="8">
        <v>0</v>
      </c>
      <c r="F3886" t="s">
        <v>8220</v>
      </c>
      <c r="G3886" t="s">
        <v>8225</v>
      </c>
      <c r="H3886" t="s">
        <v>8247</v>
      </c>
      <c r="I3886">
        <v>1438495390</v>
      </c>
      <c r="J3886">
        <v>1435903390</v>
      </c>
      <c r="K3886" t="b">
        <v>0</v>
      </c>
      <c r="L3886">
        <v>0</v>
      </c>
      <c r="M3886" t="b">
        <v>0</v>
      </c>
      <c r="N3886" t="s">
        <v>8287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9">
        <f t="shared" si="302"/>
        <v>42188.252199074079</v>
      </c>
      <c r="T3886" s="9">
        <f t="shared" si="303"/>
        <v>42218.252199074079</v>
      </c>
      <c r="U3886">
        <f t="shared" si="304"/>
        <v>2015</v>
      </c>
    </row>
    <row r="3887" spans="1:21" ht="42.75" x14ac:dyDescent="0.45">
      <c r="A3887">
        <v>2426</v>
      </c>
      <c r="B3887" s="3" t="s">
        <v>2427</v>
      </c>
      <c r="C3887" s="3" t="s">
        <v>6536</v>
      </c>
      <c r="D3887" s="6">
        <v>20000</v>
      </c>
      <c r="E3887" s="8">
        <v>0</v>
      </c>
      <c r="F3887" t="s">
        <v>8220</v>
      </c>
      <c r="G3887" t="s">
        <v>8223</v>
      </c>
      <c r="H3887" t="s">
        <v>8245</v>
      </c>
      <c r="I3887">
        <v>1439006692</v>
      </c>
      <c r="J3887">
        <v>1433822692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1" t="s">
        <v>8321</v>
      </c>
      <c r="R3887" t="s">
        <v>8347</v>
      </c>
      <c r="S3887" s="9">
        <f t="shared" si="302"/>
        <v>42164.170046296291</v>
      </c>
      <c r="T3887" s="9">
        <f t="shared" si="303"/>
        <v>42224.170046296291</v>
      </c>
      <c r="U3887">
        <f t="shared" si="304"/>
        <v>2015</v>
      </c>
    </row>
    <row r="3888" spans="1:21" ht="42.75" x14ac:dyDescent="0.45">
      <c r="A3888">
        <v>2508</v>
      </c>
      <c r="B3888" s="3" t="s">
        <v>2508</v>
      </c>
      <c r="C3888" s="3" t="s">
        <v>6618</v>
      </c>
      <c r="D3888" s="6">
        <v>20000</v>
      </c>
      <c r="E3888" s="8">
        <v>0</v>
      </c>
      <c r="F3888" t="s">
        <v>8220</v>
      </c>
      <c r="G3888" t="s">
        <v>8223</v>
      </c>
      <c r="H3888" t="s">
        <v>8245</v>
      </c>
      <c r="I3888">
        <v>1408056634</v>
      </c>
      <c r="J3888">
        <v>1405464634</v>
      </c>
      <c r="K3888" t="b">
        <v>0</v>
      </c>
      <c r="L3888">
        <v>0</v>
      </c>
      <c r="M3888" t="b">
        <v>0</v>
      </c>
      <c r="N3888" t="s">
        <v>8297</v>
      </c>
      <c r="O3888">
        <f t="shared" si="300"/>
        <v>0</v>
      </c>
      <c r="P3888">
        <f t="shared" si="301"/>
        <v>0</v>
      </c>
      <c r="Q3888" s="11" t="s">
        <v>8321</v>
      </c>
      <c r="R3888" t="s">
        <v>8359</v>
      </c>
      <c r="S3888" s="9">
        <f t="shared" si="302"/>
        <v>41835.951782407406</v>
      </c>
      <c r="T3888" s="9">
        <f t="shared" si="303"/>
        <v>41865.951782407406</v>
      </c>
      <c r="U3888">
        <f t="shared" si="304"/>
        <v>2014</v>
      </c>
    </row>
    <row r="3889" spans="1:21" ht="42.75" x14ac:dyDescent="0.45">
      <c r="A3889">
        <v>3741</v>
      </c>
      <c r="B3889" s="3" t="s">
        <v>3738</v>
      </c>
      <c r="C3889" s="3" t="s">
        <v>7851</v>
      </c>
      <c r="D3889" s="6">
        <v>20000</v>
      </c>
      <c r="E3889" s="8">
        <v>0</v>
      </c>
      <c r="F3889" t="s">
        <v>8220</v>
      </c>
      <c r="G3889" t="s">
        <v>8223</v>
      </c>
      <c r="H3889" t="s">
        <v>8245</v>
      </c>
      <c r="I3889">
        <v>1450389950</v>
      </c>
      <c r="J3889">
        <v>1447797950</v>
      </c>
      <c r="K3889" t="b">
        <v>0</v>
      </c>
      <c r="L3889">
        <v>0</v>
      </c>
      <c r="M3889" t="b">
        <v>0</v>
      </c>
      <c r="N3889" t="s">
        <v>8269</v>
      </c>
      <c r="O3889">
        <f t="shared" si="300"/>
        <v>0</v>
      </c>
      <c r="P3889">
        <f t="shared" si="301"/>
        <v>0</v>
      </c>
      <c r="Q3889" s="11" t="s">
        <v>8325</v>
      </c>
      <c r="R3889" t="s">
        <v>8328</v>
      </c>
      <c r="S3889" s="9">
        <f t="shared" si="302"/>
        <v>42325.920717592591</v>
      </c>
      <c r="T3889" s="9">
        <f t="shared" si="303"/>
        <v>42355.920717592591</v>
      </c>
      <c r="U3889">
        <f t="shared" si="304"/>
        <v>2015</v>
      </c>
    </row>
    <row r="3890" spans="1:21" ht="42.75" x14ac:dyDescent="0.45">
      <c r="A3890">
        <v>3936</v>
      </c>
      <c r="B3890" s="3" t="s">
        <v>3933</v>
      </c>
      <c r="C3890" s="3" t="s">
        <v>8044</v>
      </c>
      <c r="D3890" s="6">
        <v>20000</v>
      </c>
      <c r="E3890" s="8">
        <v>0</v>
      </c>
      <c r="F3890" t="s">
        <v>8220</v>
      </c>
      <c r="G3890" t="s">
        <v>8223</v>
      </c>
      <c r="H3890" t="s">
        <v>8245</v>
      </c>
      <c r="I3890">
        <v>1480576720</v>
      </c>
      <c r="J3890">
        <v>1477981120</v>
      </c>
      <c r="K3890" t="b">
        <v>0</v>
      </c>
      <c r="L3890">
        <v>0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1" t="s">
        <v>8325</v>
      </c>
      <c r="R3890" t="s">
        <v>8328</v>
      </c>
      <c r="S3890" s="9">
        <f t="shared" si="302"/>
        <v>42675.262962962966</v>
      </c>
      <c r="T3890" s="9">
        <f t="shared" si="303"/>
        <v>42705.304629629631</v>
      </c>
      <c r="U3890">
        <f t="shared" si="304"/>
        <v>2016</v>
      </c>
    </row>
    <row r="3891" spans="1:21" ht="42.75" x14ac:dyDescent="0.45">
      <c r="A3891">
        <v>4029</v>
      </c>
      <c r="B3891" s="3" t="s">
        <v>4025</v>
      </c>
      <c r="C3891" s="3" t="s">
        <v>8134</v>
      </c>
      <c r="D3891" s="6">
        <v>20000</v>
      </c>
      <c r="E3891" s="8">
        <v>0</v>
      </c>
      <c r="F3891" t="s">
        <v>8220</v>
      </c>
      <c r="G3891" t="s">
        <v>8223</v>
      </c>
      <c r="H3891" t="s">
        <v>8245</v>
      </c>
      <c r="I3891">
        <v>1450053370</v>
      </c>
      <c r="J3891">
        <v>1447461370</v>
      </c>
      <c r="K3891" t="b">
        <v>0</v>
      </c>
      <c r="L3891">
        <v>0</v>
      </c>
      <c r="M3891" t="b">
        <v>0</v>
      </c>
      <c r="N3891" t="s">
        <v>8269</v>
      </c>
      <c r="O3891">
        <f t="shared" si="300"/>
        <v>0</v>
      </c>
      <c r="P3891">
        <f t="shared" si="301"/>
        <v>0</v>
      </c>
      <c r="Q3891" s="11" t="s">
        <v>8325</v>
      </c>
      <c r="R3891" t="s">
        <v>8328</v>
      </c>
      <c r="S3891" s="9">
        <f t="shared" si="302"/>
        <v>42322.025115740747</v>
      </c>
      <c r="T3891" s="9">
        <f t="shared" si="303"/>
        <v>42352.025115740747</v>
      </c>
      <c r="U3891">
        <f t="shared" si="304"/>
        <v>2015</v>
      </c>
    </row>
    <row r="3892" spans="1:21" ht="57" x14ac:dyDescent="0.45">
      <c r="A3892">
        <v>4071</v>
      </c>
      <c r="B3892" s="3" t="s">
        <v>4067</v>
      </c>
      <c r="C3892" s="3" t="s">
        <v>8174</v>
      </c>
      <c r="D3892" s="6">
        <v>20000</v>
      </c>
      <c r="E3892" s="8">
        <v>0</v>
      </c>
      <c r="F3892" t="s">
        <v>8220</v>
      </c>
      <c r="G3892" t="s">
        <v>8237</v>
      </c>
      <c r="H3892" t="s">
        <v>8255</v>
      </c>
      <c r="I3892">
        <v>1482779931</v>
      </c>
      <c r="J3892">
        <v>1480187931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8325</v>
      </c>
      <c r="R3892" t="s">
        <v>8328</v>
      </c>
      <c r="S3892" s="9">
        <f t="shared" si="302"/>
        <v>42700.804756944446</v>
      </c>
      <c r="T3892" s="9">
        <f t="shared" si="303"/>
        <v>42730.804756944446</v>
      </c>
      <c r="U3892">
        <f t="shared" si="304"/>
        <v>2016</v>
      </c>
    </row>
    <row r="3893" spans="1:21" ht="42.75" x14ac:dyDescent="0.45">
      <c r="A3893">
        <v>2771</v>
      </c>
      <c r="B3893" s="3" t="s">
        <v>2771</v>
      </c>
      <c r="C3893" s="3" t="s">
        <v>6881</v>
      </c>
      <c r="D3893" s="6">
        <v>19980</v>
      </c>
      <c r="E3893" s="8">
        <v>0</v>
      </c>
      <c r="F3893" t="s">
        <v>8220</v>
      </c>
      <c r="G3893" t="s">
        <v>8223</v>
      </c>
      <c r="H3893" t="s">
        <v>8245</v>
      </c>
      <c r="I3893">
        <v>1359738000</v>
      </c>
      <c r="J3893">
        <v>1355489140</v>
      </c>
      <c r="K3893" t="b">
        <v>0</v>
      </c>
      <c r="L3893">
        <v>0</v>
      </c>
      <c r="M3893" t="b">
        <v>0</v>
      </c>
      <c r="N3893" t="s">
        <v>8302</v>
      </c>
      <c r="O3893">
        <f t="shared" si="300"/>
        <v>0</v>
      </c>
      <c r="P3893">
        <f t="shared" si="301"/>
        <v>0</v>
      </c>
      <c r="Q3893" s="11" t="s">
        <v>8313</v>
      </c>
      <c r="R3893" t="s">
        <v>8358</v>
      </c>
      <c r="S3893" s="9">
        <f t="shared" si="302"/>
        <v>41257.531712962962</v>
      </c>
      <c r="T3893" s="9">
        <f t="shared" si="303"/>
        <v>41306.708333333336</v>
      </c>
      <c r="U3893">
        <f t="shared" si="304"/>
        <v>2012</v>
      </c>
    </row>
    <row r="3894" spans="1:21" ht="42.75" x14ac:dyDescent="0.45">
      <c r="A3894">
        <v>1161</v>
      </c>
      <c r="B3894" s="3" t="s">
        <v>1162</v>
      </c>
      <c r="C3894" s="3" t="s">
        <v>5271</v>
      </c>
      <c r="D3894" s="6">
        <v>18000</v>
      </c>
      <c r="E3894" s="8">
        <v>0</v>
      </c>
      <c r="F3894" t="s">
        <v>8220</v>
      </c>
      <c r="G3894" t="s">
        <v>8223</v>
      </c>
      <c r="H3894" t="s">
        <v>8245</v>
      </c>
      <c r="I3894">
        <v>1432047989</v>
      </c>
      <c r="J3894">
        <v>1430233589</v>
      </c>
      <c r="K3894" t="b">
        <v>0</v>
      </c>
      <c r="L3894">
        <v>0</v>
      </c>
      <c r="M3894" t="b">
        <v>0</v>
      </c>
      <c r="N3894" t="s">
        <v>8282</v>
      </c>
      <c r="O3894">
        <f t="shared" si="300"/>
        <v>0</v>
      </c>
      <c r="P3894">
        <f t="shared" si="301"/>
        <v>0</v>
      </c>
      <c r="Q3894" s="11" t="s">
        <v>8321</v>
      </c>
      <c r="R3894" t="s">
        <v>8347</v>
      </c>
      <c r="S3894" s="9">
        <f t="shared" si="302"/>
        <v>42122.629502314812</v>
      </c>
      <c r="T3894" s="9">
        <f t="shared" si="303"/>
        <v>42143.629502314812</v>
      </c>
      <c r="U3894">
        <f t="shared" si="304"/>
        <v>2015</v>
      </c>
    </row>
    <row r="3895" spans="1:21" ht="42.75" x14ac:dyDescent="0.45">
      <c r="A3895">
        <v>3953</v>
      </c>
      <c r="B3895" s="3" t="s">
        <v>3950</v>
      </c>
      <c r="C3895" s="3" t="s">
        <v>8060</v>
      </c>
      <c r="D3895" s="6">
        <v>17600</v>
      </c>
      <c r="E3895" s="8">
        <v>0</v>
      </c>
      <c r="F3895" t="s">
        <v>8220</v>
      </c>
      <c r="G3895" t="s">
        <v>8223</v>
      </c>
      <c r="H3895" t="s">
        <v>8245</v>
      </c>
      <c r="I3895">
        <v>1469834940</v>
      </c>
      <c r="J3895">
        <v>1467162586</v>
      </c>
      <c r="K3895" t="b">
        <v>0</v>
      </c>
      <c r="L3895">
        <v>0</v>
      </c>
      <c r="M3895" t="b">
        <v>0</v>
      </c>
      <c r="N3895" t="s">
        <v>8269</v>
      </c>
      <c r="O3895">
        <f t="shared" si="300"/>
        <v>0</v>
      </c>
      <c r="P3895">
        <f t="shared" si="301"/>
        <v>0</v>
      </c>
      <c r="Q3895" s="11" t="s">
        <v>8325</v>
      </c>
      <c r="R3895" t="s">
        <v>8328</v>
      </c>
      <c r="S3895" s="9">
        <f t="shared" si="302"/>
        <v>42550.048449074078</v>
      </c>
      <c r="T3895" s="9">
        <f t="shared" si="303"/>
        <v>42580.978472222225</v>
      </c>
      <c r="U3895">
        <f t="shared" si="304"/>
        <v>2016</v>
      </c>
    </row>
    <row r="3896" spans="1:21" ht="42.75" x14ac:dyDescent="0.45">
      <c r="A3896">
        <v>770</v>
      </c>
      <c r="B3896" s="3" t="s">
        <v>771</v>
      </c>
      <c r="C3896" s="3" t="s">
        <v>4880</v>
      </c>
      <c r="D3896" s="6">
        <v>17500</v>
      </c>
      <c r="E3896" s="8">
        <v>0</v>
      </c>
      <c r="F3896" t="s">
        <v>8220</v>
      </c>
      <c r="G3896" t="s">
        <v>8223</v>
      </c>
      <c r="H3896" t="s">
        <v>8245</v>
      </c>
      <c r="I3896">
        <v>1361750369</v>
      </c>
      <c r="J3896">
        <v>1358294369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8313</v>
      </c>
      <c r="R3896" t="s">
        <v>8354</v>
      </c>
      <c r="S3896" s="9">
        <f t="shared" si="302"/>
        <v>41289.999641203707</v>
      </c>
      <c r="T3896" s="9">
        <f t="shared" si="303"/>
        <v>41329.999641203707</v>
      </c>
      <c r="U3896">
        <f t="shared" si="304"/>
        <v>2013</v>
      </c>
    </row>
    <row r="3897" spans="1:21" ht="28.5" x14ac:dyDescent="0.45">
      <c r="A3897">
        <v>165</v>
      </c>
      <c r="B3897" s="3" t="s">
        <v>167</v>
      </c>
      <c r="C3897" s="3" t="s">
        <v>4275</v>
      </c>
      <c r="D3897" s="6">
        <v>17000</v>
      </c>
      <c r="E3897" s="8">
        <v>0</v>
      </c>
      <c r="F3897" t="s">
        <v>8220</v>
      </c>
      <c r="G3897" t="s">
        <v>8224</v>
      </c>
      <c r="H3897" t="s">
        <v>8246</v>
      </c>
      <c r="I3897">
        <v>1452613724</v>
      </c>
      <c r="J3897">
        <v>1450021724</v>
      </c>
      <c r="K3897" t="b">
        <v>0</v>
      </c>
      <c r="L3897">
        <v>0</v>
      </c>
      <c r="M3897" t="b">
        <v>0</v>
      </c>
      <c r="N3897" t="s">
        <v>8266</v>
      </c>
      <c r="O3897">
        <f t="shared" si="300"/>
        <v>0</v>
      </c>
      <c r="P3897">
        <f t="shared" si="301"/>
        <v>0</v>
      </c>
      <c r="Q3897" s="11" t="s">
        <v>8323</v>
      </c>
      <c r="R3897" t="s">
        <v>8327</v>
      </c>
      <c r="S3897" s="9">
        <f t="shared" si="302"/>
        <v>42351.658842592587</v>
      </c>
      <c r="T3897" s="9">
        <f t="shared" si="303"/>
        <v>42381.658842592587</v>
      </c>
      <c r="U3897">
        <f t="shared" si="304"/>
        <v>2015</v>
      </c>
    </row>
    <row r="3898" spans="1:21" ht="28.5" x14ac:dyDescent="0.45">
      <c r="A3898">
        <v>906</v>
      </c>
      <c r="B3898" s="3" t="s">
        <v>907</v>
      </c>
      <c r="C3898" s="3" t="s">
        <v>5016</v>
      </c>
      <c r="D3898" s="6">
        <v>15000</v>
      </c>
      <c r="E3898" s="8">
        <v>0</v>
      </c>
      <c r="F3898" t="s">
        <v>8220</v>
      </c>
      <c r="G3898" t="s">
        <v>8223</v>
      </c>
      <c r="H3898" t="s">
        <v>8245</v>
      </c>
      <c r="I3898">
        <v>1394681590</v>
      </c>
      <c r="J3898">
        <v>1392093190</v>
      </c>
      <c r="K3898" t="b">
        <v>0</v>
      </c>
      <c r="L3898">
        <v>0</v>
      </c>
      <c r="M3898" t="b">
        <v>0</v>
      </c>
      <c r="N3898" t="s">
        <v>8276</v>
      </c>
      <c r="O3898">
        <f t="shared" si="300"/>
        <v>0</v>
      </c>
      <c r="P3898">
        <f t="shared" si="301"/>
        <v>0</v>
      </c>
      <c r="Q3898" s="11" t="s">
        <v>8329</v>
      </c>
      <c r="R3898" t="s">
        <v>8352</v>
      </c>
      <c r="S3898" s="9">
        <f t="shared" si="302"/>
        <v>41681.189699074072</v>
      </c>
      <c r="T3898" s="9">
        <f t="shared" si="303"/>
        <v>41711.148032407407</v>
      </c>
      <c r="U3898">
        <f t="shared" si="304"/>
        <v>2014</v>
      </c>
    </row>
    <row r="3899" spans="1:21" ht="42.75" x14ac:dyDescent="0.45">
      <c r="A3899">
        <v>1597</v>
      </c>
      <c r="B3899" s="3" t="s">
        <v>1598</v>
      </c>
      <c r="C3899" s="3" t="s">
        <v>5707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1474360197</v>
      </c>
      <c r="J3899">
        <v>1471768197</v>
      </c>
      <c r="K3899" t="b">
        <v>0</v>
      </c>
      <c r="L3899">
        <v>0</v>
      </c>
      <c r="M3899" t="b">
        <v>0</v>
      </c>
      <c r="N3899" t="s">
        <v>8289</v>
      </c>
      <c r="O3899">
        <f t="shared" si="300"/>
        <v>0</v>
      </c>
      <c r="P3899">
        <f t="shared" si="301"/>
        <v>0</v>
      </c>
      <c r="Q3899" s="11" t="s">
        <v>8315</v>
      </c>
      <c r="R3899" t="s">
        <v>8353</v>
      </c>
      <c r="S3899" s="9">
        <f t="shared" si="302"/>
        <v>42603.354131944448</v>
      </c>
      <c r="T3899" s="9">
        <f t="shared" si="303"/>
        <v>42633.354131944448</v>
      </c>
      <c r="U3899">
        <f t="shared" si="304"/>
        <v>2016</v>
      </c>
    </row>
    <row r="3900" spans="1:21" ht="28.5" x14ac:dyDescent="0.45">
      <c r="A3900">
        <v>1818</v>
      </c>
      <c r="B3900" s="3" t="s">
        <v>1819</v>
      </c>
      <c r="C3900" s="3" t="s">
        <v>5928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1428035850</v>
      </c>
      <c r="J3900">
        <v>1425447450</v>
      </c>
      <c r="K3900" t="b">
        <v>0</v>
      </c>
      <c r="L3900">
        <v>0</v>
      </c>
      <c r="M3900" t="b">
        <v>0</v>
      </c>
      <c r="N3900" t="s">
        <v>8283</v>
      </c>
      <c r="O3900">
        <f t="shared" si="300"/>
        <v>0</v>
      </c>
      <c r="P3900">
        <f t="shared" si="301"/>
        <v>0</v>
      </c>
      <c r="Q3900" s="11" t="s">
        <v>8315</v>
      </c>
      <c r="R3900" t="s">
        <v>8316</v>
      </c>
      <c r="S3900" s="9">
        <f t="shared" si="302"/>
        <v>42067.234375</v>
      </c>
      <c r="T3900" s="9">
        <f t="shared" si="303"/>
        <v>42097.192708333328</v>
      </c>
      <c r="U3900">
        <f t="shared" si="304"/>
        <v>2015</v>
      </c>
    </row>
    <row r="3901" spans="1:21" ht="42.75" x14ac:dyDescent="0.45">
      <c r="A3901">
        <v>2141</v>
      </c>
      <c r="B3901" s="3" t="s">
        <v>2142</v>
      </c>
      <c r="C3901" s="3" t="s">
        <v>6251</v>
      </c>
      <c r="D3901" s="6">
        <v>15000</v>
      </c>
      <c r="E3901" s="8">
        <v>0</v>
      </c>
      <c r="F3901" t="s">
        <v>8220</v>
      </c>
      <c r="G3901" t="s">
        <v>8223</v>
      </c>
      <c r="H3901" t="s">
        <v>8245</v>
      </c>
      <c r="I3901">
        <v>1415947159</v>
      </c>
      <c r="J3901">
        <v>1413351559</v>
      </c>
      <c r="K3901" t="b">
        <v>0</v>
      </c>
      <c r="L3901">
        <v>0</v>
      </c>
      <c r="M3901" t="b">
        <v>0</v>
      </c>
      <c r="N3901" t="s">
        <v>8280</v>
      </c>
      <c r="O3901">
        <f t="shared" si="300"/>
        <v>0</v>
      </c>
      <c r="P3901">
        <f t="shared" si="301"/>
        <v>0</v>
      </c>
      <c r="Q3901" s="11" t="s">
        <v>8318</v>
      </c>
      <c r="R3901" t="s">
        <v>8336</v>
      </c>
      <c r="S3901" s="9">
        <f t="shared" si="302"/>
        <v>41927.235636574071</v>
      </c>
      <c r="T3901" s="9">
        <f t="shared" si="303"/>
        <v>41957.277303240742</v>
      </c>
      <c r="U3901">
        <f t="shared" si="304"/>
        <v>2014</v>
      </c>
    </row>
    <row r="3902" spans="1:21" ht="42.75" x14ac:dyDescent="0.45">
      <c r="A3902">
        <v>2404</v>
      </c>
      <c r="B3902" s="3" t="s">
        <v>2405</v>
      </c>
      <c r="C3902" s="3" t="s">
        <v>6514</v>
      </c>
      <c r="D3902" s="6">
        <v>15000</v>
      </c>
      <c r="E3902" s="8">
        <v>0</v>
      </c>
      <c r="F3902" t="s">
        <v>8220</v>
      </c>
      <c r="G3902" t="s">
        <v>8223</v>
      </c>
      <c r="H3902" t="s">
        <v>8245</v>
      </c>
      <c r="I3902">
        <v>1451782607</v>
      </c>
      <c r="J3902">
        <v>1449190607</v>
      </c>
      <c r="K3902" t="b">
        <v>0</v>
      </c>
      <c r="L3902">
        <v>0</v>
      </c>
      <c r="M3902" t="b">
        <v>0</v>
      </c>
      <c r="N3902" t="s">
        <v>8282</v>
      </c>
      <c r="O3902">
        <f t="shared" si="300"/>
        <v>0</v>
      </c>
      <c r="P3902">
        <f t="shared" si="301"/>
        <v>0</v>
      </c>
      <c r="Q3902" s="11" t="s">
        <v>8321</v>
      </c>
      <c r="R3902" t="s">
        <v>8347</v>
      </c>
      <c r="S3902" s="9">
        <f t="shared" si="302"/>
        <v>42342.03943287037</v>
      </c>
      <c r="T3902" s="9">
        <f t="shared" si="303"/>
        <v>42372.03943287037</v>
      </c>
      <c r="U3902">
        <f t="shared" si="304"/>
        <v>2015</v>
      </c>
    </row>
    <row r="3903" spans="1:21" ht="57" x14ac:dyDescent="0.45">
      <c r="A3903">
        <v>2410</v>
      </c>
      <c r="B3903" s="3" t="s">
        <v>2411</v>
      </c>
      <c r="C3903" s="3" t="s">
        <v>6520</v>
      </c>
      <c r="D3903" s="6">
        <v>15000</v>
      </c>
      <c r="E3903" s="8">
        <v>0</v>
      </c>
      <c r="F3903" t="s">
        <v>8220</v>
      </c>
      <c r="G3903" t="s">
        <v>8225</v>
      </c>
      <c r="H3903" t="s">
        <v>8247</v>
      </c>
      <c r="I3903">
        <v>1441619275</v>
      </c>
      <c r="J3903">
        <v>1439027275</v>
      </c>
      <c r="K3903" t="b">
        <v>0</v>
      </c>
      <c r="L3903">
        <v>0</v>
      </c>
      <c r="M3903" t="b">
        <v>0</v>
      </c>
      <c r="N3903" t="s">
        <v>8282</v>
      </c>
      <c r="O3903">
        <f t="shared" si="300"/>
        <v>0</v>
      </c>
      <c r="P3903">
        <f t="shared" si="301"/>
        <v>0</v>
      </c>
      <c r="Q3903" s="11" t="s">
        <v>8321</v>
      </c>
      <c r="R3903" t="s">
        <v>8347</v>
      </c>
      <c r="S3903" s="9">
        <f t="shared" si="302"/>
        <v>42224.408275462964</v>
      </c>
      <c r="T3903" s="9">
        <f t="shared" si="303"/>
        <v>42254.408275462964</v>
      </c>
      <c r="U3903">
        <f t="shared" si="304"/>
        <v>2015</v>
      </c>
    </row>
    <row r="3904" spans="1:21" ht="42.75" x14ac:dyDescent="0.45">
      <c r="A3904">
        <v>2687</v>
      </c>
      <c r="B3904" s="3" t="s">
        <v>2687</v>
      </c>
      <c r="C3904" s="3" t="s">
        <v>6797</v>
      </c>
      <c r="D3904" s="6">
        <v>15000</v>
      </c>
      <c r="E3904" s="8">
        <v>0</v>
      </c>
      <c r="F3904" t="s">
        <v>8220</v>
      </c>
      <c r="G3904" t="s">
        <v>8223</v>
      </c>
      <c r="H3904" t="s">
        <v>8245</v>
      </c>
      <c r="I3904">
        <v>1435591318</v>
      </c>
      <c r="J3904">
        <v>1432999318</v>
      </c>
      <c r="K3904" t="b">
        <v>0</v>
      </c>
      <c r="L3904">
        <v>0</v>
      </c>
      <c r="M3904" t="b">
        <v>0</v>
      </c>
      <c r="N3904" t="s">
        <v>8282</v>
      </c>
      <c r="O3904">
        <f t="shared" si="300"/>
        <v>0</v>
      </c>
      <c r="P3904">
        <f t="shared" si="301"/>
        <v>0</v>
      </c>
      <c r="Q3904" s="11" t="s">
        <v>8321</v>
      </c>
      <c r="R3904" t="s">
        <v>8347</v>
      </c>
      <c r="S3904" s="9">
        <f t="shared" si="302"/>
        <v>42154.64025462963</v>
      </c>
      <c r="T3904" s="9">
        <f t="shared" si="303"/>
        <v>42184.64025462963</v>
      </c>
      <c r="U3904">
        <f t="shared" si="304"/>
        <v>2015</v>
      </c>
    </row>
    <row r="3905" spans="1:21" ht="42.75" x14ac:dyDescent="0.45">
      <c r="A3905">
        <v>3790</v>
      </c>
      <c r="B3905" s="3" t="s">
        <v>3787</v>
      </c>
      <c r="C3905" s="3" t="s">
        <v>7900</v>
      </c>
      <c r="D3905" s="6">
        <v>15000</v>
      </c>
      <c r="E3905" s="8">
        <v>0</v>
      </c>
      <c r="F3905" t="s">
        <v>8220</v>
      </c>
      <c r="G3905" t="s">
        <v>8223</v>
      </c>
      <c r="H3905" t="s">
        <v>8245</v>
      </c>
      <c r="I3905">
        <v>1479834023</v>
      </c>
      <c r="J3905">
        <v>1477238423</v>
      </c>
      <c r="K3905" t="b">
        <v>0</v>
      </c>
      <c r="L3905">
        <v>0</v>
      </c>
      <c r="M3905" t="b">
        <v>0</v>
      </c>
      <c r="N3905" t="s">
        <v>8303</v>
      </c>
      <c r="O3905">
        <f t="shared" si="300"/>
        <v>0</v>
      </c>
      <c r="P3905">
        <f t="shared" si="301"/>
        <v>0</v>
      </c>
      <c r="Q3905" s="11" t="s">
        <v>8325</v>
      </c>
      <c r="R3905" t="s">
        <v>8337</v>
      </c>
      <c r="S3905" s="9">
        <f t="shared" si="302"/>
        <v>42666.666932870372</v>
      </c>
      <c r="T3905" s="9">
        <f t="shared" si="303"/>
        <v>42696.708599537036</v>
      </c>
      <c r="U3905">
        <f t="shared" si="304"/>
        <v>2016</v>
      </c>
    </row>
    <row r="3906" spans="1:21" ht="42.75" x14ac:dyDescent="0.45">
      <c r="A3906">
        <v>510</v>
      </c>
      <c r="B3906" s="3" t="s">
        <v>511</v>
      </c>
      <c r="C3906" s="3" t="s">
        <v>4620</v>
      </c>
      <c r="D3906" s="6">
        <v>14000</v>
      </c>
      <c r="E3906" s="8">
        <v>0</v>
      </c>
      <c r="F3906" t="s">
        <v>8220</v>
      </c>
      <c r="G3906" t="s">
        <v>8223</v>
      </c>
      <c r="H3906" t="s">
        <v>8245</v>
      </c>
      <c r="I3906">
        <v>1456805639</v>
      </c>
      <c r="J3906">
        <v>1454213639</v>
      </c>
      <c r="K3906" t="b">
        <v>0</v>
      </c>
      <c r="L3906">
        <v>0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0</v>
      </c>
      <c r="Q3906" s="11" t="s">
        <v>8323</v>
      </c>
      <c r="R3906" t="s">
        <v>8341</v>
      </c>
      <c r="S3906" s="9">
        <f t="shared" si="302"/>
        <v>42400.176377314812</v>
      </c>
      <c r="T3906" s="9">
        <f t="shared" si="303"/>
        <v>42430.176377314812</v>
      </c>
      <c r="U3906">
        <f t="shared" si="304"/>
        <v>2016</v>
      </c>
    </row>
    <row r="3907" spans="1:21" ht="42.75" x14ac:dyDescent="0.45">
      <c r="A3907">
        <v>1425</v>
      </c>
      <c r="B3907" s="3" t="s">
        <v>1426</v>
      </c>
      <c r="C3907" s="3" t="s">
        <v>5535</v>
      </c>
      <c r="D3907" s="6">
        <v>13000</v>
      </c>
      <c r="E3907" s="8">
        <v>0</v>
      </c>
      <c r="F3907" t="s">
        <v>8220</v>
      </c>
      <c r="G3907" t="s">
        <v>8223</v>
      </c>
      <c r="H3907" t="s">
        <v>8245</v>
      </c>
      <c r="I3907">
        <v>1430276959</v>
      </c>
      <c r="J3907">
        <v>1427684959</v>
      </c>
      <c r="K3907" t="b">
        <v>0</v>
      </c>
      <c r="L3907">
        <v>0</v>
      </c>
      <c r="M3907" t="b">
        <v>0</v>
      </c>
      <c r="N3907" t="s">
        <v>8285</v>
      </c>
      <c r="O3907">
        <f t="shared" si="305"/>
        <v>0</v>
      </c>
      <c r="P3907">
        <f t="shared" ref="P3907:P3970" si="306">IFERROR(ROUND(E3907/L3907,2),0)</f>
        <v>0</v>
      </c>
      <c r="Q3907" s="11" t="s">
        <v>8313</v>
      </c>
      <c r="R3907" t="s">
        <v>8350</v>
      </c>
      <c r="S3907" s="9">
        <f t="shared" ref="S3907:S3970" si="307">(((J3907/60)/60)/24)+DATE(1970,1,1)</f>
        <v>42093.131469907406</v>
      </c>
      <c r="T3907" s="9">
        <f t="shared" ref="T3907:T3970" si="308">(((I3907/60)/60)/24)+DATE(1970,1,1)</f>
        <v>42123.131469907406</v>
      </c>
      <c r="U3907">
        <f t="shared" ref="U3907:U3970" si="309">YEAR(S3907)</f>
        <v>2015</v>
      </c>
    </row>
    <row r="3908" spans="1:21" ht="42.75" x14ac:dyDescent="0.45">
      <c r="A3908">
        <v>1443</v>
      </c>
      <c r="B3908" s="3" t="s">
        <v>1444</v>
      </c>
      <c r="C3908" s="3" t="s">
        <v>5553</v>
      </c>
      <c r="D3908" s="6">
        <v>13000</v>
      </c>
      <c r="E3908" s="8">
        <v>0</v>
      </c>
      <c r="F3908" t="s">
        <v>8220</v>
      </c>
      <c r="G3908" t="s">
        <v>8229</v>
      </c>
      <c r="H3908" t="s">
        <v>8248</v>
      </c>
      <c r="I3908">
        <v>1483395209</v>
      </c>
      <c r="J3908">
        <v>1480803209</v>
      </c>
      <c r="K3908" t="b">
        <v>0</v>
      </c>
      <c r="L3908">
        <v>0</v>
      </c>
      <c r="M3908" t="b">
        <v>0</v>
      </c>
      <c r="N3908" t="s">
        <v>8285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8350</v>
      </c>
      <c r="S3908" s="9">
        <f t="shared" si="307"/>
        <v>42707.926030092596</v>
      </c>
      <c r="T3908" s="9">
        <f t="shared" si="308"/>
        <v>42737.926030092596</v>
      </c>
      <c r="U3908">
        <f t="shared" si="309"/>
        <v>2016</v>
      </c>
    </row>
    <row r="3909" spans="1:21" ht="42.75" x14ac:dyDescent="0.45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305"/>
        <v>0</v>
      </c>
      <c r="P3909">
        <f t="shared" si="306"/>
        <v>0</v>
      </c>
      <c r="Q3909" s="11" t="s">
        <v>8323</v>
      </c>
      <c r="R3909" t="s">
        <v>8327</v>
      </c>
      <c r="S3909" s="9">
        <f t="shared" si="307"/>
        <v>42567.004432870366</v>
      </c>
      <c r="T3909" s="9">
        <f t="shared" si="308"/>
        <v>42588.004432870366</v>
      </c>
      <c r="U3909">
        <f t="shared" si="309"/>
        <v>2016</v>
      </c>
    </row>
    <row r="3910" spans="1:21" ht="42.75" x14ac:dyDescent="0.45">
      <c r="A3910">
        <v>488</v>
      </c>
      <c r="B3910" s="3" t="s">
        <v>489</v>
      </c>
      <c r="C3910" s="3" t="s">
        <v>4598</v>
      </c>
      <c r="D3910" s="6">
        <v>12000</v>
      </c>
      <c r="E3910" s="8">
        <v>0</v>
      </c>
      <c r="F3910" t="s">
        <v>8220</v>
      </c>
      <c r="G3910" t="s">
        <v>8223</v>
      </c>
      <c r="H3910" t="s">
        <v>8245</v>
      </c>
      <c r="I3910">
        <v>1483924700</v>
      </c>
      <c r="J3910">
        <v>1481332700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8323</v>
      </c>
      <c r="R3910" t="s">
        <v>8341</v>
      </c>
      <c r="S3910" s="9">
        <f t="shared" si="307"/>
        <v>42714.054398148146</v>
      </c>
      <c r="T3910" s="9">
        <f t="shared" si="308"/>
        <v>42744.054398148146</v>
      </c>
      <c r="U3910">
        <f t="shared" si="309"/>
        <v>2016</v>
      </c>
    </row>
    <row r="3911" spans="1:21" ht="42.75" x14ac:dyDescent="0.45">
      <c r="A3911">
        <v>3194</v>
      </c>
      <c r="B3911" s="3" t="s">
        <v>3194</v>
      </c>
      <c r="C3911" s="3" t="s">
        <v>7304</v>
      </c>
      <c r="D3911" s="6">
        <v>11000</v>
      </c>
      <c r="E3911" s="8">
        <v>0</v>
      </c>
      <c r="F3911" t="s">
        <v>8220</v>
      </c>
      <c r="G3911" t="s">
        <v>8223</v>
      </c>
      <c r="H3911" t="s">
        <v>8245</v>
      </c>
      <c r="I3911">
        <v>1437960598</v>
      </c>
      <c r="J3911">
        <v>1435368598</v>
      </c>
      <c r="K3911" t="b">
        <v>0</v>
      </c>
      <c r="L3911">
        <v>0</v>
      </c>
      <c r="M3911" t="b">
        <v>0</v>
      </c>
      <c r="N3911" t="s">
        <v>8303</v>
      </c>
      <c r="O3911">
        <f t="shared" si="305"/>
        <v>0</v>
      </c>
      <c r="P3911">
        <f t="shared" si="306"/>
        <v>0</v>
      </c>
      <c r="Q3911" s="11" t="s">
        <v>8325</v>
      </c>
      <c r="R3911" t="s">
        <v>8337</v>
      </c>
      <c r="S3911" s="9">
        <f t="shared" si="307"/>
        <v>42182.062476851846</v>
      </c>
      <c r="T3911" s="9">
        <f t="shared" si="308"/>
        <v>42212.062476851846</v>
      </c>
      <c r="U3911">
        <f t="shared" si="309"/>
        <v>2015</v>
      </c>
    </row>
    <row r="3912" spans="1:21" ht="42.75" x14ac:dyDescent="0.45">
      <c r="A3912">
        <v>199</v>
      </c>
      <c r="B3912" s="3" t="s">
        <v>201</v>
      </c>
      <c r="C3912" s="3" t="s">
        <v>4309</v>
      </c>
      <c r="D3912" s="6">
        <v>10000</v>
      </c>
      <c r="E3912" s="8">
        <v>0</v>
      </c>
      <c r="F3912" t="s">
        <v>8220</v>
      </c>
      <c r="G3912" t="s">
        <v>8223</v>
      </c>
      <c r="H3912" t="s">
        <v>8245</v>
      </c>
      <c r="I3912">
        <v>1472698702</v>
      </c>
      <c r="J3912">
        <v>1470106702</v>
      </c>
      <c r="K3912" t="b">
        <v>0</v>
      </c>
      <c r="L3912">
        <v>0</v>
      </c>
      <c r="M3912" t="b">
        <v>0</v>
      </c>
      <c r="N3912" t="s">
        <v>8266</v>
      </c>
      <c r="O3912">
        <f t="shared" si="305"/>
        <v>0</v>
      </c>
      <c r="P3912">
        <f t="shared" si="306"/>
        <v>0</v>
      </c>
      <c r="Q3912" s="11" t="s">
        <v>8323</v>
      </c>
      <c r="R3912" t="s">
        <v>8327</v>
      </c>
      <c r="S3912" s="9">
        <f t="shared" si="307"/>
        <v>42584.123865740738</v>
      </c>
      <c r="T3912" s="9">
        <f t="shared" si="308"/>
        <v>42614.123865740738</v>
      </c>
      <c r="U3912">
        <f t="shared" si="309"/>
        <v>2016</v>
      </c>
    </row>
    <row r="3913" spans="1:21" ht="42.75" x14ac:dyDescent="0.45">
      <c r="A3913">
        <v>235</v>
      </c>
      <c r="B3913" s="3" t="s">
        <v>237</v>
      </c>
      <c r="C3913" s="3" t="s">
        <v>4345</v>
      </c>
      <c r="D3913" s="6">
        <v>10000</v>
      </c>
      <c r="E3913" s="8">
        <v>0</v>
      </c>
      <c r="F3913" t="s">
        <v>8220</v>
      </c>
      <c r="G3913" t="s">
        <v>8223</v>
      </c>
      <c r="H3913" t="s">
        <v>8245</v>
      </c>
      <c r="I3913">
        <v>1436478497</v>
      </c>
      <c r="J3913">
        <v>1433886497</v>
      </c>
      <c r="K3913" t="b">
        <v>0</v>
      </c>
      <c r="L3913">
        <v>0</v>
      </c>
      <c r="M3913" t="b">
        <v>0</v>
      </c>
      <c r="N3913" t="s">
        <v>8266</v>
      </c>
      <c r="O3913">
        <f t="shared" si="305"/>
        <v>0</v>
      </c>
      <c r="P3913">
        <f t="shared" si="306"/>
        <v>0</v>
      </c>
      <c r="Q3913" s="11" t="s">
        <v>8323</v>
      </c>
      <c r="R3913" t="s">
        <v>8327</v>
      </c>
      <c r="S3913" s="9">
        <f t="shared" si="307"/>
        <v>42164.908530092594</v>
      </c>
      <c r="T3913" s="9">
        <f t="shared" si="308"/>
        <v>42194.908530092594</v>
      </c>
      <c r="U3913">
        <f t="shared" si="309"/>
        <v>2015</v>
      </c>
    </row>
    <row r="3914" spans="1:21" ht="42.75" x14ac:dyDescent="0.45">
      <c r="A3914">
        <v>478</v>
      </c>
      <c r="B3914" s="3" t="s">
        <v>479</v>
      </c>
      <c r="C3914" s="3" t="s">
        <v>4588</v>
      </c>
      <c r="D3914" s="6">
        <v>10000</v>
      </c>
      <c r="E3914" s="8">
        <v>0</v>
      </c>
      <c r="F3914" t="s">
        <v>8220</v>
      </c>
      <c r="G3914" t="s">
        <v>8223</v>
      </c>
      <c r="H3914" t="s">
        <v>8245</v>
      </c>
      <c r="I3914">
        <v>1427921509</v>
      </c>
      <c r="J3914">
        <v>1425333109</v>
      </c>
      <c r="K3914" t="b">
        <v>0</v>
      </c>
      <c r="L3914">
        <v>0</v>
      </c>
      <c r="M3914" t="b">
        <v>0</v>
      </c>
      <c r="N3914" t="s">
        <v>8268</v>
      </c>
      <c r="O3914">
        <f t="shared" si="305"/>
        <v>0</v>
      </c>
      <c r="P3914">
        <f t="shared" si="306"/>
        <v>0</v>
      </c>
      <c r="Q3914" s="11" t="s">
        <v>8323</v>
      </c>
      <c r="R3914" t="s">
        <v>8341</v>
      </c>
      <c r="S3914" s="9">
        <f t="shared" si="307"/>
        <v>42065.910983796297</v>
      </c>
      <c r="T3914" s="9">
        <f t="shared" si="308"/>
        <v>42095.869317129633</v>
      </c>
      <c r="U3914">
        <f t="shared" si="309"/>
        <v>2015</v>
      </c>
    </row>
    <row r="3915" spans="1:21" ht="42.75" x14ac:dyDescent="0.45">
      <c r="A3915">
        <v>491</v>
      </c>
      <c r="B3915" s="3" t="s">
        <v>492</v>
      </c>
      <c r="C3915" s="3" t="s">
        <v>4601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1453937699</v>
      </c>
      <c r="J3915">
        <v>1451345699</v>
      </c>
      <c r="K3915" t="b">
        <v>0</v>
      </c>
      <c r="L3915">
        <v>0</v>
      </c>
      <c r="M3915" t="b">
        <v>0</v>
      </c>
      <c r="N3915" t="s">
        <v>8268</v>
      </c>
      <c r="O3915">
        <f t="shared" si="305"/>
        <v>0</v>
      </c>
      <c r="P3915">
        <f t="shared" si="306"/>
        <v>0</v>
      </c>
      <c r="Q3915" s="11" t="s">
        <v>8323</v>
      </c>
      <c r="R3915" t="s">
        <v>8341</v>
      </c>
      <c r="S3915" s="9">
        <f t="shared" si="307"/>
        <v>42366.982627314821</v>
      </c>
      <c r="T3915" s="9">
        <f t="shared" si="308"/>
        <v>42396.982627314821</v>
      </c>
      <c r="U3915">
        <f t="shared" si="309"/>
        <v>2015</v>
      </c>
    </row>
    <row r="3916" spans="1:21" ht="42.75" x14ac:dyDescent="0.45">
      <c r="A3916">
        <v>501</v>
      </c>
      <c r="B3916" s="3" t="s">
        <v>502</v>
      </c>
      <c r="C3916" s="3" t="s">
        <v>4611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>
        <v>1310189851</v>
      </c>
      <c r="J3916">
        <v>1307597851</v>
      </c>
      <c r="K3916" t="b">
        <v>0</v>
      </c>
      <c r="L3916">
        <v>0</v>
      </c>
      <c r="M3916" t="b">
        <v>0</v>
      </c>
      <c r="N3916" t="s">
        <v>8268</v>
      </c>
      <c r="O3916">
        <f t="shared" si="305"/>
        <v>0</v>
      </c>
      <c r="P3916">
        <f t="shared" si="306"/>
        <v>0</v>
      </c>
      <c r="Q3916" s="11" t="s">
        <v>8323</v>
      </c>
      <c r="R3916" t="s">
        <v>8341</v>
      </c>
      <c r="S3916" s="9">
        <f t="shared" si="307"/>
        <v>40703.234386574077</v>
      </c>
      <c r="T3916" s="9">
        <f t="shared" si="308"/>
        <v>40733.234386574077</v>
      </c>
      <c r="U3916">
        <f t="shared" si="309"/>
        <v>2011</v>
      </c>
    </row>
    <row r="3917" spans="1:21" ht="42.75" x14ac:dyDescent="0.45">
      <c r="A3917">
        <v>567</v>
      </c>
      <c r="B3917" s="3" t="s">
        <v>568</v>
      </c>
      <c r="C3917" s="3" t="s">
        <v>4677</v>
      </c>
      <c r="D3917" s="6">
        <v>10000</v>
      </c>
      <c r="E3917" s="8">
        <v>0</v>
      </c>
      <c r="F3917" t="s">
        <v>8220</v>
      </c>
      <c r="G3917" t="s">
        <v>8223</v>
      </c>
      <c r="H3917" t="s">
        <v>8245</v>
      </c>
      <c r="I3917">
        <v>1420143194</v>
      </c>
      <c r="J3917">
        <v>1417551194</v>
      </c>
      <c r="K3917" t="b">
        <v>0</v>
      </c>
      <c r="L3917">
        <v>0</v>
      </c>
      <c r="M3917" t="b">
        <v>0</v>
      </c>
      <c r="N3917" t="s">
        <v>8270</v>
      </c>
      <c r="O3917">
        <f t="shared" si="305"/>
        <v>0</v>
      </c>
      <c r="P3917">
        <f t="shared" si="306"/>
        <v>0</v>
      </c>
      <c r="Q3917" s="11" t="s">
        <v>8310</v>
      </c>
      <c r="R3917" t="s">
        <v>8344</v>
      </c>
      <c r="S3917" s="9">
        <f t="shared" si="307"/>
        <v>41975.842523148152</v>
      </c>
      <c r="T3917" s="9">
        <f t="shared" si="308"/>
        <v>42005.842523148152</v>
      </c>
      <c r="U3917">
        <f t="shared" si="309"/>
        <v>2014</v>
      </c>
    </row>
    <row r="3918" spans="1:21" ht="57" x14ac:dyDescent="0.45">
      <c r="A3918">
        <v>1107</v>
      </c>
      <c r="B3918" s="3" t="s">
        <v>1108</v>
      </c>
      <c r="C3918" s="3" t="s">
        <v>5217</v>
      </c>
      <c r="D3918" s="6">
        <v>10000</v>
      </c>
      <c r="E3918" s="8">
        <v>0</v>
      </c>
      <c r="F3918" t="s">
        <v>8220</v>
      </c>
      <c r="G3918" t="s">
        <v>8223</v>
      </c>
      <c r="H3918" t="s">
        <v>8245</v>
      </c>
      <c r="I3918">
        <v>1406148024</v>
      </c>
      <c r="J3918">
        <v>1403556024</v>
      </c>
      <c r="K3918" t="b">
        <v>0</v>
      </c>
      <c r="L3918">
        <v>0</v>
      </c>
      <c r="M3918" t="b">
        <v>0</v>
      </c>
      <c r="N3918" t="s">
        <v>8280</v>
      </c>
      <c r="O3918">
        <f t="shared" si="305"/>
        <v>0</v>
      </c>
      <c r="P3918">
        <f t="shared" si="306"/>
        <v>0</v>
      </c>
      <c r="Q3918" s="11" t="s">
        <v>8318</v>
      </c>
      <c r="R3918" t="s">
        <v>8336</v>
      </c>
      <c r="S3918" s="9">
        <f t="shared" si="307"/>
        <v>41813.861388888887</v>
      </c>
      <c r="T3918" s="9">
        <f t="shared" si="308"/>
        <v>41843.861388888887</v>
      </c>
      <c r="U3918">
        <f t="shared" si="309"/>
        <v>2014</v>
      </c>
    </row>
    <row r="3919" spans="1:21" ht="57" x14ac:dyDescent="0.45">
      <c r="A3919">
        <v>1164</v>
      </c>
      <c r="B3919" s="3" t="s">
        <v>1165</v>
      </c>
      <c r="C3919" s="3" t="s">
        <v>5274</v>
      </c>
      <c r="D3919" s="6">
        <v>10000</v>
      </c>
      <c r="E3919" s="8">
        <v>0</v>
      </c>
      <c r="F3919" t="s">
        <v>8220</v>
      </c>
      <c r="G3919" t="s">
        <v>8223</v>
      </c>
      <c r="H3919" t="s">
        <v>8245</v>
      </c>
      <c r="I3919">
        <v>1466270582</v>
      </c>
      <c r="J3919">
        <v>1463678582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8321</v>
      </c>
      <c r="R3919" t="s">
        <v>8347</v>
      </c>
      <c r="S3919" s="9">
        <f t="shared" si="307"/>
        <v>42509.724328703705</v>
      </c>
      <c r="T3919" s="9">
        <f t="shared" si="308"/>
        <v>42539.724328703705</v>
      </c>
      <c r="U3919">
        <f t="shared" si="309"/>
        <v>2016</v>
      </c>
    </row>
    <row r="3920" spans="1:21" ht="42.75" x14ac:dyDescent="0.45">
      <c r="A3920">
        <v>1429</v>
      </c>
      <c r="B3920" s="3" t="s">
        <v>1430</v>
      </c>
      <c r="C3920" s="3" t="s">
        <v>5539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1428629242</v>
      </c>
      <c r="J3920">
        <v>1426037242</v>
      </c>
      <c r="K3920" t="b">
        <v>0</v>
      </c>
      <c r="L3920">
        <v>0</v>
      </c>
      <c r="M3920" t="b">
        <v>0</v>
      </c>
      <c r="N3920" t="s">
        <v>8285</v>
      </c>
      <c r="O3920">
        <f t="shared" si="305"/>
        <v>0</v>
      </c>
      <c r="P3920">
        <f t="shared" si="306"/>
        <v>0</v>
      </c>
      <c r="Q3920" s="11" t="s">
        <v>8313</v>
      </c>
      <c r="R3920" t="s">
        <v>8350</v>
      </c>
      <c r="S3920" s="9">
        <f t="shared" si="307"/>
        <v>42074.060671296291</v>
      </c>
      <c r="T3920" s="9">
        <f t="shared" si="308"/>
        <v>42104.060671296291</v>
      </c>
      <c r="U3920">
        <f t="shared" si="309"/>
        <v>2015</v>
      </c>
    </row>
    <row r="3921" spans="1:21" ht="42.75" x14ac:dyDescent="0.45">
      <c r="A3921">
        <v>1487</v>
      </c>
      <c r="B3921" s="3" t="s">
        <v>1488</v>
      </c>
      <c r="C3921" s="3" t="s">
        <v>5597</v>
      </c>
      <c r="D3921" s="6">
        <v>10000</v>
      </c>
      <c r="E3921" s="8">
        <v>0</v>
      </c>
      <c r="F3921" t="s">
        <v>8220</v>
      </c>
      <c r="G3921" t="s">
        <v>8223</v>
      </c>
      <c r="H3921" t="s">
        <v>8245</v>
      </c>
      <c r="I3921">
        <v>1470175271</v>
      </c>
      <c r="J3921">
        <v>1467583271</v>
      </c>
      <c r="K3921" t="b">
        <v>0</v>
      </c>
      <c r="L3921">
        <v>0</v>
      </c>
      <c r="M3921" t="b">
        <v>0</v>
      </c>
      <c r="N3921" t="s">
        <v>8273</v>
      </c>
      <c r="O3921">
        <f t="shared" si="305"/>
        <v>0</v>
      </c>
      <c r="P3921">
        <f t="shared" si="306"/>
        <v>0</v>
      </c>
      <c r="Q3921" s="11" t="s">
        <v>8313</v>
      </c>
      <c r="R3921" t="s">
        <v>8354</v>
      </c>
      <c r="S3921" s="9">
        <f t="shared" si="307"/>
        <v>42554.917488425926</v>
      </c>
      <c r="T3921" s="9">
        <f t="shared" si="308"/>
        <v>42584.917488425926</v>
      </c>
      <c r="U3921">
        <f t="shared" si="309"/>
        <v>2016</v>
      </c>
    </row>
    <row r="3922" spans="1:21" ht="42.75" x14ac:dyDescent="0.45">
      <c r="A3922">
        <v>1729</v>
      </c>
      <c r="B3922" s="3" t="s">
        <v>1730</v>
      </c>
      <c r="C3922" s="3" t="s">
        <v>5839</v>
      </c>
      <c r="D3922" s="6">
        <v>10000</v>
      </c>
      <c r="E3922" s="8">
        <v>0</v>
      </c>
      <c r="F3922" t="s">
        <v>8220</v>
      </c>
      <c r="G3922" t="s">
        <v>8223</v>
      </c>
      <c r="H3922" t="s">
        <v>8245</v>
      </c>
      <c r="I3922">
        <v>1465521306</v>
      </c>
      <c r="J3922">
        <v>1460337306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8329</v>
      </c>
      <c r="R3922" t="s">
        <v>8332</v>
      </c>
      <c r="S3922" s="9">
        <f t="shared" si="307"/>
        <v>42471.052152777775</v>
      </c>
      <c r="T3922" s="9">
        <f t="shared" si="308"/>
        <v>42531.052152777775</v>
      </c>
      <c r="U3922">
        <f t="shared" si="309"/>
        <v>2016</v>
      </c>
    </row>
    <row r="3923" spans="1:21" ht="42.75" x14ac:dyDescent="0.45">
      <c r="A3923">
        <v>1733</v>
      </c>
      <c r="B3923" s="3" t="s">
        <v>1734</v>
      </c>
      <c r="C3923" s="3" t="s">
        <v>5843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1473802200</v>
      </c>
      <c r="J3923">
        <v>1472746374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8329</v>
      </c>
      <c r="R3923" t="s">
        <v>8332</v>
      </c>
      <c r="S3923" s="9">
        <f t="shared" si="307"/>
        <v>42614.675625000003</v>
      </c>
      <c r="T3923" s="9">
        <f t="shared" si="308"/>
        <v>42626.895833333328</v>
      </c>
      <c r="U3923">
        <f t="shared" si="309"/>
        <v>2016</v>
      </c>
    </row>
    <row r="3924" spans="1:21" ht="42.75" x14ac:dyDescent="0.45">
      <c r="A3924">
        <v>1869</v>
      </c>
      <c r="B3924" s="3" t="s">
        <v>1870</v>
      </c>
      <c r="C3924" s="3" t="s">
        <v>5979</v>
      </c>
      <c r="D3924" s="6">
        <v>10000</v>
      </c>
      <c r="E3924" s="8">
        <v>0</v>
      </c>
      <c r="F3924" t="s">
        <v>8220</v>
      </c>
      <c r="G3924" t="s">
        <v>8223</v>
      </c>
      <c r="H3924" t="s">
        <v>8245</v>
      </c>
      <c r="I3924">
        <v>1483488249</v>
      </c>
      <c r="J3924">
        <v>1480896249</v>
      </c>
      <c r="K3924" t="b">
        <v>0</v>
      </c>
      <c r="L3924">
        <v>0</v>
      </c>
      <c r="M3924" t="b">
        <v>0</v>
      </c>
      <c r="N3924" t="s">
        <v>8281</v>
      </c>
      <c r="O3924">
        <f t="shared" si="305"/>
        <v>0</v>
      </c>
      <c r="P3924">
        <f t="shared" si="306"/>
        <v>0</v>
      </c>
      <c r="Q3924" s="11" t="s">
        <v>8318</v>
      </c>
      <c r="R3924" t="s">
        <v>8346</v>
      </c>
      <c r="S3924" s="9">
        <f t="shared" si="307"/>
        <v>42709.002881944441</v>
      </c>
      <c r="T3924" s="9">
        <f t="shared" si="308"/>
        <v>42739.002881944441</v>
      </c>
      <c r="U3924">
        <f t="shared" si="309"/>
        <v>2016</v>
      </c>
    </row>
    <row r="3925" spans="1:21" ht="42.75" x14ac:dyDescent="0.45">
      <c r="A3925">
        <v>2433</v>
      </c>
      <c r="B3925" s="3" t="s">
        <v>2434</v>
      </c>
      <c r="C3925" s="3" t="s">
        <v>6543</v>
      </c>
      <c r="D3925" s="6">
        <v>10000</v>
      </c>
      <c r="E3925" s="8">
        <v>0</v>
      </c>
      <c r="F3925" t="s">
        <v>8220</v>
      </c>
      <c r="G3925" t="s">
        <v>8223</v>
      </c>
      <c r="H3925" t="s">
        <v>8245</v>
      </c>
      <c r="I3925">
        <v>1456608943</v>
      </c>
      <c r="J3925">
        <v>1454016943</v>
      </c>
      <c r="K3925" t="b">
        <v>0</v>
      </c>
      <c r="L3925">
        <v>0</v>
      </c>
      <c r="M3925" t="b">
        <v>0</v>
      </c>
      <c r="N3925" t="s">
        <v>8282</v>
      </c>
      <c r="O3925">
        <f t="shared" si="305"/>
        <v>0</v>
      </c>
      <c r="P3925">
        <f t="shared" si="306"/>
        <v>0</v>
      </c>
      <c r="Q3925" s="11" t="s">
        <v>8321</v>
      </c>
      <c r="R3925" t="s">
        <v>8347</v>
      </c>
      <c r="S3925" s="9">
        <f t="shared" si="307"/>
        <v>42397.89980324074</v>
      </c>
      <c r="T3925" s="9">
        <f t="shared" si="308"/>
        <v>42427.89980324074</v>
      </c>
      <c r="U3925">
        <f t="shared" si="309"/>
        <v>2016</v>
      </c>
    </row>
    <row r="3926" spans="1:21" ht="42.75" x14ac:dyDescent="0.45">
      <c r="A3926">
        <v>2439</v>
      </c>
      <c r="B3926" s="3" t="s">
        <v>2440</v>
      </c>
      <c r="C3926" s="3" t="s">
        <v>6549</v>
      </c>
      <c r="D3926" s="6">
        <v>10000</v>
      </c>
      <c r="E3926" s="8">
        <v>0</v>
      </c>
      <c r="F3926" t="s">
        <v>8220</v>
      </c>
      <c r="G3926" t="s">
        <v>8223</v>
      </c>
      <c r="H3926" t="s">
        <v>8245</v>
      </c>
      <c r="I3926">
        <v>1445197129</v>
      </c>
      <c r="J3926">
        <v>1442605129</v>
      </c>
      <c r="K3926" t="b">
        <v>0</v>
      </c>
      <c r="L3926">
        <v>0</v>
      </c>
      <c r="M3926" t="b">
        <v>0</v>
      </c>
      <c r="N3926" t="s">
        <v>8282</v>
      </c>
      <c r="O3926">
        <f t="shared" si="305"/>
        <v>0</v>
      </c>
      <c r="P3926">
        <f t="shared" si="306"/>
        <v>0</v>
      </c>
      <c r="Q3926" s="11" t="s">
        <v>8321</v>
      </c>
      <c r="R3926" t="s">
        <v>8347</v>
      </c>
      <c r="S3926" s="9">
        <f t="shared" si="307"/>
        <v>42265.818622685183</v>
      </c>
      <c r="T3926" s="9">
        <f t="shared" si="308"/>
        <v>42295.818622685183</v>
      </c>
      <c r="U3926">
        <f t="shared" si="309"/>
        <v>2015</v>
      </c>
    </row>
    <row r="3927" spans="1:21" ht="42.75" x14ac:dyDescent="0.45">
      <c r="A3927">
        <v>2503</v>
      </c>
      <c r="B3927" s="3" t="s">
        <v>2503</v>
      </c>
      <c r="C3927" s="3" t="s">
        <v>6613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1465333560</v>
      </c>
      <c r="J3927">
        <v>1462743308</v>
      </c>
      <c r="K3927" t="b">
        <v>0</v>
      </c>
      <c r="L3927">
        <v>0</v>
      </c>
      <c r="M3927" t="b">
        <v>0</v>
      </c>
      <c r="N3927" t="s">
        <v>8297</v>
      </c>
      <c r="O3927">
        <f t="shared" si="305"/>
        <v>0</v>
      </c>
      <c r="P3927">
        <f t="shared" si="306"/>
        <v>0</v>
      </c>
      <c r="Q3927" s="11" t="s">
        <v>8321</v>
      </c>
      <c r="R3927" t="s">
        <v>8359</v>
      </c>
      <c r="S3927" s="9">
        <f t="shared" si="307"/>
        <v>42498.899398148147</v>
      </c>
      <c r="T3927" s="9">
        <f t="shared" si="308"/>
        <v>42528.879166666666</v>
      </c>
      <c r="U3927">
        <f t="shared" si="309"/>
        <v>2016</v>
      </c>
    </row>
    <row r="3928" spans="1:21" ht="28.5" x14ac:dyDescent="0.45">
      <c r="A3928">
        <v>2584</v>
      </c>
      <c r="B3928" s="3" t="s">
        <v>2584</v>
      </c>
      <c r="C3928" s="3" t="s">
        <v>6694</v>
      </c>
      <c r="D3928" s="6">
        <v>10000</v>
      </c>
      <c r="E3928" s="8">
        <v>0</v>
      </c>
      <c r="F3928" t="s">
        <v>8220</v>
      </c>
      <c r="G3928" t="s">
        <v>8223</v>
      </c>
      <c r="H3928" t="s">
        <v>8245</v>
      </c>
      <c r="I3928">
        <v>1434341369</v>
      </c>
      <c r="J3928">
        <v>1431749369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8321</v>
      </c>
      <c r="R3928" t="s">
        <v>8347</v>
      </c>
      <c r="S3928" s="9">
        <f t="shared" si="307"/>
        <v>42140.173252314817</v>
      </c>
      <c r="T3928" s="9">
        <f t="shared" si="308"/>
        <v>42170.173252314817</v>
      </c>
      <c r="U3928">
        <f t="shared" si="309"/>
        <v>2015</v>
      </c>
    </row>
    <row r="3929" spans="1:21" ht="42.75" x14ac:dyDescent="0.45">
      <c r="A3929">
        <v>2593</v>
      </c>
      <c r="B3929" s="3" t="s">
        <v>2593</v>
      </c>
      <c r="C3929" s="3" t="s">
        <v>6703</v>
      </c>
      <c r="D3929" s="6">
        <v>10000</v>
      </c>
      <c r="E3929" s="8">
        <v>0</v>
      </c>
      <c r="F3929" t="s">
        <v>8220</v>
      </c>
      <c r="G3929" t="s">
        <v>8223</v>
      </c>
      <c r="H3929" t="s">
        <v>8245</v>
      </c>
      <c r="I3929">
        <v>1429993026</v>
      </c>
      <c r="J3929">
        <v>1427401026</v>
      </c>
      <c r="K3929" t="b">
        <v>0</v>
      </c>
      <c r="L3929">
        <v>0</v>
      </c>
      <c r="M3929" t="b">
        <v>0</v>
      </c>
      <c r="N3929" t="s">
        <v>8282</v>
      </c>
      <c r="O3929">
        <f t="shared" si="305"/>
        <v>0</v>
      </c>
      <c r="P3929">
        <f t="shared" si="306"/>
        <v>0</v>
      </c>
      <c r="Q3929" s="11" t="s">
        <v>8321</v>
      </c>
      <c r="R3929" t="s">
        <v>8347</v>
      </c>
      <c r="S3929" s="9">
        <f t="shared" si="307"/>
        <v>42089.84520833334</v>
      </c>
      <c r="T3929" s="9">
        <f t="shared" si="308"/>
        <v>42119.84520833334</v>
      </c>
      <c r="U3929">
        <f t="shared" si="309"/>
        <v>2015</v>
      </c>
    </row>
    <row r="3930" spans="1:21" ht="42.75" x14ac:dyDescent="0.45">
      <c r="A3930">
        <v>2754</v>
      </c>
      <c r="B3930" s="3" t="s">
        <v>2754</v>
      </c>
      <c r="C3930" s="3" t="s">
        <v>6864</v>
      </c>
      <c r="D3930" s="6">
        <v>10000</v>
      </c>
      <c r="E3930" s="8">
        <v>0</v>
      </c>
      <c r="F3930" t="s">
        <v>8220</v>
      </c>
      <c r="G3930" t="s">
        <v>8223</v>
      </c>
      <c r="H3930" t="s">
        <v>8245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8358</v>
      </c>
      <c r="S3930" s="9">
        <f t="shared" si="307"/>
        <v>41863.636006944449</v>
      </c>
      <c r="T3930" s="9">
        <f t="shared" si="308"/>
        <v>41893.636006944449</v>
      </c>
      <c r="U3930">
        <f t="shared" si="309"/>
        <v>2014</v>
      </c>
    </row>
    <row r="3931" spans="1:21" ht="42.75" x14ac:dyDescent="0.45">
      <c r="A3931">
        <v>2899</v>
      </c>
      <c r="B3931" s="3" t="s">
        <v>2899</v>
      </c>
      <c r="C3931" s="3" t="s">
        <v>7009</v>
      </c>
      <c r="D3931" s="6">
        <v>10000</v>
      </c>
      <c r="E3931" s="8">
        <v>0</v>
      </c>
      <c r="F3931" t="s">
        <v>8220</v>
      </c>
      <c r="G3931" t="s">
        <v>8223</v>
      </c>
      <c r="H3931" t="s">
        <v>8245</v>
      </c>
      <c r="I3931">
        <v>1469325158</v>
      </c>
      <c r="J3931">
        <v>1464141158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1" t="s">
        <v>8325</v>
      </c>
      <c r="R3931" t="s">
        <v>8328</v>
      </c>
      <c r="S3931" s="9">
        <f t="shared" si="307"/>
        <v>42515.078217592592</v>
      </c>
      <c r="T3931" s="9">
        <f t="shared" si="308"/>
        <v>42575.078217592592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8325</v>
      </c>
      <c r="R3932" t="s">
        <v>8328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2.75" x14ac:dyDescent="0.45">
      <c r="A3933">
        <v>3963</v>
      </c>
      <c r="B3933" s="3" t="s">
        <v>3960</v>
      </c>
      <c r="C3933" s="3" t="s">
        <v>8070</v>
      </c>
      <c r="D3933" s="6">
        <v>10000</v>
      </c>
      <c r="E3933" s="8">
        <v>0</v>
      </c>
      <c r="F3933" t="s">
        <v>8220</v>
      </c>
      <c r="G3933" t="s">
        <v>8228</v>
      </c>
      <c r="H3933" t="s">
        <v>8250</v>
      </c>
      <c r="I3933">
        <v>1447821717</v>
      </c>
      <c r="J3933">
        <v>1445226117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8325</v>
      </c>
      <c r="R3933" t="s">
        <v>8328</v>
      </c>
      <c r="S3933" s="9">
        <f t="shared" si="307"/>
        <v>42296.154131944444</v>
      </c>
      <c r="T3933" s="9">
        <f t="shared" si="308"/>
        <v>42326.195798611108</v>
      </c>
      <c r="U3933">
        <f t="shared" si="309"/>
        <v>2015</v>
      </c>
    </row>
    <row r="3934" spans="1:21" ht="42.75" x14ac:dyDescent="0.45">
      <c r="A3934">
        <v>4097</v>
      </c>
      <c r="B3934" s="3" t="s">
        <v>4093</v>
      </c>
      <c r="C3934" s="3" t="s">
        <v>8200</v>
      </c>
      <c r="D3934" s="6">
        <v>10000</v>
      </c>
      <c r="E3934" s="8">
        <v>0</v>
      </c>
      <c r="F3934" t="s">
        <v>8220</v>
      </c>
      <c r="G3934" t="s">
        <v>8224</v>
      </c>
      <c r="H3934" t="s">
        <v>8246</v>
      </c>
      <c r="I3934">
        <v>1454284500</v>
      </c>
      <c r="J3934">
        <v>1449431237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1" t="s">
        <v>8325</v>
      </c>
      <c r="R3934" t="s">
        <v>8328</v>
      </c>
      <c r="S3934" s="9">
        <f t="shared" si="307"/>
        <v>42344.824502314819</v>
      </c>
      <c r="T3934" s="9">
        <f t="shared" si="308"/>
        <v>42400.996527777781</v>
      </c>
      <c r="U3934">
        <f t="shared" si="309"/>
        <v>2015</v>
      </c>
    </row>
    <row r="3935" spans="1:21" x14ac:dyDescent="0.45">
      <c r="A3935">
        <v>4087</v>
      </c>
      <c r="B3935" s="3" t="s">
        <v>4083</v>
      </c>
      <c r="C3935" s="3" t="s">
        <v>8190</v>
      </c>
      <c r="D3935" s="6">
        <v>9600</v>
      </c>
      <c r="E3935" s="8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8325</v>
      </c>
      <c r="R3935" t="s">
        <v>8328</v>
      </c>
      <c r="S3935" s="9">
        <f t="shared" si="307"/>
        <v>42538.742893518516</v>
      </c>
      <c r="T3935" s="9">
        <f t="shared" si="308"/>
        <v>42568.742893518516</v>
      </c>
      <c r="U3935">
        <f t="shared" si="309"/>
        <v>2016</v>
      </c>
    </row>
    <row r="3936" spans="1:21" ht="42.75" x14ac:dyDescent="0.45">
      <c r="A3936">
        <v>2853</v>
      </c>
      <c r="B3936" s="3" t="s">
        <v>2853</v>
      </c>
      <c r="C3936" s="3" t="s">
        <v>6963</v>
      </c>
      <c r="D3936" s="6">
        <v>9500</v>
      </c>
      <c r="E3936" s="8">
        <v>0</v>
      </c>
      <c r="F3936" t="s">
        <v>8220</v>
      </c>
      <c r="G3936" t="s">
        <v>8228</v>
      </c>
      <c r="H3936" t="s">
        <v>8250</v>
      </c>
      <c r="I3936">
        <v>1410669297</v>
      </c>
      <c r="J3936">
        <v>1405485297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1" t="s">
        <v>8325</v>
      </c>
      <c r="R3936" t="s">
        <v>8328</v>
      </c>
      <c r="S3936" s="9">
        <f t="shared" si="307"/>
        <v>41836.190937499996</v>
      </c>
      <c r="T3936" s="9">
        <f t="shared" si="308"/>
        <v>41896.190937499996</v>
      </c>
      <c r="U3936">
        <f t="shared" si="309"/>
        <v>2014</v>
      </c>
    </row>
    <row r="3937" spans="1:21" ht="42.75" x14ac:dyDescent="0.45">
      <c r="A3937">
        <v>1144</v>
      </c>
      <c r="B3937" s="3" t="s">
        <v>1145</v>
      </c>
      <c r="C3937" s="3" t="s">
        <v>5254</v>
      </c>
      <c r="D3937" s="6">
        <v>9300</v>
      </c>
      <c r="E3937" s="8">
        <v>0</v>
      </c>
      <c r="F3937" t="s">
        <v>8220</v>
      </c>
      <c r="G3937" t="s">
        <v>8223</v>
      </c>
      <c r="H3937" t="s">
        <v>8245</v>
      </c>
      <c r="I3937">
        <v>1430281320</v>
      </c>
      <c r="J3937">
        <v>1427689320</v>
      </c>
      <c r="K3937" t="b">
        <v>0</v>
      </c>
      <c r="L3937">
        <v>0</v>
      </c>
      <c r="M3937" t="b">
        <v>0</v>
      </c>
      <c r="N3937" t="s">
        <v>8282</v>
      </c>
      <c r="O3937">
        <f t="shared" si="305"/>
        <v>0</v>
      </c>
      <c r="P3937">
        <f t="shared" si="306"/>
        <v>0</v>
      </c>
      <c r="Q3937" s="11" t="s">
        <v>8321</v>
      </c>
      <c r="R3937" t="s">
        <v>8347</v>
      </c>
      <c r="S3937" s="9">
        <f t="shared" si="307"/>
        <v>42093.181944444441</v>
      </c>
      <c r="T3937" s="9">
        <f t="shared" si="308"/>
        <v>42123.181944444441</v>
      </c>
      <c r="U3937">
        <f t="shared" si="309"/>
        <v>2015</v>
      </c>
    </row>
    <row r="3938" spans="1:21" ht="42.75" x14ac:dyDescent="0.45">
      <c r="A3938">
        <v>585</v>
      </c>
      <c r="B3938" s="3" t="s">
        <v>586</v>
      </c>
      <c r="C3938" s="3" t="s">
        <v>4695</v>
      </c>
      <c r="D3938" s="6">
        <v>9000</v>
      </c>
      <c r="E3938" s="8">
        <v>0</v>
      </c>
      <c r="F3938" t="s">
        <v>8220</v>
      </c>
      <c r="G3938" t="s">
        <v>8224</v>
      </c>
      <c r="H3938" t="s">
        <v>8246</v>
      </c>
      <c r="I3938">
        <v>1448928000</v>
      </c>
      <c r="J3938">
        <v>1444123377</v>
      </c>
      <c r="K3938" t="b">
        <v>0</v>
      </c>
      <c r="L3938">
        <v>0</v>
      </c>
      <c r="M3938" t="b">
        <v>0</v>
      </c>
      <c r="N3938" t="s">
        <v>8270</v>
      </c>
      <c r="O3938">
        <f t="shared" si="305"/>
        <v>0</v>
      </c>
      <c r="P3938">
        <f t="shared" si="306"/>
        <v>0</v>
      </c>
      <c r="Q3938" s="11" t="s">
        <v>8310</v>
      </c>
      <c r="R3938" t="s">
        <v>8344</v>
      </c>
      <c r="S3938" s="9">
        <f t="shared" si="307"/>
        <v>42283.3909375</v>
      </c>
      <c r="T3938" s="9">
        <f t="shared" si="308"/>
        <v>42339</v>
      </c>
      <c r="U3938">
        <f t="shared" si="309"/>
        <v>2015</v>
      </c>
    </row>
    <row r="3939" spans="1:21" x14ac:dyDescent="0.45">
      <c r="A3939">
        <v>1172</v>
      </c>
      <c r="B3939" s="3" t="s">
        <v>1173</v>
      </c>
      <c r="C3939" s="3" t="s">
        <v>5282</v>
      </c>
      <c r="D3939" s="6">
        <v>9000</v>
      </c>
      <c r="E3939" s="8">
        <v>0</v>
      </c>
      <c r="F3939" t="s">
        <v>8220</v>
      </c>
      <c r="G3939" t="s">
        <v>8223</v>
      </c>
      <c r="H3939" t="s">
        <v>8245</v>
      </c>
      <c r="I3939">
        <v>1408551752</v>
      </c>
      <c r="J3939">
        <v>1405959752</v>
      </c>
      <c r="K3939" t="b">
        <v>0</v>
      </c>
      <c r="L3939">
        <v>0</v>
      </c>
      <c r="M3939" t="b">
        <v>0</v>
      </c>
      <c r="N3939" t="s">
        <v>8282</v>
      </c>
      <c r="O3939">
        <f t="shared" si="305"/>
        <v>0</v>
      </c>
      <c r="P3939">
        <f t="shared" si="306"/>
        <v>0</v>
      </c>
      <c r="Q3939" s="11" t="s">
        <v>8321</v>
      </c>
      <c r="R3939" t="s">
        <v>8347</v>
      </c>
      <c r="S3939" s="9">
        <f t="shared" si="307"/>
        <v>41841.682314814818</v>
      </c>
      <c r="T3939" s="9">
        <f t="shared" si="308"/>
        <v>41871.682314814818</v>
      </c>
      <c r="U3939">
        <f t="shared" si="309"/>
        <v>2014</v>
      </c>
    </row>
    <row r="3940" spans="1:21" ht="42.75" x14ac:dyDescent="0.45">
      <c r="A3940">
        <v>3082</v>
      </c>
      <c r="B3940" s="3" t="s">
        <v>3082</v>
      </c>
      <c r="C3940" s="3" t="s">
        <v>7192</v>
      </c>
      <c r="D3940" s="6">
        <v>9000</v>
      </c>
      <c r="E3940" s="8">
        <v>0</v>
      </c>
      <c r="F3940" t="s">
        <v>8220</v>
      </c>
      <c r="G3940" t="s">
        <v>8223</v>
      </c>
      <c r="H3940" t="s">
        <v>8245</v>
      </c>
      <c r="I3940">
        <v>1447628946</v>
      </c>
      <c r="J3940">
        <v>1445033346</v>
      </c>
      <c r="K3940" t="b">
        <v>0</v>
      </c>
      <c r="L3940">
        <v>0</v>
      </c>
      <c r="M3940" t="b">
        <v>0</v>
      </c>
      <c r="N3940" t="s">
        <v>8301</v>
      </c>
      <c r="O3940">
        <f t="shared" si="305"/>
        <v>0</v>
      </c>
      <c r="P3940">
        <f t="shared" si="306"/>
        <v>0</v>
      </c>
      <c r="Q3940" s="11" t="s">
        <v>8325</v>
      </c>
      <c r="R3940" t="s">
        <v>8326</v>
      </c>
      <c r="S3940" s="9">
        <f t="shared" si="307"/>
        <v>42293.922986111109</v>
      </c>
      <c r="T3940" s="9">
        <f t="shared" si="308"/>
        <v>42323.96465277778</v>
      </c>
      <c r="U3940">
        <f t="shared" si="309"/>
        <v>2015</v>
      </c>
    </row>
    <row r="3941" spans="1:21" ht="42.75" x14ac:dyDescent="0.45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1" t="s">
        <v>8325</v>
      </c>
      <c r="R3941" t="s">
        <v>8328</v>
      </c>
      <c r="S3941" s="9">
        <f t="shared" si="307"/>
        <v>42419.246168981481</v>
      </c>
      <c r="T3941" s="9">
        <f t="shared" si="308"/>
        <v>42434.246168981481</v>
      </c>
      <c r="U3941">
        <f t="shared" si="309"/>
        <v>2016</v>
      </c>
    </row>
    <row r="3942" spans="1:21" ht="42.75" x14ac:dyDescent="0.45">
      <c r="A3942">
        <v>1449</v>
      </c>
      <c r="B3942" s="3" t="s">
        <v>1450</v>
      </c>
      <c r="C3942" s="3" t="s">
        <v>5559</v>
      </c>
      <c r="D3942" s="6">
        <v>8888</v>
      </c>
      <c r="E3942" s="8">
        <v>0</v>
      </c>
      <c r="F3942" t="s">
        <v>8220</v>
      </c>
      <c r="G3942" t="s">
        <v>8223</v>
      </c>
      <c r="H3942" t="s">
        <v>8245</v>
      </c>
      <c r="I3942">
        <v>1431286105</v>
      </c>
      <c r="J3942">
        <v>1427138905</v>
      </c>
      <c r="K3942" t="b">
        <v>0</v>
      </c>
      <c r="L3942">
        <v>0</v>
      </c>
      <c r="M3942" t="b">
        <v>0</v>
      </c>
      <c r="N3942" t="s">
        <v>8285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8350</v>
      </c>
      <c r="S3942" s="9">
        <f t="shared" si="307"/>
        <v>42086.811400462961</v>
      </c>
      <c r="T3942" s="9">
        <f t="shared" si="308"/>
        <v>42134.811400462961</v>
      </c>
      <c r="U3942">
        <f t="shared" si="309"/>
        <v>2015</v>
      </c>
    </row>
    <row r="3943" spans="1:21" ht="42.75" x14ac:dyDescent="0.45">
      <c r="A3943">
        <v>4054</v>
      </c>
      <c r="B3943" s="3" t="s">
        <v>4050</v>
      </c>
      <c r="C3943" s="3" t="s">
        <v>8158</v>
      </c>
      <c r="D3943" s="6">
        <v>8880</v>
      </c>
      <c r="E3943" s="8">
        <v>0</v>
      </c>
      <c r="F3943" t="s">
        <v>8220</v>
      </c>
      <c r="G3943" t="s">
        <v>8223</v>
      </c>
      <c r="H3943" t="s">
        <v>8245</v>
      </c>
      <c r="I3943">
        <v>1475294400</v>
      </c>
      <c r="J3943">
        <v>1472674285</v>
      </c>
      <c r="K3943" t="b">
        <v>0</v>
      </c>
      <c r="L3943">
        <v>0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1" t="s">
        <v>8325</v>
      </c>
      <c r="R3943" t="s">
        <v>8328</v>
      </c>
      <c r="S3943" s="9">
        <f t="shared" si="307"/>
        <v>42613.841261574074</v>
      </c>
      <c r="T3943" s="9">
        <f t="shared" si="308"/>
        <v>42644.166666666672</v>
      </c>
      <c r="U3943">
        <f t="shared" si="309"/>
        <v>2016</v>
      </c>
    </row>
    <row r="3944" spans="1:21" ht="42.75" x14ac:dyDescent="0.45">
      <c r="A3944">
        <v>1813</v>
      </c>
      <c r="B3944" s="3" t="s">
        <v>1814</v>
      </c>
      <c r="C3944" s="3" t="s">
        <v>5923</v>
      </c>
      <c r="D3944" s="6">
        <v>8750</v>
      </c>
      <c r="E3944" s="8">
        <v>0</v>
      </c>
      <c r="F3944" t="s">
        <v>8220</v>
      </c>
      <c r="G3944" t="s">
        <v>8224</v>
      </c>
      <c r="H3944" t="s">
        <v>8246</v>
      </c>
      <c r="I3944">
        <v>1407532812</v>
      </c>
      <c r="J3944">
        <v>1404940812</v>
      </c>
      <c r="K3944" t="b">
        <v>0</v>
      </c>
      <c r="L3944">
        <v>0</v>
      </c>
      <c r="M3944" t="b">
        <v>0</v>
      </c>
      <c r="N3944" t="s">
        <v>8283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9">
        <f t="shared" si="307"/>
        <v>41829.889027777775</v>
      </c>
      <c r="T3944" s="9">
        <f t="shared" si="308"/>
        <v>41859.889027777775</v>
      </c>
      <c r="U3944">
        <f t="shared" si="309"/>
        <v>2014</v>
      </c>
    </row>
    <row r="3945" spans="1:21" ht="28.5" x14ac:dyDescent="0.45">
      <c r="A3945">
        <v>228</v>
      </c>
      <c r="B3945" s="3" t="s">
        <v>230</v>
      </c>
      <c r="C3945" s="3" t="s">
        <v>4338</v>
      </c>
      <c r="D3945" s="6">
        <v>8000</v>
      </c>
      <c r="E3945" s="8">
        <v>0</v>
      </c>
      <c r="F3945" t="s">
        <v>8220</v>
      </c>
      <c r="G3945" t="s">
        <v>8224</v>
      </c>
      <c r="H3945" t="s">
        <v>8246</v>
      </c>
      <c r="I3945">
        <v>1433176105</v>
      </c>
      <c r="J3945">
        <v>1427992105</v>
      </c>
      <c r="K3945" t="b">
        <v>0</v>
      </c>
      <c r="L3945">
        <v>0</v>
      </c>
      <c r="M3945" t="b">
        <v>0</v>
      </c>
      <c r="N3945" t="s">
        <v>8266</v>
      </c>
      <c r="O3945">
        <f t="shared" si="305"/>
        <v>0</v>
      </c>
      <c r="P3945">
        <f t="shared" si="306"/>
        <v>0</v>
      </c>
      <c r="Q3945" s="11" t="s">
        <v>8323</v>
      </c>
      <c r="R3945" t="s">
        <v>8327</v>
      </c>
      <c r="S3945" s="9">
        <f t="shared" si="307"/>
        <v>42096.686400462961</v>
      </c>
      <c r="T3945" s="9">
        <f t="shared" si="308"/>
        <v>42156.686400462961</v>
      </c>
      <c r="U3945">
        <f t="shared" si="309"/>
        <v>2015</v>
      </c>
    </row>
    <row r="3946" spans="1:21" ht="42.75" x14ac:dyDescent="0.45">
      <c r="A3946">
        <v>1878</v>
      </c>
      <c r="B3946" s="3" t="s">
        <v>1879</v>
      </c>
      <c r="C3946" s="3" t="s">
        <v>5988</v>
      </c>
      <c r="D3946" s="6">
        <v>8000</v>
      </c>
      <c r="E3946" s="8">
        <v>0</v>
      </c>
      <c r="F3946" t="s">
        <v>8220</v>
      </c>
      <c r="G3946" t="s">
        <v>8225</v>
      </c>
      <c r="H3946" t="s">
        <v>8247</v>
      </c>
      <c r="I3946">
        <v>1402618355</v>
      </c>
      <c r="J3946">
        <v>1400026355</v>
      </c>
      <c r="K3946" t="b">
        <v>0</v>
      </c>
      <c r="L3946">
        <v>0</v>
      </c>
      <c r="M3946" t="b">
        <v>0</v>
      </c>
      <c r="N3946" t="s">
        <v>8281</v>
      </c>
      <c r="O3946">
        <f t="shared" si="305"/>
        <v>0</v>
      </c>
      <c r="P3946">
        <f t="shared" si="306"/>
        <v>0</v>
      </c>
      <c r="Q3946" s="11" t="s">
        <v>8318</v>
      </c>
      <c r="R3946" t="s">
        <v>8346</v>
      </c>
      <c r="S3946" s="9">
        <f t="shared" si="307"/>
        <v>41773.008738425924</v>
      </c>
      <c r="T3946" s="9">
        <f t="shared" si="308"/>
        <v>41803.008738425924</v>
      </c>
      <c r="U3946">
        <f t="shared" si="309"/>
        <v>2014</v>
      </c>
    </row>
    <row r="3947" spans="1:21" ht="42.75" x14ac:dyDescent="0.45">
      <c r="A3947">
        <v>2412</v>
      </c>
      <c r="B3947" s="3" t="s">
        <v>2413</v>
      </c>
      <c r="C3947" s="3" t="s">
        <v>6522</v>
      </c>
      <c r="D3947" s="6">
        <v>8000</v>
      </c>
      <c r="E3947" s="8">
        <v>0</v>
      </c>
      <c r="F3947" t="s">
        <v>8220</v>
      </c>
      <c r="G3947" t="s">
        <v>8229</v>
      </c>
      <c r="H3947" t="s">
        <v>8248</v>
      </c>
      <c r="I3947">
        <v>1480185673</v>
      </c>
      <c r="J3947">
        <v>1476294073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 s="11" t="s">
        <v>8321</v>
      </c>
      <c r="R3947" t="s">
        <v>8347</v>
      </c>
      <c r="S3947" s="9">
        <f t="shared" si="307"/>
        <v>42655.736956018518</v>
      </c>
      <c r="T3947" s="9">
        <f t="shared" si="308"/>
        <v>42700.778622685189</v>
      </c>
      <c r="U3947">
        <f t="shared" si="309"/>
        <v>2016</v>
      </c>
    </row>
    <row r="3948" spans="1:21" ht="42.75" x14ac:dyDescent="0.45">
      <c r="A3948">
        <v>2437</v>
      </c>
      <c r="B3948" s="3" t="s">
        <v>2438</v>
      </c>
      <c r="C3948" s="3" t="s">
        <v>6547</v>
      </c>
      <c r="D3948" s="6">
        <v>8000</v>
      </c>
      <c r="E3948" s="8">
        <v>0</v>
      </c>
      <c r="F3948" t="s">
        <v>8220</v>
      </c>
      <c r="G3948" t="s">
        <v>8223</v>
      </c>
      <c r="H3948" t="s">
        <v>8245</v>
      </c>
      <c r="I3948">
        <v>1426615200</v>
      </c>
      <c r="J3948">
        <v>1422400188</v>
      </c>
      <c r="K3948" t="b">
        <v>0</v>
      </c>
      <c r="L3948">
        <v>0</v>
      </c>
      <c r="M3948" t="b">
        <v>0</v>
      </c>
      <c r="N3948" t="s">
        <v>8282</v>
      </c>
      <c r="O3948">
        <f t="shared" si="305"/>
        <v>0</v>
      </c>
      <c r="P3948">
        <f t="shared" si="306"/>
        <v>0</v>
      </c>
      <c r="Q3948" s="11" t="s">
        <v>8321</v>
      </c>
      <c r="R3948" t="s">
        <v>8347</v>
      </c>
      <c r="S3948" s="9">
        <f t="shared" si="307"/>
        <v>42031.965138888889</v>
      </c>
      <c r="T3948" s="9">
        <f t="shared" si="308"/>
        <v>42080.75</v>
      </c>
      <c r="U3948">
        <f t="shared" si="309"/>
        <v>2015</v>
      </c>
    </row>
    <row r="3949" spans="1:21" ht="42.75" x14ac:dyDescent="0.45">
      <c r="A3949">
        <v>2772</v>
      </c>
      <c r="B3949" s="3" t="s">
        <v>2772</v>
      </c>
      <c r="C3949" s="3" t="s">
        <v>6882</v>
      </c>
      <c r="D3949" s="6">
        <v>8000</v>
      </c>
      <c r="E3949" s="8">
        <v>0</v>
      </c>
      <c r="F3949" t="s">
        <v>8220</v>
      </c>
      <c r="G3949" t="s">
        <v>8223</v>
      </c>
      <c r="H3949" t="s">
        <v>8245</v>
      </c>
      <c r="I3949">
        <v>1381006294</v>
      </c>
      <c r="J3949">
        <v>1379710294</v>
      </c>
      <c r="K3949" t="b">
        <v>0</v>
      </c>
      <c r="L3949">
        <v>0</v>
      </c>
      <c r="M3949" t="b">
        <v>0</v>
      </c>
      <c r="N3949" t="s">
        <v>8302</v>
      </c>
      <c r="O3949">
        <f t="shared" si="305"/>
        <v>0</v>
      </c>
      <c r="P3949">
        <f t="shared" si="306"/>
        <v>0</v>
      </c>
      <c r="Q3949" s="11" t="s">
        <v>8313</v>
      </c>
      <c r="R3949" t="s">
        <v>8358</v>
      </c>
      <c r="S3949" s="9">
        <f t="shared" si="307"/>
        <v>41537.869143518517</v>
      </c>
      <c r="T3949" s="9">
        <f t="shared" si="308"/>
        <v>41552.869143518517</v>
      </c>
      <c r="U3949">
        <f t="shared" si="309"/>
        <v>2013</v>
      </c>
    </row>
    <row r="3950" spans="1:21" ht="42.75" x14ac:dyDescent="0.45">
      <c r="A3950">
        <v>2846</v>
      </c>
      <c r="B3950" s="3" t="s">
        <v>2846</v>
      </c>
      <c r="C3950" s="3" t="s">
        <v>6956</v>
      </c>
      <c r="D3950" s="6">
        <v>8000</v>
      </c>
      <c r="E3950" s="8">
        <v>0</v>
      </c>
      <c r="F3950" t="s">
        <v>8220</v>
      </c>
      <c r="G3950" t="s">
        <v>8223</v>
      </c>
      <c r="H3950" t="s">
        <v>8245</v>
      </c>
      <c r="I3950">
        <v>1432917394</v>
      </c>
      <c r="J3950">
        <v>1429029394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8325</v>
      </c>
      <c r="R3950" t="s">
        <v>8328</v>
      </c>
      <c r="S3950" s="9">
        <f t="shared" si="307"/>
        <v>42108.692060185189</v>
      </c>
      <c r="T3950" s="9">
        <f t="shared" si="308"/>
        <v>42153.692060185189</v>
      </c>
      <c r="U3950">
        <f t="shared" si="309"/>
        <v>2015</v>
      </c>
    </row>
    <row r="3951" spans="1:21" ht="42.75" x14ac:dyDescent="0.45">
      <c r="A3951">
        <v>3804</v>
      </c>
      <c r="B3951" s="3" t="s">
        <v>3801</v>
      </c>
      <c r="C3951" s="3" t="s">
        <v>7914</v>
      </c>
      <c r="D3951" s="6">
        <v>8000</v>
      </c>
      <c r="E3951" s="8">
        <v>0</v>
      </c>
      <c r="F3951" t="s">
        <v>8220</v>
      </c>
      <c r="G3951" t="s">
        <v>8223</v>
      </c>
      <c r="H3951" t="s">
        <v>8245</v>
      </c>
      <c r="I3951">
        <v>1469948400</v>
      </c>
      <c r="J3951">
        <v>1465172024</v>
      </c>
      <c r="K3951" t="b">
        <v>0</v>
      </c>
      <c r="L3951">
        <v>0</v>
      </c>
      <c r="M3951" t="b">
        <v>0</v>
      </c>
      <c r="N3951" t="s">
        <v>8303</v>
      </c>
      <c r="O3951">
        <f t="shared" si="305"/>
        <v>0</v>
      </c>
      <c r="P3951">
        <f t="shared" si="306"/>
        <v>0</v>
      </c>
      <c r="Q3951" s="11" t="s">
        <v>8325</v>
      </c>
      <c r="R3951" t="s">
        <v>8337</v>
      </c>
      <c r="S3951" s="9">
        <f t="shared" si="307"/>
        <v>42527.00953703704</v>
      </c>
      <c r="T3951" s="9">
        <f t="shared" si="308"/>
        <v>42582.291666666672</v>
      </c>
      <c r="U3951">
        <f t="shared" si="309"/>
        <v>2016</v>
      </c>
    </row>
    <row r="3952" spans="1:21" ht="42.75" x14ac:dyDescent="0.45">
      <c r="A3952">
        <v>3931</v>
      </c>
      <c r="B3952" s="3" t="s">
        <v>3928</v>
      </c>
      <c r="C3952" s="3" t="s">
        <v>8039</v>
      </c>
      <c r="D3952" s="6">
        <v>8000</v>
      </c>
      <c r="E3952" s="8">
        <v>0</v>
      </c>
      <c r="F3952" t="s">
        <v>8220</v>
      </c>
      <c r="G3952" t="s">
        <v>8223</v>
      </c>
      <c r="H3952" t="s">
        <v>8245</v>
      </c>
      <c r="I3952">
        <v>1441510707</v>
      </c>
      <c r="J3952">
        <v>1439350707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8325</v>
      </c>
      <c r="R3952" t="s">
        <v>8328</v>
      </c>
      <c r="S3952" s="9">
        <f t="shared" si="307"/>
        <v>42228.151701388888</v>
      </c>
      <c r="T3952" s="9">
        <f t="shared" si="308"/>
        <v>42253.151701388888</v>
      </c>
      <c r="U3952">
        <f t="shared" si="309"/>
        <v>2015</v>
      </c>
    </row>
    <row r="3953" spans="1:21" ht="42.75" x14ac:dyDescent="0.45">
      <c r="A3953">
        <v>468</v>
      </c>
      <c r="B3953" s="3" t="s">
        <v>469</v>
      </c>
      <c r="C3953" s="3" t="s">
        <v>4578</v>
      </c>
      <c r="D3953" s="6">
        <v>7500</v>
      </c>
      <c r="E3953" s="8">
        <v>0</v>
      </c>
      <c r="F3953" t="s">
        <v>8220</v>
      </c>
      <c r="G3953" t="s">
        <v>8223</v>
      </c>
      <c r="H3953" t="s">
        <v>8245</v>
      </c>
      <c r="I3953">
        <v>1341978665</v>
      </c>
      <c r="J3953">
        <v>1336795283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6"/>
        <v>0</v>
      </c>
      <c r="Q3953" s="11" t="s">
        <v>8323</v>
      </c>
      <c r="R3953" t="s">
        <v>8341</v>
      </c>
      <c r="S3953" s="9">
        <f t="shared" si="307"/>
        <v>41041.167627314811</v>
      </c>
      <c r="T3953" s="9">
        <f t="shared" si="308"/>
        <v>41101.160474537035</v>
      </c>
      <c r="U3953">
        <f t="shared" si="309"/>
        <v>2012</v>
      </c>
    </row>
    <row r="3954" spans="1:21" ht="42.75" x14ac:dyDescent="0.45">
      <c r="A3954">
        <v>547</v>
      </c>
      <c r="B3954" s="3" t="s">
        <v>548</v>
      </c>
      <c r="C3954" s="3" t="s">
        <v>4657</v>
      </c>
      <c r="D3954" s="6">
        <v>7500</v>
      </c>
      <c r="E3954" s="8">
        <v>0</v>
      </c>
      <c r="F3954" t="s">
        <v>8220</v>
      </c>
      <c r="G3954" t="s">
        <v>8224</v>
      </c>
      <c r="H3954" t="s">
        <v>8246</v>
      </c>
      <c r="I3954">
        <v>1455122564</v>
      </c>
      <c r="J3954">
        <v>1452530564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8310</v>
      </c>
      <c r="R3954" t="s">
        <v>8344</v>
      </c>
      <c r="S3954" s="9">
        <f t="shared" si="307"/>
        <v>42380.696342592593</v>
      </c>
      <c r="T3954" s="9">
        <f t="shared" si="308"/>
        <v>42410.696342592593</v>
      </c>
      <c r="U3954">
        <f t="shared" si="309"/>
        <v>2016</v>
      </c>
    </row>
    <row r="3955" spans="1:21" ht="42.75" x14ac:dyDescent="0.45">
      <c r="A3955">
        <v>555</v>
      </c>
      <c r="B3955" s="3" t="s">
        <v>556</v>
      </c>
      <c r="C3955" s="3" t="s">
        <v>4665</v>
      </c>
      <c r="D3955" s="6">
        <v>7500</v>
      </c>
      <c r="E3955" s="8">
        <v>0</v>
      </c>
      <c r="F3955" t="s">
        <v>8220</v>
      </c>
      <c r="G3955" t="s">
        <v>8224</v>
      </c>
      <c r="H3955" t="s">
        <v>8246</v>
      </c>
      <c r="I3955">
        <v>1465720143</v>
      </c>
      <c r="J3955">
        <v>1463128143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8310</v>
      </c>
      <c r="R3955" t="s">
        <v>8344</v>
      </c>
      <c r="S3955" s="9">
        <f t="shared" si="307"/>
        <v>42503.353506944448</v>
      </c>
      <c r="T3955" s="9">
        <f t="shared" si="308"/>
        <v>42533.353506944448</v>
      </c>
      <c r="U3955">
        <f t="shared" si="309"/>
        <v>2016</v>
      </c>
    </row>
    <row r="3956" spans="1:21" ht="42.75" x14ac:dyDescent="0.45">
      <c r="A3956">
        <v>518</v>
      </c>
      <c r="B3956" s="3" t="s">
        <v>519</v>
      </c>
      <c r="C3956" s="3" t="s">
        <v>4628</v>
      </c>
      <c r="D3956" s="6">
        <v>7175</v>
      </c>
      <c r="E3956" s="8">
        <v>0</v>
      </c>
      <c r="F3956" t="s">
        <v>8220</v>
      </c>
      <c r="G3956" t="s">
        <v>8223</v>
      </c>
      <c r="H3956" t="s">
        <v>8245</v>
      </c>
      <c r="I3956">
        <v>1441550760</v>
      </c>
      <c r="J3956">
        <v>1438958824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1" t="s">
        <v>8323</v>
      </c>
      <c r="R3956" t="s">
        <v>8341</v>
      </c>
      <c r="S3956" s="9">
        <f t="shared" si="307"/>
        <v>42223.616018518514</v>
      </c>
      <c r="T3956" s="9">
        <f t="shared" si="308"/>
        <v>42253.615277777775</v>
      </c>
      <c r="U3956">
        <f t="shared" si="309"/>
        <v>2015</v>
      </c>
    </row>
    <row r="3957" spans="1:21" ht="42.75" x14ac:dyDescent="0.45">
      <c r="A3957">
        <v>437</v>
      </c>
      <c r="B3957" s="3" t="s">
        <v>438</v>
      </c>
      <c r="C3957" s="3" t="s">
        <v>4547</v>
      </c>
      <c r="D3957" s="6">
        <v>7000</v>
      </c>
      <c r="E3957" s="8">
        <v>0</v>
      </c>
      <c r="F3957" t="s">
        <v>8220</v>
      </c>
      <c r="G3957" t="s">
        <v>8228</v>
      </c>
      <c r="H3957" t="s">
        <v>8250</v>
      </c>
      <c r="I3957">
        <v>1475912326</v>
      </c>
      <c r="J3957">
        <v>1470728326</v>
      </c>
      <c r="K3957" t="b">
        <v>0</v>
      </c>
      <c r="L3957">
        <v>0</v>
      </c>
      <c r="M3957" t="b">
        <v>0</v>
      </c>
      <c r="N3957" t="s">
        <v>8268</v>
      </c>
      <c r="O3957">
        <f t="shared" si="305"/>
        <v>0</v>
      </c>
      <c r="P3957">
        <f t="shared" si="306"/>
        <v>0</v>
      </c>
      <c r="Q3957" s="11" t="s">
        <v>8323</v>
      </c>
      <c r="R3957" t="s">
        <v>8341</v>
      </c>
      <c r="S3957" s="9">
        <f t="shared" si="307"/>
        <v>42591.31858796296</v>
      </c>
      <c r="T3957" s="9">
        <f t="shared" si="308"/>
        <v>42651.31858796296</v>
      </c>
      <c r="U3957">
        <f t="shared" si="309"/>
        <v>2016</v>
      </c>
    </row>
    <row r="3958" spans="1:21" ht="42.75" x14ac:dyDescent="0.45">
      <c r="A3958">
        <v>495</v>
      </c>
      <c r="B3958" s="3" t="s">
        <v>496</v>
      </c>
      <c r="C3958" s="3" t="s">
        <v>4605</v>
      </c>
      <c r="D3958" s="6">
        <v>7000</v>
      </c>
      <c r="E3958" s="8">
        <v>0</v>
      </c>
      <c r="F3958" t="s">
        <v>8220</v>
      </c>
      <c r="G3958" t="s">
        <v>8223</v>
      </c>
      <c r="H3958" t="s">
        <v>8245</v>
      </c>
      <c r="I3958">
        <v>1437076305</v>
      </c>
      <c r="J3958">
        <v>1434484305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1" t="s">
        <v>8323</v>
      </c>
      <c r="R3958" t="s">
        <v>8341</v>
      </c>
      <c r="S3958" s="9">
        <f t="shared" si="307"/>
        <v>42171.827604166669</v>
      </c>
      <c r="T3958" s="9">
        <f t="shared" si="308"/>
        <v>42201.827604166669</v>
      </c>
      <c r="U3958">
        <f t="shared" si="309"/>
        <v>2015</v>
      </c>
    </row>
    <row r="3959" spans="1:21" ht="57" x14ac:dyDescent="0.45">
      <c r="A3959">
        <v>926</v>
      </c>
      <c r="B3959" s="3" t="s">
        <v>927</v>
      </c>
      <c r="C3959" s="3" t="s">
        <v>5036</v>
      </c>
      <c r="D3959" s="6">
        <v>7000</v>
      </c>
      <c r="E3959" s="8">
        <v>0</v>
      </c>
      <c r="F3959" t="s">
        <v>8220</v>
      </c>
      <c r="G3959" t="s">
        <v>8223</v>
      </c>
      <c r="H3959" t="s">
        <v>8245</v>
      </c>
      <c r="I3959">
        <v>1278628800</v>
      </c>
      <c r="J3959">
        <v>1276043330</v>
      </c>
      <c r="K3959" t="b">
        <v>0</v>
      </c>
      <c r="L3959">
        <v>0</v>
      </c>
      <c r="M3959" t="b">
        <v>0</v>
      </c>
      <c r="N3959" t="s">
        <v>8276</v>
      </c>
      <c r="O3959">
        <f t="shared" si="305"/>
        <v>0</v>
      </c>
      <c r="P3959">
        <f t="shared" si="306"/>
        <v>0</v>
      </c>
      <c r="Q3959" s="11" t="s">
        <v>8329</v>
      </c>
      <c r="R3959" t="s">
        <v>8352</v>
      </c>
      <c r="S3959" s="9">
        <f t="shared" si="307"/>
        <v>40338.02002314815</v>
      </c>
      <c r="T3959" s="9">
        <f t="shared" si="308"/>
        <v>40367.944444444445</v>
      </c>
      <c r="U3959">
        <f t="shared" si="309"/>
        <v>2010</v>
      </c>
    </row>
    <row r="3960" spans="1:21" ht="42.75" x14ac:dyDescent="0.45">
      <c r="A3960">
        <v>1708</v>
      </c>
      <c r="B3960" s="3" t="s">
        <v>1709</v>
      </c>
      <c r="C3960" s="3" t="s">
        <v>5818</v>
      </c>
      <c r="D3960" s="6">
        <v>7000</v>
      </c>
      <c r="E3960" s="8">
        <v>0</v>
      </c>
      <c r="F3960" t="s">
        <v>8220</v>
      </c>
      <c r="G3960" t="s">
        <v>8223</v>
      </c>
      <c r="H3960" t="s">
        <v>8245</v>
      </c>
      <c r="I3960">
        <v>1462135706</v>
      </c>
      <c r="J3960">
        <v>1458679706</v>
      </c>
      <c r="K3960" t="b">
        <v>0</v>
      </c>
      <c r="L3960">
        <v>0</v>
      </c>
      <c r="M3960" t="b">
        <v>0</v>
      </c>
      <c r="N3960" t="s">
        <v>8291</v>
      </c>
      <c r="O3960">
        <f t="shared" si="305"/>
        <v>0</v>
      </c>
      <c r="P3960">
        <f t="shared" si="306"/>
        <v>0</v>
      </c>
      <c r="Q3960" s="11" t="s">
        <v>8329</v>
      </c>
      <c r="R3960" t="s">
        <v>8332</v>
      </c>
      <c r="S3960" s="9">
        <f t="shared" si="307"/>
        <v>42451.866967592592</v>
      </c>
      <c r="T3960" s="9">
        <f t="shared" si="308"/>
        <v>42491.866967592592</v>
      </c>
      <c r="U3960">
        <f t="shared" si="309"/>
        <v>2016</v>
      </c>
    </row>
    <row r="3961" spans="1:21" ht="57" x14ac:dyDescent="0.45">
      <c r="A3961">
        <v>2505</v>
      </c>
      <c r="B3961" s="3" t="s">
        <v>2505</v>
      </c>
      <c r="C3961" s="3" t="s">
        <v>6615</v>
      </c>
      <c r="D3961" s="6">
        <v>7000</v>
      </c>
      <c r="E3961" s="8">
        <v>0</v>
      </c>
      <c r="F3961" t="s">
        <v>8220</v>
      </c>
      <c r="G3961" t="s">
        <v>8223</v>
      </c>
      <c r="H3961" t="s">
        <v>8245</v>
      </c>
      <c r="I3961">
        <v>1426292416</v>
      </c>
      <c r="J3961">
        <v>1423704016</v>
      </c>
      <c r="K3961" t="b">
        <v>0</v>
      </c>
      <c r="L3961">
        <v>0</v>
      </c>
      <c r="M3961" t="b">
        <v>0</v>
      </c>
      <c r="N3961" t="s">
        <v>8297</v>
      </c>
      <c r="O3961">
        <f t="shared" si="305"/>
        <v>0</v>
      </c>
      <c r="P3961">
        <f t="shared" si="306"/>
        <v>0</v>
      </c>
      <c r="Q3961" s="11" t="s">
        <v>8321</v>
      </c>
      <c r="R3961" t="s">
        <v>8359</v>
      </c>
      <c r="S3961" s="9">
        <f t="shared" si="307"/>
        <v>42047.05574074074</v>
      </c>
      <c r="T3961" s="9">
        <f t="shared" si="308"/>
        <v>42077.014074074075</v>
      </c>
      <c r="U3961">
        <f t="shared" si="309"/>
        <v>2015</v>
      </c>
    </row>
    <row r="3962" spans="1:21" ht="42.75" x14ac:dyDescent="0.45">
      <c r="A3962">
        <v>4023</v>
      </c>
      <c r="B3962" s="3" t="s">
        <v>4019</v>
      </c>
      <c r="C3962" s="3" t="s">
        <v>8128</v>
      </c>
      <c r="D3962" s="6">
        <v>7000</v>
      </c>
      <c r="E3962" s="8">
        <v>0</v>
      </c>
      <c r="F3962" t="s">
        <v>8220</v>
      </c>
      <c r="G3962" t="s">
        <v>8223</v>
      </c>
      <c r="H3962" t="s">
        <v>8245</v>
      </c>
      <c r="I3962">
        <v>1458860363</v>
      </c>
      <c r="J3962">
        <v>1454975963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8325</v>
      </c>
      <c r="R3962" t="s">
        <v>8328</v>
      </c>
      <c r="S3962" s="9">
        <f t="shared" si="307"/>
        <v>42408.999571759254</v>
      </c>
      <c r="T3962" s="9">
        <f t="shared" si="308"/>
        <v>42453.957905092597</v>
      </c>
      <c r="U3962">
        <f t="shared" si="309"/>
        <v>2016</v>
      </c>
    </row>
    <row r="3963" spans="1:21" ht="42.75" x14ac:dyDescent="0.45">
      <c r="A3963">
        <v>1159</v>
      </c>
      <c r="B3963" s="3" t="s">
        <v>1160</v>
      </c>
      <c r="C3963" s="3" t="s">
        <v>5269</v>
      </c>
      <c r="D3963" s="6">
        <v>6750</v>
      </c>
      <c r="E3963" s="8">
        <v>0</v>
      </c>
      <c r="F3963" t="s">
        <v>8220</v>
      </c>
      <c r="G3963" t="s">
        <v>8223</v>
      </c>
      <c r="H3963" t="s">
        <v>8245</v>
      </c>
      <c r="I3963">
        <v>1435679100</v>
      </c>
      <c r="J3963">
        <v>1433006765</v>
      </c>
      <c r="K3963" t="b">
        <v>0</v>
      </c>
      <c r="L3963">
        <v>0</v>
      </c>
      <c r="M3963" t="b">
        <v>0</v>
      </c>
      <c r="N3963" t="s">
        <v>8282</v>
      </c>
      <c r="O3963">
        <f t="shared" si="305"/>
        <v>0</v>
      </c>
      <c r="P3963">
        <f t="shared" si="306"/>
        <v>0</v>
      </c>
      <c r="Q3963" s="11" t="s">
        <v>8321</v>
      </c>
      <c r="R3963" t="s">
        <v>8347</v>
      </c>
      <c r="S3963" s="9">
        <f t="shared" si="307"/>
        <v>42154.726446759261</v>
      </c>
      <c r="T3963" s="9">
        <f t="shared" si="308"/>
        <v>42185.65625</v>
      </c>
      <c r="U3963">
        <f t="shared" si="309"/>
        <v>2015</v>
      </c>
    </row>
    <row r="3964" spans="1:21" ht="42.75" x14ac:dyDescent="0.45">
      <c r="A3964">
        <v>427</v>
      </c>
      <c r="B3964" s="3" t="s">
        <v>428</v>
      </c>
      <c r="C3964" s="3" t="s">
        <v>4537</v>
      </c>
      <c r="D3964" s="6">
        <v>6500</v>
      </c>
      <c r="E3964" s="8">
        <v>0</v>
      </c>
      <c r="F3964" t="s">
        <v>8220</v>
      </c>
      <c r="G3964" t="s">
        <v>8223</v>
      </c>
      <c r="H3964" t="s">
        <v>8245</v>
      </c>
      <c r="I3964">
        <v>1445540340</v>
      </c>
      <c r="J3964">
        <v>1444340940</v>
      </c>
      <c r="K3964" t="b">
        <v>0</v>
      </c>
      <c r="L3964">
        <v>0</v>
      </c>
      <c r="M3964" t="b">
        <v>0</v>
      </c>
      <c r="N3964" t="s">
        <v>8268</v>
      </c>
      <c r="O3964">
        <f t="shared" si="305"/>
        <v>0</v>
      </c>
      <c r="P3964">
        <f t="shared" si="306"/>
        <v>0</v>
      </c>
      <c r="Q3964" s="11" t="s">
        <v>8323</v>
      </c>
      <c r="R3964" t="s">
        <v>8341</v>
      </c>
      <c r="S3964" s="9">
        <f t="shared" si="307"/>
        <v>42285.909027777772</v>
      </c>
      <c r="T3964" s="9">
        <f t="shared" si="308"/>
        <v>42299.790972222225</v>
      </c>
      <c r="U3964">
        <f t="shared" si="309"/>
        <v>2015</v>
      </c>
    </row>
    <row r="3965" spans="1:21" ht="57" x14ac:dyDescent="0.45">
      <c r="A3965">
        <v>901</v>
      </c>
      <c r="B3965" s="3" t="s">
        <v>902</v>
      </c>
      <c r="C3965" s="3" t="s">
        <v>5011</v>
      </c>
      <c r="D3965" s="6">
        <v>6500</v>
      </c>
      <c r="E3965" s="8">
        <v>0</v>
      </c>
      <c r="F3965" t="s">
        <v>8220</v>
      </c>
      <c r="G3965" t="s">
        <v>8223</v>
      </c>
      <c r="H3965" t="s">
        <v>8245</v>
      </c>
      <c r="I3965">
        <v>1276024260</v>
      </c>
      <c r="J3965">
        <v>1272050914</v>
      </c>
      <c r="K3965" t="b">
        <v>0</v>
      </c>
      <c r="L3965">
        <v>0</v>
      </c>
      <c r="M3965" t="b">
        <v>0</v>
      </c>
      <c r="N3965" t="s">
        <v>8276</v>
      </c>
      <c r="O3965">
        <f t="shared" si="305"/>
        <v>0</v>
      </c>
      <c r="P3965">
        <f t="shared" si="306"/>
        <v>0</v>
      </c>
      <c r="Q3965" s="11" t="s">
        <v>8329</v>
      </c>
      <c r="R3965" t="s">
        <v>8352</v>
      </c>
      <c r="S3965" s="9">
        <f t="shared" si="307"/>
        <v>40291.81150462963</v>
      </c>
      <c r="T3965" s="9">
        <f t="shared" si="308"/>
        <v>40337.799305555556</v>
      </c>
      <c r="U3965">
        <f t="shared" si="309"/>
        <v>2010</v>
      </c>
    </row>
    <row r="3966" spans="1:21" ht="42.75" x14ac:dyDescent="0.45">
      <c r="A3966">
        <v>1156</v>
      </c>
      <c r="B3966" s="3" t="s">
        <v>1157</v>
      </c>
      <c r="C3966" s="3" t="s">
        <v>5266</v>
      </c>
      <c r="D3966" s="6">
        <v>6500</v>
      </c>
      <c r="E3966" s="8">
        <v>0</v>
      </c>
      <c r="F3966" t="s">
        <v>8220</v>
      </c>
      <c r="G3966" t="s">
        <v>8223</v>
      </c>
      <c r="H3966" t="s">
        <v>8245</v>
      </c>
      <c r="I3966">
        <v>1424742162</v>
      </c>
      <c r="J3966">
        <v>1422150162</v>
      </c>
      <c r="K3966" t="b">
        <v>0</v>
      </c>
      <c r="L3966">
        <v>0</v>
      </c>
      <c r="M3966" t="b">
        <v>0</v>
      </c>
      <c r="N3966" t="s">
        <v>8282</v>
      </c>
      <c r="O3966">
        <f t="shared" si="305"/>
        <v>0</v>
      </c>
      <c r="P3966">
        <f t="shared" si="306"/>
        <v>0</v>
      </c>
      <c r="Q3966" s="11" t="s">
        <v>8321</v>
      </c>
      <c r="R3966" t="s">
        <v>8347</v>
      </c>
      <c r="S3966" s="9">
        <f t="shared" si="307"/>
        <v>42029.07131944444</v>
      </c>
      <c r="T3966" s="9">
        <f t="shared" si="308"/>
        <v>42059.07131944444</v>
      </c>
      <c r="U3966">
        <f t="shared" si="309"/>
        <v>2015</v>
      </c>
    </row>
    <row r="3967" spans="1:21" ht="42.75" x14ac:dyDescent="0.45">
      <c r="A3967">
        <v>1997</v>
      </c>
      <c r="B3967" s="3" t="s">
        <v>1998</v>
      </c>
      <c r="C3967" s="3" t="s">
        <v>6107</v>
      </c>
      <c r="D3967" s="6">
        <v>6500</v>
      </c>
      <c r="E3967" s="8">
        <v>0</v>
      </c>
      <c r="F3967" t="s">
        <v>8220</v>
      </c>
      <c r="G3967" t="s">
        <v>8223</v>
      </c>
      <c r="H3967" t="s">
        <v>8245</v>
      </c>
      <c r="I3967">
        <v>1409091612</v>
      </c>
      <c r="J3967">
        <v>1406499612</v>
      </c>
      <c r="K3967" t="b">
        <v>0</v>
      </c>
      <c r="L3967">
        <v>0</v>
      </c>
      <c r="M3967" t="b">
        <v>0</v>
      </c>
      <c r="N3967" t="s">
        <v>8294</v>
      </c>
      <c r="O3967">
        <f t="shared" si="305"/>
        <v>0</v>
      </c>
      <c r="P3967">
        <f t="shared" si="306"/>
        <v>0</v>
      </c>
      <c r="Q3967" s="11" t="s">
        <v>8315</v>
      </c>
      <c r="R3967" t="s">
        <v>8355</v>
      </c>
      <c r="S3967" s="9">
        <f t="shared" si="307"/>
        <v>41847.930694444447</v>
      </c>
      <c r="T3967" s="9">
        <f t="shared" si="308"/>
        <v>41877.930694444447</v>
      </c>
      <c r="U3967">
        <f t="shared" si="309"/>
        <v>2014</v>
      </c>
    </row>
    <row r="3968" spans="1:21" ht="42.75" x14ac:dyDescent="0.45">
      <c r="A3968">
        <v>174</v>
      </c>
      <c r="B3968" s="3" t="s">
        <v>176</v>
      </c>
      <c r="C3968" s="3" t="s">
        <v>4284</v>
      </c>
      <c r="D3968" s="6">
        <v>6000</v>
      </c>
      <c r="E3968" s="8">
        <v>0</v>
      </c>
      <c r="F3968" t="s">
        <v>8220</v>
      </c>
      <c r="G3968" t="s">
        <v>8232</v>
      </c>
      <c r="H3968" t="s">
        <v>8248</v>
      </c>
      <c r="I3968">
        <v>1431108776</v>
      </c>
      <c r="J3968">
        <v>1425924776</v>
      </c>
      <c r="K3968" t="b">
        <v>0</v>
      </c>
      <c r="L3968">
        <v>0</v>
      </c>
      <c r="M3968" t="b">
        <v>0</v>
      </c>
      <c r="N3968" t="s">
        <v>8266</v>
      </c>
      <c r="O3968">
        <f t="shared" si="305"/>
        <v>0</v>
      </c>
      <c r="P3968">
        <f t="shared" si="306"/>
        <v>0</v>
      </c>
      <c r="Q3968" s="11" t="s">
        <v>8323</v>
      </c>
      <c r="R3968" t="s">
        <v>8327</v>
      </c>
      <c r="S3968" s="9">
        <f t="shared" si="307"/>
        <v>42072.758981481486</v>
      </c>
      <c r="T3968" s="9">
        <f t="shared" si="308"/>
        <v>42132.758981481486</v>
      </c>
      <c r="U3968">
        <f t="shared" si="309"/>
        <v>2015</v>
      </c>
    </row>
    <row r="3969" spans="1:21" x14ac:dyDescent="0.45">
      <c r="A3969">
        <v>202</v>
      </c>
      <c r="B3969" s="3" t="s">
        <v>204</v>
      </c>
      <c r="C3969" s="3" t="s">
        <v>4312</v>
      </c>
      <c r="D3969" s="6">
        <v>6000</v>
      </c>
      <c r="E3969" s="8">
        <v>0</v>
      </c>
      <c r="F3969" t="s">
        <v>8220</v>
      </c>
      <c r="G3969" t="s">
        <v>8223</v>
      </c>
      <c r="H3969" t="s">
        <v>8245</v>
      </c>
      <c r="I3969">
        <v>1444337940</v>
      </c>
      <c r="J3969">
        <v>1441750564</v>
      </c>
      <c r="K3969" t="b">
        <v>0</v>
      </c>
      <c r="L3969">
        <v>0</v>
      </c>
      <c r="M3969" t="b">
        <v>0</v>
      </c>
      <c r="N3969" t="s">
        <v>8266</v>
      </c>
      <c r="O3969">
        <f t="shared" si="305"/>
        <v>0</v>
      </c>
      <c r="P3969">
        <f t="shared" si="306"/>
        <v>0</v>
      </c>
      <c r="Q3969" s="11" t="s">
        <v>8323</v>
      </c>
      <c r="R3969" t="s">
        <v>8327</v>
      </c>
      <c r="S3969" s="9">
        <f t="shared" si="307"/>
        <v>42255.927824074075</v>
      </c>
      <c r="T3969" s="9">
        <f t="shared" si="308"/>
        <v>42285.874305555553</v>
      </c>
      <c r="U3969">
        <f t="shared" si="309"/>
        <v>2015</v>
      </c>
    </row>
    <row r="3970" spans="1:21" ht="28.5" x14ac:dyDescent="0.45">
      <c r="A3970">
        <v>469</v>
      </c>
      <c r="B3970" s="3" t="s">
        <v>470</v>
      </c>
      <c r="C3970" s="3" t="s">
        <v>4579</v>
      </c>
      <c r="D3970" s="6">
        <v>6000</v>
      </c>
      <c r="E3970" s="8">
        <v>0</v>
      </c>
      <c r="F3970" t="s">
        <v>8220</v>
      </c>
      <c r="G3970" t="s">
        <v>8224</v>
      </c>
      <c r="H3970" t="s">
        <v>8246</v>
      </c>
      <c r="I3970">
        <v>1409960724</v>
      </c>
      <c r="J3970">
        <v>1404776724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si="306"/>
        <v>0</v>
      </c>
      <c r="Q3970" s="11" t="s">
        <v>8323</v>
      </c>
      <c r="R3970" t="s">
        <v>8341</v>
      </c>
      <c r="S3970" s="9">
        <f t="shared" si="307"/>
        <v>41827.989861111113</v>
      </c>
      <c r="T3970" s="9">
        <f t="shared" si="308"/>
        <v>41887.989861111113</v>
      </c>
      <c r="U3970">
        <f t="shared" si="309"/>
        <v>2014</v>
      </c>
    </row>
    <row r="3971" spans="1:21" ht="42.75" x14ac:dyDescent="0.45">
      <c r="A3971">
        <v>1177</v>
      </c>
      <c r="B3971" s="3" t="s">
        <v>1178</v>
      </c>
      <c r="C3971" s="3" t="s">
        <v>5287</v>
      </c>
      <c r="D3971" s="6">
        <v>6000</v>
      </c>
      <c r="E3971" s="8">
        <v>0</v>
      </c>
      <c r="F3971" t="s">
        <v>8220</v>
      </c>
      <c r="G3971" t="s">
        <v>8224</v>
      </c>
      <c r="H3971" t="s">
        <v>8246</v>
      </c>
      <c r="I3971">
        <v>1413388296</v>
      </c>
      <c r="J3971">
        <v>1410796296</v>
      </c>
      <c r="K3971" t="b">
        <v>0</v>
      </c>
      <c r="L3971">
        <v>0</v>
      </c>
      <c r="M3971" t="b">
        <v>0</v>
      </c>
      <c r="N3971" t="s">
        <v>8282</v>
      </c>
      <c r="O3971">
        <f t="shared" si="310"/>
        <v>0</v>
      </c>
      <c r="P3971">
        <f t="shared" ref="P3971:P4034" si="311">IFERROR(ROUND(E3971/L3971,2),0)</f>
        <v>0</v>
      </c>
      <c r="Q3971" s="11" t="s">
        <v>8321</v>
      </c>
      <c r="R3971" t="s">
        <v>8347</v>
      </c>
      <c r="S3971" s="9">
        <f t="shared" ref="S3971:S4034" si="312">(((J3971/60)/60)/24)+DATE(1970,1,1)</f>
        <v>41897.660833333335</v>
      </c>
      <c r="T3971" s="9">
        <f t="shared" ref="T3971:T4034" si="313">(((I3971/60)/60)/24)+DATE(1970,1,1)</f>
        <v>41927.660833333335</v>
      </c>
      <c r="U3971">
        <f t="shared" ref="U3971:U4034" si="314">YEAR(S3971)</f>
        <v>2014</v>
      </c>
    </row>
    <row r="3972" spans="1:21" ht="42.75" x14ac:dyDescent="0.45">
      <c r="A3972">
        <v>1553</v>
      </c>
      <c r="B3972" s="3" t="s">
        <v>1554</v>
      </c>
      <c r="C3972" s="3" t="s">
        <v>5663</v>
      </c>
      <c r="D3972" s="6">
        <v>6000</v>
      </c>
      <c r="E3972" s="8">
        <v>0</v>
      </c>
      <c r="F3972" t="s">
        <v>8220</v>
      </c>
      <c r="G3972" t="s">
        <v>8223</v>
      </c>
      <c r="H3972" t="s">
        <v>8245</v>
      </c>
      <c r="I3972">
        <v>1441176447</v>
      </c>
      <c r="J3972">
        <v>1438584447</v>
      </c>
      <c r="K3972" t="b">
        <v>0</v>
      </c>
      <c r="L3972">
        <v>0</v>
      </c>
      <c r="M3972" t="b">
        <v>0</v>
      </c>
      <c r="N3972" t="s">
        <v>8287</v>
      </c>
      <c r="O3972">
        <f t="shared" si="310"/>
        <v>0</v>
      </c>
      <c r="P3972">
        <f t="shared" si="311"/>
        <v>0</v>
      </c>
      <c r="Q3972" s="11" t="s">
        <v>8315</v>
      </c>
      <c r="R3972" t="s">
        <v>8357</v>
      </c>
      <c r="S3972" s="9">
        <f t="shared" si="312"/>
        <v>42219.282951388886</v>
      </c>
      <c r="T3972" s="9">
        <f t="shared" si="313"/>
        <v>42249.282951388886</v>
      </c>
      <c r="U3972">
        <f t="shared" si="314"/>
        <v>2015</v>
      </c>
    </row>
    <row r="3973" spans="1:21" ht="42.75" x14ac:dyDescent="0.45">
      <c r="A3973">
        <v>3863</v>
      </c>
      <c r="B3973" s="3" t="s">
        <v>3860</v>
      </c>
      <c r="C3973" s="3" t="s">
        <v>7972</v>
      </c>
      <c r="D3973" s="6">
        <v>6000</v>
      </c>
      <c r="E3973" s="8">
        <v>0</v>
      </c>
      <c r="F3973" t="s">
        <v>8220</v>
      </c>
      <c r="G3973" t="s">
        <v>8223</v>
      </c>
      <c r="H3973" t="s">
        <v>8245</v>
      </c>
      <c r="I3973">
        <v>1446739905</v>
      </c>
      <c r="J3973">
        <v>1441552305</v>
      </c>
      <c r="K3973" t="b">
        <v>0</v>
      </c>
      <c r="L3973">
        <v>0</v>
      </c>
      <c r="M3973" t="b">
        <v>0</v>
      </c>
      <c r="N3973" t="s">
        <v>8269</v>
      </c>
      <c r="O3973">
        <f t="shared" si="310"/>
        <v>0</v>
      </c>
      <c r="P3973">
        <f t="shared" si="311"/>
        <v>0</v>
      </c>
      <c r="Q3973" s="11" t="s">
        <v>8325</v>
      </c>
      <c r="R3973" t="s">
        <v>8328</v>
      </c>
      <c r="S3973" s="9">
        <f t="shared" si="312"/>
        <v>42253.633159722223</v>
      </c>
      <c r="T3973" s="9">
        <f t="shared" si="313"/>
        <v>42313.674826388888</v>
      </c>
      <c r="U3973">
        <f t="shared" si="314"/>
        <v>2015</v>
      </c>
    </row>
    <row r="3974" spans="1:21" ht="57" x14ac:dyDescent="0.45">
      <c r="A3974">
        <v>2743</v>
      </c>
      <c r="B3974" s="3" t="s">
        <v>2743</v>
      </c>
      <c r="C3974" s="3" t="s">
        <v>6853</v>
      </c>
      <c r="D3974" s="6">
        <v>5999</v>
      </c>
      <c r="E3974" s="8">
        <v>0</v>
      </c>
      <c r="F3974" t="s">
        <v>8220</v>
      </c>
      <c r="G3974" t="s">
        <v>8223</v>
      </c>
      <c r="H3974" t="s">
        <v>8245</v>
      </c>
      <c r="I3974">
        <v>1476863607</v>
      </c>
      <c r="J3974">
        <v>1474271607</v>
      </c>
      <c r="K3974" t="b">
        <v>0</v>
      </c>
      <c r="L3974">
        <v>0</v>
      </c>
      <c r="M3974" t="b">
        <v>0</v>
      </c>
      <c r="N3974" t="s">
        <v>8302</v>
      </c>
      <c r="O3974">
        <f t="shared" si="310"/>
        <v>0</v>
      </c>
      <c r="P3974">
        <f t="shared" si="311"/>
        <v>0</v>
      </c>
      <c r="Q3974" s="11" t="s">
        <v>8313</v>
      </c>
      <c r="R3974" t="s">
        <v>8358</v>
      </c>
      <c r="S3974" s="9">
        <f t="shared" si="312"/>
        <v>42632.328784722224</v>
      </c>
      <c r="T3974" s="9">
        <f t="shared" si="313"/>
        <v>42662.328784722224</v>
      </c>
      <c r="U3974">
        <f t="shared" si="314"/>
        <v>2016</v>
      </c>
    </row>
    <row r="3975" spans="1:21" ht="42.75" x14ac:dyDescent="0.45">
      <c r="A3975">
        <v>920</v>
      </c>
      <c r="B3975" s="3" t="s">
        <v>921</v>
      </c>
      <c r="C3975" s="3" t="s">
        <v>5030</v>
      </c>
      <c r="D3975" s="6">
        <v>5500</v>
      </c>
      <c r="E3975" s="8">
        <v>0</v>
      </c>
      <c r="F3975" t="s">
        <v>8220</v>
      </c>
      <c r="G3975" t="s">
        <v>8223</v>
      </c>
      <c r="H3975" t="s">
        <v>8245</v>
      </c>
      <c r="I3975">
        <v>1384448822</v>
      </c>
      <c r="J3975">
        <v>1381853222</v>
      </c>
      <c r="K3975" t="b">
        <v>0</v>
      </c>
      <c r="L3975">
        <v>0</v>
      </c>
      <c r="M3975" t="b">
        <v>0</v>
      </c>
      <c r="N3975" t="s">
        <v>8276</v>
      </c>
      <c r="O3975">
        <f t="shared" si="310"/>
        <v>0</v>
      </c>
      <c r="P3975">
        <f t="shared" si="311"/>
        <v>0</v>
      </c>
      <c r="Q3975" s="11" t="s">
        <v>8329</v>
      </c>
      <c r="R3975" t="s">
        <v>8352</v>
      </c>
      <c r="S3975" s="9">
        <f t="shared" si="312"/>
        <v>41562.67155092593</v>
      </c>
      <c r="T3975" s="9">
        <f t="shared" si="313"/>
        <v>41592.713217592594</v>
      </c>
      <c r="U3975">
        <f t="shared" si="314"/>
        <v>2013</v>
      </c>
    </row>
    <row r="3976" spans="1:21" ht="42.75" x14ac:dyDescent="0.45">
      <c r="A3976">
        <v>1706</v>
      </c>
      <c r="B3976" s="3" t="s">
        <v>1707</v>
      </c>
      <c r="C3976" s="3" t="s">
        <v>5816</v>
      </c>
      <c r="D3976" s="6">
        <v>5500</v>
      </c>
      <c r="E3976" s="8">
        <v>0</v>
      </c>
      <c r="F3976" t="s">
        <v>8220</v>
      </c>
      <c r="G3976" t="s">
        <v>8235</v>
      </c>
      <c r="H3976" t="s">
        <v>8248</v>
      </c>
      <c r="I3976">
        <v>1440314472</v>
      </c>
      <c r="J3976">
        <v>1435130472</v>
      </c>
      <c r="K3976" t="b">
        <v>0</v>
      </c>
      <c r="L3976">
        <v>0</v>
      </c>
      <c r="M3976" t="b">
        <v>0</v>
      </c>
      <c r="N3976" t="s">
        <v>8291</v>
      </c>
      <c r="O3976">
        <f t="shared" si="310"/>
        <v>0</v>
      </c>
      <c r="P3976">
        <f t="shared" si="311"/>
        <v>0</v>
      </c>
      <c r="Q3976" s="11" t="s">
        <v>8329</v>
      </c>
      <c r="R3976" t="s">
        <v>8332</v>
      </c>
      <c r="S3976" s="9">
        <f t="shared" si="312"/>
        <v>42179.306388888886</v>
      </c>
      <c r="T3976" s="9">
        <f t="shared" si="313"/>
        <v>42239.306388888886</v>
      </c>
      <c r="U3976">
        <f t="shared" si="314"/>
        <v>2015</v>
      </c>
    </row>
    <row r="3977" spans="1:21" ht="42.75" x14ac:dyDescent="0.45">
      <c r="A3977">
        <v>2881</v>
      </c>
      <c r="B3977" s="3" t="s">
        <v>2881</v>
      </c>
      <c r="C3977" s="3" t="s">
        <v>6991</v>
      </c>
      <c r="D3977" s="6">
        <v>5500</v>
      </c>
      <c r="E3977" s="8">
        <v>0</v>
      </c>
      <c r="F3977" t="s">
        <v>8220</v>
      </c>
      <c r="G3977" t="s">
        <v>8223</v>
      </c>
      <c r="H3977" t="s">
        <v>8245</v>
      </c>
      <c r="I3977">
        <v>1417620036</v>
      </c>
      <c r="J3977">
        <v>1412432436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8325</v>
      </c>
      <c r="R3977" t="s">
        <v>8328</v>
      </c>
      <c r="S3977" s="9">
        <f t="shared" si="312"/>
        <v>41916.597638888888</v>
      </c>
      <c r="T3977" s="9">
        <f t="shared" si="313"/>
        <v>41976.639305555553</v>
      </c>
      <c r="U3977">
        <f t="shared" si="314"/>
        <v>2014</v>
      </c>
    </row>
    <row r="3978" spans="1:21" ht="42.75" x14ac:dyDescent="0.45">
      <c r="A3978">
        <v>3956</v>
      </c>
      <c r="B3978" s="3" t="s">
        <v>3953</v>
      </c>
      <c r="C3978" s="3" t="s">
        <v>8063</v>
      </c>
      <c r="D3978" s="6">
        <v>5500</v>
      </c>
      <c r="E3978" s="8">
        <v>0</v>
      </c>
      <c r="F3978" t="s">
        <v>8220</v>
      </c>
      <c r="G3978" t="s">
        <v>8223</v>
      </c>
      <c r="H3978" t="s">
        <v>8245</v>
      </c>
      <c r="I3978">
        <v>1461543600</v>
      </c>
      <c r="J3978">
        <v>1459203727</v>
      </c>
      <c r="K3978" t="b">
        <v>0</v>
      </c>
      <c r="L3978">
        <v>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1" t="s">
        <v>8325</v>
      </c>
      <c r="R3978" t="s">
        <v>8328</v>
      </c>
      <c r="S3978" s="9">
        <f t="shared" si="312"/>
        <v>42457.932025462964</v>
      </c>
      <c r="T3978" s="9">
        <f t="shared" si="313"/>
        <v>42485.013888888891</v>
      </c>
      <c r="U3978">
        <f t="shared" si="314"/>
        <v>2016</v>
      </c>
    </row>
    <row r="3979" spans="1:21" ht="42.75" x14ac:dyDescent="0.45">
      <c r="A3979">
        <v>1163</v>
      </c>
      <c r="B3979" s="3" t="s">
        <v>1164</v>
      </c>
      <c r="C3979" s="3" t="s">
        <v>5273</v>
      </c>
      <c r="D3979" s="6">
        <v>5200</v>
      </c>
      <c r="E3979" s="8">
        <v>0</v>
      </c>
      <c r="F3979" t="s">
        <v>8220</v>
      </c>
      <c r="G3979" t="s">
        <v>8223</v>
      </c>
      <c r="H3979" t="s">
        <v>8245</v>
      </c>
      <c r="I3979">
        <v>1407604920</v>
      </c>
      <c r="J3979">
        <v>1405012920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8321</v>
      </c>
      <c r="R3979" t="s">
        <v>8347</v>
      </c>
      <c r="S3979" s="9">
        <f t="shared" si="312"/>
        <v>41830.723611111112</v>
      </c>
      <c r="T3979" s="9">
        <f t="shared" si="313"/>
        <v>41860.723611111112</v>
      </c>
      <c r="U3979">
        <f t="shared" si="314"/>
        <v>2014</v>
      </c>
    </row>
    <row r="3980" spans="1:21" ht="42.75" x14ac:dyDescent="0.45">
      <c r="A3980">
        <v>160</v>
      </c>
      <c r="B3980" s="3" t="s">
        <v>162</v>
      </c>
      <c r="C3980" s="3" t="s">
        <v>4270</v>
      </c>
      <c r="D3980" s="6">
        <v>5000</v>
      </c>
      <c r="E3980" s="8">
        <v>0</v>
      </c>
      <c r="F3980" t="s">
        <v>8220</v>
      </c>
      <c r="G3980" t="s">
        <v>8223</v>
      </c>
      <c r="H3980" t="s">
        <v>8245</v>
      </c>
      <c r="I3980">
        <v>1439675691</v>
      </c>
      <c r="J3980">
        <v>1434491691</v>
      </c>
      <c r="K3980" t="b">
        <v>0</v>
      </c>
      <c r="L3980">
        <v>0</v>
      </c>
      <c r="M3980" t="b">
        <v>0</v>
      </c>
      <c r="N3980" t="s">
        <v>8266</v>
      </c>
      <c r="O3980">
        <f t="shared" si="310"/>
        <v>0</v>
      </c>
      <c r="P3980">
        <f t="shared" si="311"/>
        <v>0</v>
      </c>
      <c r="Q3980" s="11" t="s">
        <v>8323</v>
      </c>
      <c r="R3980" t="s">
        <v>8327</v>
      </c>
      <c r="S3980" s="9">
        <f t="shared" si="312"/>
        <v>42171.913090277783</v>
      </c>
      <c r="T3980" s="9">
        <f t="shared" si="313"/>
        <v>42231.913090277783</v>
      </c>
      <c r="U3980">
        <f t="shared" si="314"/>
        <v>2015</v>
      </c>
    </row>
    <row r="3981" spans="1:21" ht="42.75" x14ac:dyDescent="0.45">
      <c r="A3981">
        <v>186</v>
      </c>
      <c r="B3981" s="3" t="s">
        <v>188</v>
      </c>
      <c r="C3981" s="3" t="s">
        <v>4296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1488571200</v>
      </c>
      <c r="J3981">
        <v>1485977434</v>
      </c>
      <c r="K3981" t="b">
        <v>0</v>
      </c>
      <c r="L3981">
        <v>0</v>
      </c>
      <c r="M3981" t="b">
        <v>0</v>
      </c>
      <c r="N3981" t="s">
        <v>8266</v>
      </c>
      <c r="O3981">
        <f t="shared" si="310"/>
        <v>0</v>
      </c>
      <c r="P3981">
        <f t="shared" si="311"/>
        <v>0</v>
      </c>
      <c r="Q3981" s="11" t="s">
        <v>8323</v>
      </c>
      <c r="R3981" t="s">
        <v>8327</v>
      </c>
      <c r="S3981" s="9">
        <f t="shared" si="312"/>
        <v>42767.812893518523</v>
      </c>
      <c r="T3981" s="9">
        <f t="shared" si="313"/>
        <v>42797.833333333328</v>
      </c>
      <c r="U3981">
        <f t="shared" si="314"/>
        <v>2017</v>
      </c>
    </row>
    <row r="3982" spans="1:21" ht="57" x14ac:dyDescent="0.45">
      <c r="A3982">
        <v>429</v>
      </c>
      <c r="B3982" s="3" t="s">
        <v>430</v>
      </c>
      <c r="C3982" s="3" t="s">
        <v>4539</v>
      </c>
      <c r="D3982" s="6">
        <v>5000</v>
      </c>
      <c r="E3982" s="8">
        <v>0</v>
      </c>
      <c r="F3982" t="s">
        <v>8220</v>
      </c>
      <c r="G3982" t="s">
        <v>8223</v>
      </c>
      <c r="H3982" t="s">
        <v>8245</v>
      </c>
      <c r="I3982">
        <v>1259297940</v>
      </c>
      <c r="J3982">
        <v>1252964282</v>
      </c>
      <c r="K3982" t="b">
        <v>0</v>
      </c>
      <c r="L3982">
        <v>0</v>
      </c>
      <c r="M3982" t="b">
        <v>0</v>
      </c>
      <c r="N3982" t="s">
        <v>8268</v>
      </c>
      <c r="O3982">
        <f t="shared" si="310"/>
        <v>0</v>
      </c>
      <c r="P3982">
        <f t="shared" si="311"/>
        <v>0</v>
      </c>
      <c r="Q3982" s="11" t="s">
        <v>8323</v>
      </c>
      <c r="R3982" t="s">
        <v>8341</v>
      </c>
      <c r="S3982" s="9">
        <f t="shared" si="312"/>
        <v>40070.901412037041</v>
      </c>
      <c r="T3982" s="9">
        <f t="shared" si="313"/>
        <v>40144.207638888889</v>
      </c>
      <c r="U3982">
        <f t="shared" si="314"/>
        <v>2009</v>
      </c>
    </row>
    <row r="3983" spans="1:21" ht="28.5" x14ac:dyDescent="0.45">
      <c r="A3983">
        <v>516</v>
      </c>
      <c r="B3983" s="3" t="s">
        <v>517</v>
      </c>
      <c r="C3983" s="3" t="s">
        <v>4626</v>
      </c>
      <c r="D3983" s="6">
        <v>5000</v>
      </c>
      <c r="E3983" s="8">
        <v>0</v>
      </c>
      <c r="F3983" t="s">
        <v>8220</v>
      </c>
      <c r="G3983" t="s">
        <v>8224</v>
      </c>
      <c r="H3983" t="s">
        <v>8246</v>
      </c>
      <c r="I3983">
        <v>1432752080</v>
      </c>
      <c r="J3983">
        <v>1427568080</v>
      </c>
      <c r="K3983" t="b">
        <v>0</v>
      </c>
      <c r="L3983">
        <v>0</v>
      </c>
      <c r="M3983" t="b">
        <v>0</v>
      </c>
      <c r="N3983" t="s">
        <v>8268</v>
      </c>
      <c r="O3983">
        <f t="shared" si="310"/>
        <v>0</v>
      </c>
      <c r="P3983">
        <f t="shared" si="311"/>
        <v>0</v>
      </c>
      <c r="Q3983" s="11" t="s">
        <v>8323</v>
      </c>
      <c r="R3983" t="s">
        <v>8341</v>
      </c>
      <c r="S3983" s="9">
        <f t="shared" si="312"/>
        <v>42091.778703703705</v>
      </c>
      <c r="T3983" s="9">
        <f t="shared" si="313"/>
        <v>42151.778703703705</v>
      </c>
      <c r="U3983">
        <f t="shared" si="314"/>
        <v>2015</v>
      </c>
    </row>
    <row r="3984" spans="1:21" ht="42.75" x14ac:dyDescent="0.45">
      <c r="A3984">
        <v>764</v>
      </c>
      <c r="B3984" s="3" t="s">
        <v>765</v>
      </c>
      <c r="C3984" s="3" t="s">
        <v>4874</v>
      </c>
      <c r="D3984" s="6">
        <v>5000</v>
      </c>
      <c r="E3984" s="8">
        <v>0</v>
      </c>
      <c r="F3984" t="s">
        <v>8220</v>
      </c>
      <c r="G3984" t="s">
        <v>8223</v>
      </c>
      <c r="H3984" t="s">
        <v>8245</v>
      </c>
      <c r="I3984">
        <v>1441858161</v>
      </c>
      <c r="J3984">
        <v>1439266161</v>
      </c>
      <c r="K3984" t="b">
        <v>0</v>
      </c>
      <c r="L3984">
        <v>0</v>
      </c>
      <c r="M3984" t="b">
        <v>0</v>
      </c>
      <c r="N3984" t="s">
        <v>8273</v>
      </c>
      <c r="O3984">
        <f t="shared" si="310"/>
        <v>0</v>
      </c>
      <c r="P3984">
        <f t="shared" si="311"/>
        <v>0</v>
      </c>
      <c r="Q3984" s="11" t="s">
        <v>8313</v>
      </c>
      <c r="R3984" t="s">
        <v>8354</v>
      </c>
      <c r="S3984" s="9">
        <f t="shared" si="312"/>
        <v>42227.173159722224</v>
      </c>
      <c r="T3984" s="9">
        <f t="shared" si="313"/>
        <v>42257.173159722224</v>
      </c>
      <c r="U3984">
        <f t="shared" si="314"/>
        <v>2015</v>
      </c>
    </row>
    <row r="3985" spans="1:21" ht="57" x14ac:dyDescent="0.45">
      <c r="A3985">
        <v>875</v>
      </c>
      <c r="B3985" s="3" t="s">
        <v>876</v>
      </c>
      <c r="C3985" s="3" t="s">
        <v>4985</v>
      </c>
      <c r="D3985" s="6">
        <v>5000</v>
      </c>
      <c r="E3985" s="8">
        <v>0</v>
      </c>
      <c r="F3985" t="s">
        <v>8220</v>
      </c>
      <c r="G3985" t="s">
        <v>8223</v>
      </c>
      <c r="H3985" t="s">
        <v>8245</v>
      </c>
      <c r="I3985">
        <v>1442856131</v>
      </c>
      <c r="J3985">
        <v>1441128131</v>
      </c>
      <c r="K3985" t="b">
        <v>0</v>
      </c>
      <c r="L3985">
        <v>0</v>
      </c>
      <c r="M3985" t="b">
        <v>0</v>
      </c>
      <c r="N3985" t="s">
        <v>8276</v>
      </c>
      <c r="O3985">
        <f t="shared" si="310"/>
        <v>0</v>
      </c>
      <c r="P3985">
        <f t="shared" si="311"/>
        <v>0</v>
      </c>
      <c r="Q3985" s="11" t="s">
        <v>8329</v>
      </c>
      <c r="R3985" t="s">
        <v>8352</v>
      </c>
      <c r="S3985" s="9">
        <f t="shared" si="312"/>
        <v>42248.723738425921</v>
      </c>
      <c r="T3985" s="9">
        <f t="shared" si="313"/>
        <v>42268.723738425921</v>
      </c>
      <c r="U3985">
        <f t="shared" si="314"/>
        <v>2015</v>
      </c>
    </row>
    <row r="3986" spans="1:21" ht="57" x14ac:dyDescent="0.45">
      <c r="A3986">
        <v>988</v>
      </c>
      <c r="B3986" s="3" t="s">
        <v>989</v>
      </c>
      <c r="C3986" s="3" t="s">
        <v>5098</v>
      </c>
      <c r="D3986" s="6">
        <v>5000</v>
      </c>
      <c r="E3986" s="8">
        <v>0</v>
      </c>
      <c r="F3986" t="s">
        <v>8220</v>
      </c>
      <c r="G3986" t="s">
        <v>8236</v>
      </c>
      <c r="H3986" t="s">
        <v>8248</v>
      </c>
      <c r="I3986">
        <v>1475310825</v>
      </c>
      <c r="J3986">
        <v>1472718825</v>
      </c>
      <c r="K3986" t="b">
        <v>0</v>
      </c>
      <c r="L3986">
        <v>0</v>
      </c>
      <c r="M3986" t="b">
        <v>0</v>
      </c>
      <c r="N3986" t="s">
        <v>8271</v>
      </c>
      <c r="O3986">
        <f t="shared" si="310"/>
        <v>0</v>
      </c>
      <c r="P3986">
        <f t="shared" si="311"/>
        <v>0</v>
      </c>
      <c r="Q3986" s="11" t="s">
        <v>8310</v>
      </c>
      <c r="R3986" t="s">
        <v>8312</v>
      </c>
      <c r="S3986" s="9">
        <f t="shared" si="312"/>
        <v>42614.356770833328</v>
      </c>
      <c r="T3986" s="9">
        <f t="shared" si="313"/>
        <v>42644.356770833328</v>
      </c>
      <c r="U3986">
        <f t="shared" si="314"/>
        <v>2016</v>
      </c>
    </row>
    <row r="3987" spans="1:21" ht="42.75" x14ac:dyDescent="0.45">
      <c r="A3987">
        <v>1140</v>
      </c>
      <c r="B3987" s="3" t="s">
        <v>1141</v>
      </c>
      <c r="C3987" s="3" t="s">
        <v>5250</v>
      </c>
      <c r="D3987" s="6">
        <v>5000</v>
      </c>
      <c r="E3987" s="8">
        <v>0</v>
      </c>
      <c r="F3987" t="s">
        <v>8220</v>
      </c>
      <c r="G3987" t="s">
        <v>8224</v>
      </c>
      <c r="H3987" t="s">
        <v>8246</v>
      </c>
      <c r="I3987">
        <v>1438859121</v>
      </c>
      <c r="J3987">
        <v>1436267121</v>
      </c>
      <c r="K3987" t="b">
        <v>0</v>
      </c>
      <c r="L3987">
        <v>0</v>
      </c>
      <c r="M3987" t="b">
        <v>0</v>
      </c>
      <c r="N3987" t="s">
        <v>8281</v>
      </c>
      <c r="O3987">
        <f t="shared" si="310"/>
        <v>0</v>
      </c>
      <c r="P3987">
        <f t="shared" si="311"/>
        <v>0</v>
      </c>
      <c r="Q3987" s="11" t="s">
        <v>8318</v>
      </c>
      <c r="R3987" t="s">
        <v>8346</v>
      </c>
      <c r="S3987" s="9">
        <f t="shared" si="312"/>
        <v>42192.462048611109</v>
      </c>
      <c r="T3987" s="9">
        <f t="shared" si="313"/>
        <v>42222.462048611109</v>
      </c>
      <c r="U3987">
        <f t="shared" si="314"/>
        <v>2015</v>
      </c>
    </row>
    <row r="3988" spans="1:21" ht="42.75" x14ac:dyDescent="0.45">
      <c r="A3988">
        <v>1489</v>
      </c>
      <c r="B3988" s="3" t="s">
        <v>1490</v>
      </c>
      <c r="C3988" s="3" t="s">
        <v>5599</v>
      </c>
      <c r="D3988" s="6">
        <v>5000</v>
      </c>
      <c r="E3988" s="8">
        <v>0</v>
      </c>
      <c r="F3988" t="s">
        <v>8220</v>
      </c>
      <c r="G3988" t="s">
        <v>8223</v>
      </c>
      <c r="H3988" t="s">
        <v>8245</v>
      </c>
      <c r="I3988">
        <v>1352994052</v>
      </c>
      <c r="J3988">
        <v>1350398452</v>
      </c>
      <c r="K3988" t="b">
        <v>0</v>
      </c>
      <c r="L3988">
        <v>0</v>
      </c>
      <c r="M3988" t="b">
        <v>0</v>
      </c>
      <c r="N3988" t="s">
        <v>8273</v>
      </c>
      <c r="O3988">
        <f t="shared" si="310"/>
        <v>0</v>
      </c>
      <c r="P3988">
        <f t="shared" si="311"/>
        <v>0</v>
      </c>
      <c r="Q3988" s="11" t="s">
        <v>8313</v>
      </c>
      <c r="R3988" t="s">
        <v>8354</v>
      </c>
      <c r="S3988" s="9">
        <f t="shared" si="312"/>
        <v>41198.611712962964</v>
      </c>
      <c r="T3988" s="9">
        <f t="shared" si="313"/>
        <v>41228.653379629628</v>
      </c>
      <c r="U3988">
        <f t="shared" si="314"/>
        <v>2012</v>
      </c>
    </row>
    <row r="3989" spans="1:21" ht="42.75" x14ac:dyDescent="0.45">
      <c r="A3989">
        <v>1712</v>
      </c>
      <c r="B3989" s="3" t="s">
        <v>1713</v>
      </c>
      <c r="C3989" s="3" t="s">
        <v>5822</v>
      </c>
      <c r="D3989" s="6">
        <v>5000</v>
      </c>
      <c r="E3989" s="8">
        <v>0</v>
      </c>
      <c r="F3989" t="s">
        <v>8220</v>
      </c>
      <c r="G3989" t="s">
        <v>8223</v>
      </c>
      <c r="H3989" t="s">
        <v>8245</v>
      </c>
      <c r="I3989">
        <v>1435701353</v>
      </c>
      <c r="J3989">
        <v>1430517353</v>
      </c>
      <c r="K3989" t="b">
        <v>0</v>
      </c>
      <c r="L3989">
        <v>0</v>
      </c>
      <c r="M3989" t="b">
        <v>0</v>
      </c>
      <c r="N3989" t="s">
        <v>8291</v>
      </c>
      <c r="O3989">
        <f t="shared" si="310"/>
        <v>0</v>
      </c>
      <c r="P3989">
        <f t="shared" si="311"/>
        <v>0</v>
      </c>
      <c r="Q3989" s="11" t="s">
        <v>8329</v>
      </c>
      <c r="R3989" t="s">
        <v>8332</v>
      </c>
      <c r="S3989" s="9">
        <f t="shared" si="312"/>
        <v>42125.913807870369</v>
      </c>
      <c r="T3989" s="9">
        <f t="shared" si="313"/>
        <v>42185.913807870369</v>
      </c>
      <c r="U3989">
        <f t="shared" si="314"/>
        <v>2015</v>
      </c>
    </row>
    <row r="3990" spans="1:21" ht="42.75" x14ac:dyDescent="0.45">
      <c r="A3990">
        <v>1721</v>
      </c>
      <c r="B3990" s="3" t="s">
        <v>1722</v>
      </c>
      <c r="C3990" s="3" t="s">
        <v>5831</v>
      </c>
      <c r="D3990" s="6">
        <v>5000</v>
      </c>
      <c r="E3990" s="8">
        <v>0</v>
      </c>
      <c r="F3990" t="s">
        <v>8220</v>
      </c>
      <c r="G3990" t="s">
        <v>8223</v>
      </c>
      <c r="H3990" t="s">
        <v>8245</v>
      </c>
      <c r="I3990">
        <v>1449831863</v>
      </c>
      <c r="J3990">
        <v>1447239863</v>
      </c>
      <c r="K3990" t="b">
        <v>0</v>
      </c>
      <c r="L3990">
        <v>0</v>
      </c>
      <c r="M3990" t="b">
        <v>0</v>
      </c>
      <c r="N3990" t="s">
        <v>8291</v>
      </c>
      <c r="O3990">
        <f t="shared" si="310"/>
        <v>0</v>
      </c>
      <c r="P3990">
        <f t="shared" si="311"/>
        <v>0</v>
      </c>
      <c r="Q3990" s="11" t="s">
        <v>8329</v>
      </c>
      <c r="R3990" t="s">
        <v>8332</v>
      </c>
      <c r="S3990" s="9">
        <f t="shared" si="312"/>
        <v>42319.461377314816</v>
      </c>
      <c r="T3990" s="9">
        <f t="shared" si="313"/>
        <v>42349.461377314816</v>
      </c>
      <c r="U3990">
        <f t="shared" si="314"/>
        <v>2015</v>
      </c>
    </row>
    <row r="3991" spans="1:21" ht="42.75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8321</v>
      </c>
      <c r="R3991" t="s">
        <v>8359</v>
      </c>
      <c r="S3991" s="9">
        <f t="shared" si="312"/>
        <v>41926.680879629632</v>
      </c>
      <c r="T3991" s="9">
        <f t="shared" si="313"/>
        <v>41956.722546296296</v>
      </c>
      <c r="U3991">
        <f t="shared" si="314"/>
        <v>2014</v>
      </c>
    </row>
    <row r="3992" spans="1:21" ht="42.75" x14ac:dyDescent="0.45">
      <c r="A3992">
        <v>2760</v>
      </c>
      <c r="B3992" s="3" t="s">
        <v>2760</v>
      </c>
      <c r="C3992" s="3" t="s">
        <v>6870</v>
      </c>
      <c r="D3992" s="6">
        <v>5000</v>
      </c>
      <c r="E3992" s="8">
        <v>0</v>
      </c>
      <c r="F3992" t="s">
        <v>8220</v>
      </c>
      <c r="G3992" t="s">
        <v>8224</v>
      </c>
      <c r="H3992" t="s">
        <v>8246</v>
      </c>
      <c r="I3992">
        <v>1371726258</v>
      </c>
      <c r="J3992">
        <v>1369134258</v>
      </c>
      <c r="K3992" t="b">
        <v>0</v>
      </c>
      <c r="L3992">
        <v>0</v>
      </c>
      <c r="M3992" t="b">
        <v>0</v>
      </c>
      <c r="N3992" t="s">
        <v>8302</v>
      </c>
      <c r="O3992">
        <f t="shared" si="310"/>
        <v>0</v>
      </c>
      <c r="P3992">
        <f t="shared" si="311"/>
        <v>0</v>
      </c>
      <c r="Q3992" s="11" t="s">
        <v>8313</v>
      </c>
      <c r="R3992" t="s">
        <v>8358</v>
      </c>
      <c r="S3992" s="9">
        <f t="shared" si="312"/>
        <v>41415.461319444446</v>
      </c>
      <c r="T3992" s="9">
        <f t="shared" si="313"/>
        <v>41445.461319444446</v>
      </c>
      <c r="U3992">
        <f t="shared" si="314"/>
        <v>2013</v>
      </c>
    </row>
    <row r="3993" spans="1:21" ht="42.75" x14ac:dyDescent="0.45">
      <c r="A3993">
        <v>3206</v>
      </c>
      <c r="B3993" s="3" t="s">
        <v>3206</v>
      </c>
      <c r="C3993" s="3" t="s">
        <v>7316</v>
      </c>
      <c r="D3993" s="6">
        <v>5000</v>
      </c>
      <c r="E3993" s="8">
        <v>0</v>
      </c>
      <c r="F3993" t="s">
        <v>8220</v>
      </c>
      <c r="G3993" t="s">
        <v>8223</v>
      </c>
      <c r="H3993" t="s">
        <v>8245</v>
      </c>
      <c r="I3993">
        <v>1442644651</v>
      </c>
      <c r="J3993">
        <v>1440052651</v>
      </c>
      <c r="K3993" t="b">
        <v>0</v>
      </c>
      <c r="L3993">
        <v>0</v>
      </c>
      <c r="M3993" t="b">
        <v>0</v>
      </c>
      <c r="N3993" t="s">
        <v>8303</v>
      </c>
      <c r="O3993">
        <f t="shared" si="310"/>
        <v>0</v>
      </c>
      <c r="P3993">
        <f t="shared" si="311"/>
        <v>0</v>
      </c>
      <c r="Q3993" s="11" t="s">
        <v>8325</v>
      </c>
      <c r="R3993" t="s">
        <v>8337</v>
      </c>
      <c r="S3993" s="9">
        <f t="shared" si="312"/>
        <v>42236.276053240741</v>
      </c>
      <c r="T3993" s="9">
        <f t="shared" si="313"/>
        <v>42266.276053240741</v>
      </c>
      <c r="U3993">
        <f t="shared" si="314"/>
        <v>2015</v>
      </c>
    </row>
    <row r="3994" spans="1:21" ht="42.75" x14ac:dyDescent="0.45">
      <c r="A3994">
        <v>3944</v>
      </c>
      <c r="B3994" s="3" t="s">
        <v>3941</v>
      </c>
      <c r="C3994" s="3" t="s">
        <v>8052</v>
      </c>
      <c r="D3994" s="6">
        <v>5000</v>
      </c>
      <c r="E3994" s="8">
        <v>0</v>
      </c>
      <c r="F3994" t="s">
        <v>8220</v>
      </c>
      <c r="G3994" t="s">
        <v>8223</v>
      </c>
      <c r="H3994" t="s">
        <v>8245</v>
      </c>
      <c r="I3994">
        <v>1440690875</v>
      </c>
      <c r="J3994">
        <v>1438098875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1" t="s">
        <v>8325</v>
      </c>
      <c r="R3994" t="s">
        <v>8328</v>
      </c>
      <c r="S3994" s="9">
        <f t="shared" si="312"/>
        <v>42213.662905092591</v>
      </c>
      <c r="T3994" s="9">
        <f t="shared" si="313"/>
        <v>42243.662905092591</v>
      </c>
      <c r="U3994">
        <f t="shared" si="314"/>
        <v>2015</v>
      </c>
    </row>
    <row r="3995" spans="1:21" ht="42.75" x14ac:dyDescent="0.45">
      <c r="A3995">
        <v>4031</v>
      </c>
      <c r="B3995" s="3" t="s">
        <v>4027</v>
      </c>
      <c r="C3995" s="3" t="s">
        <v>8136</v>
      </c>
      <c r="D3995" s="6">
        <v>5000</v>
      </c>
      <c r="E3995" s="8">
        <v>0</v>
      </c>
      <c r="F3995" t="s">
        <v>8220</v>
      </c>
      <c r="G3995" t="s">
        <v>8223</v>
      </c>
      <c r="H3995" t="s">
        <v>8245</v>
      </c>
      <c r="I3995">
        <v>1418914964</v>
      </c>
      <c r="J3995">
        <v>1414591364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1" t="s">
        <v>8325</v>
      </c>
      <c r="R3995" t="s">
        <v>8328</v>
      </c>
      <c r="S3995" s="9">
        <f t="shared" si="312"/>
        <v>41941.585231481484</v>
      </c>
      <c r="T3995" s="9">
        <f t="shared" si="313"/>
        <v>41991.626898148148</v>
      </c>
      <c r="U3995">
        <f t="shared" si="314"/>
        <v>2014</v>
      </c>
    </row>
    <row r="3996" spans="1:21" ht="42.75" x14ac:dyDescent="0.45">
      <c r="A3996">
        <v>1444</v>
      </c>
      <c r="B3996" s="3" t="s">
        <v>1445</v>
      </c>
      <c r="C3996" s="3" t="s">
        <v>5554</v>
      </c>
      <c r="D3996" s="6">
        <v>4950</v>
      </c>
      <c r="E3996" s="8">
        <v>0</v>
      </c>
      <c r="F3996" t="s">
        <v>8220</v>
      </c>
      <c r="G3996" t="s">
        <v>8235</v>
      </c>
      <c r="H3996" t="s">
        <v>8248</v>
      </c>
      <c r="I3996">
        <v>1442091462</v>
      </c>
      <c r="J3996">
        <v>1436907462</v>
      </c>
      <c r="K3996" t="b">
        <v>0</v>
      </c>
      <c r="L3996">
        <v>0</v>
      </c>
      <c r="M3996" t="b">
        <v>0</v>
      </c>
      <c r="N3996" t="s">
        <v>8285</v>
      </c>
      <c r="O3996">
        <f t="shared" si="310"/>
        <v>0</v>
      </c>
      <c r="P3996">
        <f t="shared" si="311"/>
        <v>0</v>
      </c>
      <c r="Q3996" s="11" t="s">
        <v>8313</v>
      </c>
      <c r="R3996" t="s">
        <v>8350</v>
      </c>
      <c r="S3996" s="9">
        <f t="shared" si="312"/>
        <v>42199.873402777783</v>
      </c>
      <c r="T3996" s="9">
        <f t="shared" si="313"/>
        <v>42259.873402777783</v>
      </c>
      <c r="U3996">
        <f t="shared" si="314"/>
        <v>2015</v>
      </c>
    </row>
    <row r="3997" spans="1:21" ht="42.75" x14ac:dyDescent="0.45">
      <c r="A3997">
        <v>2851</v>
      </c>
      <c r="B3997" s="3" t="s">
        <v>2851</v>
      </c>
      <c r="C3997" s="3" t="s">
        <v>6961</v>
      </c>
      <c r="D3997" s="6">
        <v>4500</v>
      </c>
      <c r="E3997" s="8">
        <v>0</v>
      </c>
      <c r="F3997" t="s">
        <v>8220</v>
      </c>
      <c r="G3997" t="s">
        <v>8240</v>
      </c>
      <c r="H3997" t="s">
        <v>8248</v>
      </c>
      <c r="I3997">
        <v>1454109420</v>
      </c>
      <c r="J3997">
        <v>1453334629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8325</v>
      </c>
      <c r="R3997" t="s">
        <v>8328</v>
      </c>
      <c r="S3997" s="9">
        <f t="shared" si="312"/>
        <v>42390.002650462964</v>
      </c>
      <c r="T3997" s="9">
        <f t="shared" si="313"/>
        <v>42398.970138888893</v>
      </c>
      <c r="U3997">
        <f t="shared" si="314"/>
        <v>2016</v>
      </c>
    </row>
    <row r="3998" spans="1:21" ht="42.75" x14ac:dyDescent="0.45">
      <c r="A3998">
        <v>766</v>
      </c>
      <c r="B3998" s="3" t="s">
        <v>767</v>
      </c>
      <c r="C3998" s="3" t="s">
        <v>4876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1424112483</v>
      </c>
      <c r="J3998">
        <v>1421520483</v>
      </c>
      <c r="K3998" t="b">
        <v>0</v>
      </c>
      <c r="L3998">
        <v>0</v>
      </c>
      <c r="M3998" t="b">
        <v>0</v>
      </c>
      <c r="N3998" t="s">
        <v>8273</v>
      </c>
      <c r="O3998">
        <f t="shared" si="310"/>
        <v>0</v>
      </c>
      <c r="P3998">
        <f t="shared" si="311"/>
        <v>0</v>
      </c>
      <c r="Q3998" s="11" t="s">
        <v>8313</v>
      </c>
      <c r="R3998" t="s">
        <v>8354</v>
      </c>
      <c r="S3998" s="9">
        <f t="shared" si="312"/>
        <v>42021.783368055556</v>
      </c>
      <c r="T3998" s="9">
        <f t="shared" si="313"/>
        <v>42051.783368055556</v>
      </c>
      <c r="U3998">
        <f t="shared" si="314"/>
        <v>2015</v>
      </c>
    </row>
    <row r="3999" spans="1:21" ht="42.75" x14ac:dyDescent="0.45">
      <c r="A3999">
        <v>1142</v>
      </c>
      <c r="B3999" s="3" t="s">
        <v>1143</v>
      </c>
      <c r="C3999" s="3" t="s">
        <v>5252</v>
      </c>
      <c r="D3999" s="6">
        <v>4000</v>
      </c>
      <c r="E3999" s="8">
        <v>0</v>
      </c>
      <c r="F3999" t="s">
        <v>8220</v>
      </c>
      <c r="G3999" t="s">
        <v>8223</v>
      </c>
      <c r="H3999" t="s">
        <v>8245</v>
      </c>
      <c r="I3999">
        <v>1424131727</v>
      </c>
      <c r="J3999">
        <v>1421539727</v>
      </c>
      <c r="K3999" t="b">
        <v>0</v>
      </c>
      <c r="L3999">
        <v>0</v>
      </c>
      <c r="M3999" t="b">
        <v>0</v>
      </c>
      <c r="N3999" t="s">
        <v>8281</v>
      </c>
      <c r="O3999">
        <f t="shared" si="310"/>
        <v>0</v>
      </c>
      <c r="P3999">
        <f t="shared" si="311"/>
        <v>0</v>
      </c>
      <c r="Q3999" s="11" t="s">
        <v>8318</v>
      </c>
      <c r="R3999" t="s">
        <v>8346</v>
      </c>
      <c r="S3999" s="9">
        <f t="shared" si="312"/>
        <v>42022.006099537044</v>
      </c>
      <c r="T3999" s="9">
        <f t="shared" si="313"/>
        <v>42052.006099537044</v>
      </c>
      <c r="U3999">
        <f t="shared" si="314"/>
        <v>2015</v>
      </c>
    </row>
    <row r="4000" spans="1:21" ht="42.75" x14ac:dyDescent="0.45">
      <c r="A4000">
        <v>1409</v>
      </c>
      <c r="B4000" s="3" t="s">
        <v>1410</v>
      </c>
      <c r="C4000" s="3" t="s">
        <v>5519</v>
      </c>
      <c r="D4000" s="6">
        <v>4000</v>
      </c>
      <c r="E4000" s="8">
        <v>0</v>
      </c>
      <c r="F4000" t="s">
        <v>8220</v>
      </c>
      <c r="G4000" t="s">
        <v>8223</v>
      </c>
      <c r="H4000" t="s">
        <v>8245</v>
      </c>
      <c r="I4000">
        <v>1420085535</v>
      </c>
      <c r="J4000">
        <v>1414897935</v>
      </c>
      <c r="K4000" t="b">
        <v>0</v>
      </c>
      <c r="L4000">
        <v>0</v>
      </c>
      <c r="M4000" t="b">
        <v>0</v>
      </c>
      <c r="N4000" t="s">
        <v>8285</v>
      </c>
      <c r="O4000">
        <f t="shared" si="310"/>
        <v>0</v>
      </c>
      <c r="P4000">
        <f t="shared" si="311"/>
        <v>0</v>
      </c>
      <c r="Q4000" s="11" t="s">
        <v>8313</v>
      </c>
      <c r="R4000" t="s">
        <v>8350</v>
      </c>
      <c r="S4000" s="9">
        <f t="shared" si="312"/>
        <v>41945.133506944447</v>
      </c>
      <c r="T4000" s="9">
        <f t="shared" si="313"/>
        <v>42005.175173611111</v>
      </c>
      <c r="U4000">
        <f t="shared" si="314"/>
        <v>2014</v>
      </c>
    </row>
    <row r="4001" spans="1:21" ht="42.75" x14ac:dyDescent="0.45">
      <c r="A4001">
        <v>1732</v>
      </c>
      <c r="B4001" s="3" t="s">
        <v>1733</v>
      </c>
      <c r="C4001" s="3" t="s">
        <v>5842</v>
      </c>
      <c r="D4001" s="6">
        <v>4000</v>
      </c>
      <c r="E4001" s="8">
        <v>0</v>
      </c>
      <c r="F4001" t="s">
        <v>8220</v>
      </c>
      <c r="G4001" t="s">
        <v>8223</v>
      </c>
      <c r="H4001" t="s">
        <v>8245</v>
      </c>
      <c r="I4001">
        <v>1452920400</v>
      </c>
      <c r="J4001">
        <v>1447777481</v>
      </c>
      <c r="K4001" t="b">
        <v>0</v>
      </c>
      <c r="L4001">
        <v>0</v>
      </c>
      <c r="M4001" t="b">
        <v>0</v>
      </c>
      <c r="N4001" t="s">
        <v>8291</v>
      </c>
      <c r="O4001">
        <f t="shared" si="310"/>
        <v>0</v>
      </c>
      <c r="P4001">
        <f t="shared" si="311"/>
        <v>0</v>
      </c>
      <c r="Q4001" s="11" t="s">
        <v>8329</v>
      </c>
      <c r="R4001" t="s">
        <v>8332</v>
      </c>
      <c r="S4001" s="9">
        <f t="shared" si="312"/>
        <v>42325.683807870373</v>
      </c>
      <c r="T4001" s="9">
        <f t="shared" si="313"/>
        <v>42385.208333333328</v>
      </c>
      <c r="U4001">
        <f t="shared" si="314"/>
        <v>2015</v>
      </c>
    </row>
    <row r="4002" spans="1:21" ht="42.75" x14ac:dyDescent="0.45">
      <c r="A4002">
        <v>2765</v>
      </c>
      <c r="B4002" s="3" t="s">
        <v>2765</v>
      </c>
      <c r="C4002" s="3" t="s">
        <v>6875</v>
      </c>
      <c r="D4002" s="6">
        <v>4000</v>
      </c>
      <c r="E4002" s="8">
        <v>0</v>
      </c>
      <c r="F4002" t="s">
        <v>8220</v>
      </c>
      <c r="G4002" t="s">
        <v>8223</v>
      </c>
      <c r="H4002" t="s">
        <v>8245</v>
      </c>
      <c r="I4002">
        <v>1351432428</v>
      </c>
      <c r="J4002">
        <v>1350050028</v>
      </c>
      <c r="K4002" t="b">
        <v>0</v>
      </c>
      <c r="L4002">
        <v>0</v>
      </c>
      <c r="M4002" t="b">
        <v>0</v>
      </c>
      <c r="N4002" t="s">
        <v>8302</v>
      </c>
      <c r="O4002">
        <f t="shared" si="310"/>
        <v>0</v>
      </c>
      <c r="P4002">
        <f t="shared" si="311"/>
        <v>0</v>
      </c>
      <c r="Q4002" s="11" t="s">
        <v>8313</v>
      </c>
      <c r="R4002" t="s">
        <v>8358</v>
      </c>
      <c r="S4002" s="9">
        <f t="shared" si="312"/>
        <v>41194.579027777778</v>
      </c>
      <c r="T4002" s="9">
        <f t="shared" si="313"/>
        <v>41210.579027777778</v>
      </c>
      <c r="U4002">
        <f t="shared" si="314"/>
        <v>2012</v>
      </c>
    </row>
    <row r="4003" spans="1:21" ht="42.75" x14ac:dyDescent="0.45">
      <c r="A4003">
        <v>3190</v>
      </c>
      <c r="B4003" s="3" t="s">
        <v>3190</v>
      </c>
      <c r="C4003" s="3" t="s">
        <v>7300</v>
      </c>
      <c r="D4003" s="6">
        <v>4000</v>
      </c>
      <c r="E4003" s="8">
        <v>0</v>
      </c>
      <c r="F4003" t="s">
        <v>8220</v>
      </c>
      <c r="G4003" t="s">
        <v>8228</v>
      </c>
      <c r="H4003" t="s">
        <v>8250</v>
      </c>
      <c r="I4003">
        <v>1481258275</v>
      </c>
      <c r="J4003">
        <v>1478662675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1" t="s">
        <v>8325</v>
      </c>
      <c r="R4003" t="s">
        <v>8337</v>
      </c>
      <c r="S4003" s="9">
        <f t="shared" si="312"/>
        <v>42683.151331018518</v>
      </c>
      <c r="T4003" s="9">
        <f t="shared" si="313"/>
        <v>42713.192997685182</v>
      </c>
      <c r="U4003">
        <f t="shared" si="314"/>
        <v>2016</v>
      </c>
    </row>
    <row r="4004" spans="1:21" ht="42.75" x14ac:dyDescent="0.45">
      <c r="A4004">
        <v>4026</v>
      </c>
      <c r="B4004" s="3" t="s">
        <v>4022</v>
      </c>
      <c r="C4004" s="3" t="s">
        <v>8131</v>
      </c>
      <c r="D4004" s="6">
        <v>4000</v>
      </c>
      <c r="E4004" s="8">
        <v>0</v>
      </c>
      <c r="F4004" t="s">
        <v>8220</v>
      </c>
      <c r="G4004" t="s">
        <v>8223</v>
      </c>
      <c r="H4004" t="s">
        <v>8245</v>
      </c>
      <c r="I4004">
        <v>1449247439</v>
      </c>
      <c r="J4004">
        <v>1444059839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8325</v>
      </c>
      <c r="R4004" t="s">
        <v>8328</v>
      </c>
      <c r="S4004" s="9">
        <f t="shared" si="312"/>
        <v>42282.655543981484</v>
      </c>
      <c r="T4004" s="9">
        <f t="shared" si="313"/>
        <v>42342.697210648148</v>
      </c>
      <c r="U4004">
        <f t="shared" si="314"/>
        <v>2015</v>
      </c>
    </row>
    <row r="4005" spans="1:21" ht="42.75" x14ac:dyDescent="0.45">
      <c r="A4005">
        <v>762</v>
      </c>
      <c r="B4005" s="3" t="s">
        <v>763</v>
      </c>
      <c r="C4005" s="3" t="s">
        <v>4872</v>
      </c>
      <c r="D4005" s="6">
        <v>3500</v>
      </c>
      <c r="E4005" s="8">
        <v>0</v>
      </c>
      <c r="F4005" t="s">
        <v>8220</v>
      </c>
      <c r="G4005" t="s">
        <v>8237</v>
      </c>
      <c r="H4005" t="s">
        <v>8255</v>
      </c>
      <c r="I4005">
        <v>1480831200</v>
      </c>
      <c r="J4005">
        <v>1479328570</v>
      </c>
      <c r="K4005" t="b">
        <v>0</v>
      </c>
      <c r="L4005">
        <v>0</v>
      </c>
      <c r="M4005" t="b">
        <v>0</v>
      </c>
      <c r="N4005" t="s">
        <v>8273</v>
      </c>
      <c r="O4005">
        <f t="shared" si="310"/>
        <v>0</v>
      </c>
      <c r="P4005">
        <f t="shared" si="311"/>
        <v>0</v>
      </c>
      <c r="Q4005" s="11" t="s">
        <v>8313</v>
      </c>
      <c r="R4005" t="s">
        <v>8354</v>
      </c>
      <c r="S4005" s="9">
        <f t="shared" si="312"/>
        <v>42690.858449074076</v>
      </c>
      <c r="T4005" s="9">
        <f t="shared" si="313"/>
        <v>42708.25</v>
      </c>
      <c r="U4005">
        <f t="shared" si="314"/>
        <v>2016</v>
      </c>
    </row>
    <row r="4006" spans="1:21" ht="42.75" x14ac:dyDescent="0.45">
      <c r="A4006">
        <v>1551</v>
      </c>
      <c r="B4006" s="3" t="s">
        <v>1552</v>
      </c>
      <c r="C4006" s="3" t="s">
        <v>5661</v>
      </c>
      <c r="D4006" s="6">
        <v>3500</v>
      </c>
      <c r="E4006" s="8">
        <v>0</v>
      </c>
      <c r="F4006" t="s">
        <v>8220</v>
      </c>
      <c r="G4006" t="s">
        <v>8223</v>
      </c>
      <c r="H4006" t="s">
        <v>8245</v>
      </c>
      <c r="I4006">
        <v>1432756039</v>
      </c>
      <c r="J4006">
        <v>1430164039</v>
      </c>
      <c r="K4006" t="b">
        <v>0</v>
      </c>
      <c r="L4006">
        <v>0</v>
      </c>
      <c r="M4006" t="b">
        <v>0</v>
      </c>
      <c r="N4006" t="s">
        <v>8287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8357</v>
      </c>
      <c r="S4006" s="9">
        <f t="shared" si="312"/>
        <v>42121.824525462958</v>
      </c>
      <c r="T4006" s="9">
        <f t="shared" si="313"/>
        <v>42151.824525462958</v>
      </c>
      <c r="U4006">
        <f t="shared" si="314"/>
        <v>2015</v>
      </c>
    </row>
    <row r="4007" spans="1:21" ht="42.75" x14ac:dyDescent="0.45">
      <c r="A4007">
        <v>916</v>
      </c>
      <c r="B4007" s="3" t="s">
        <v>917</v>
      </c>
      <c r="C4007" s="3" t="s">
        <v>5026</v>
      </c>
      <c r="D4007" s="6">
        <v>3300</v>
      </c>
      <c r="E4007" s="8">
        <v>0</v>
      </c>
      <c r="F4007" t="s">
        <v>8220</v>
      </c>
      <c r="G4007" t="s">
        <v>8223</v>
      </c>
      <c r="H4007" t="s">
        <v>8245</v>
      </c>
      <c r="I4007">
        <v>1287723600</v>
      </c>
      <c r="J4007">
        <v>1284409734</v>
      </c>
      <c r="K4007" t="b">
        <v>0</v>
      </c>
      <c r="L4007">
        <v>0</v>
      </c>
      <c r="M4007" t="b">
        <v>0</v>
      </c>
      <c r="N4007" t="s">
        <v>8276</v>
      </c>
      <c r="O4007">
        <f t="shared" si="310"/>
        <v>0</v>
      </c>
      <c r="P4007">
        <f t="shared" si="311"/>
        <v>0</v>
      </c>
      <c r="Q4007" s="11" t="s">
        <v>8329</v>
      </c>
      <c r="R4007" t="s">
        <v>8352</v>
      </c>
      <c r="S4007" s="9">
        <f t="shared" si="312"/>
        <v>40434.853402777779</v>
      </c>
      <c r="T4007" s="9">
        <f t="shared" si="313"/>
        <v>40473.208333333336</v>
      </c>
      <c r="U4007">
        <f t="shared" si="314"/>
        <v>2010</v>
      </c>
    </row>
    <row r="4008" spans="1:21" ht="42.75" x14ac:dyDescent="0.45">
      <c r="A4008">
        <v>2751</v>
      </c>
      <c r="B4008" s="3" t="s">
        <v>2751</v>
      </c>
      <c r="C4008" s="3" t="s">
        <v>6861</v>
      </c>
      <c r="D4008" s="6">
        <v>3274</v>
      </c>
      <c r="E4008" s="8">
        <v>0</v>
      </c>
      <c r="F4008" t="s">
        <v>8220</v>
      </c>
      <c r="G4008" t="s">
        <v>8223</v>
      </c>
      <c r="H4008" t="s">
        <v>8245</v>
      </c>
      <c r="I4008">
        <v>1403039842</v>
      </c>
      <c r="J4008">
        <v>1397855842</v>
      </c>
      <c r="K4008" t="b">
        <v>0</v>
      </c>
      <c r="L4008">
        <v>0</v>
      </c>
      <c r="M4008" t="b">
        <v>0</v>
      </c>
      <c r="N4008" t="s">
        <v>8302</v>
      </c>
      <c r="O4008">
        <f t="shared" si="310"/>
        <v>0</v>
      </c>
      <c r="P4008">
        <f t="shared" si="311"/>
        <v>0</v>
      </c>
      <c r="Q4008" s="11" t="s">
        <v>8313</v>
      </c>
      <c r="R4008" t="s">
        <v>8358</v>
      </c>
      <c r="S4008" s="9">
        <f t="shared" si="312"/>
        <v>41747.887060185189</v>
      </c>
      <c r="T4008" s="9">
        <f t="shared" si="313"/>
        <v>41807.887060185189</v>
      </c>
      <c r="U4008">
        <f t="shared" si="314"/>
        <v>2014</v>
      </c>
    </row>
    <row r="4009" spans="1:21" ht="42.75" x14ac:dyDescent="0.45">
      <c r="A4009">
        <v>1122</v>
      </c>
      <c r="B4009" s="3" t="s">
        <v>1123</v>
      </c>
      <c r="C4009" s="3" t="s">
        <v>5232</v>
      </c>
      <c r="D4009" s="6">
        <v>3200</v>
      </c>
      <c r="E4009" s="8">
        <v>0</v>
      </c>
      <c r="F4009" t="s">
        <v>8220</v>
      </c>
      <c r="G4009" t="s">
        <v>8224</v>
      </c>
      <c r="H4009" t="s">
        <v>8246</v>
      </c>
      <c r="I4009">
        <v>1369932825</v>
      </c>
      <c r="J4009">
        <v>1368723225</v>
      </c>
      <c r="K4009" t="b">
        <v>0</v>
      </c>
      <c r="L4009">
        <v>0</v>
      </c>
      <c r="M4009" t="b">
        <v>0</v>
      </c>
      <c r="N4009" t="s">
        <v>8280</v>
      </c>
      <c r="O4009">
        <f t="shared" si="310"/>
        <v>0</v>
      </c>
      <c r="P4009">
        <f t="shared" si="311"/>
        <v>0</v>
      </c>
      <c r="Q4009" s="11" t="s">
        <v>8318</v>
      </c>
      <c r="R4009" t="s">
        <v>8336</v>
      </c>
      <c r="S4009" s="9">
        <f t="shared" si="312"/>
        <v>41410.703993055555</v>
      </c>
      <c r="T4009" s="9">
        <f t="shared" si="313"/>
        <v>41424.703993055555</v>
      </c>
      <c r="U4009">
        <f t="shared" si="314"/>
        <v>2013</v>
      </c>
    </row>
    <row r="4010" spans="1:21" ht="57" x14ac:dyDescent="0.45">
      <c r="A4010">
        <v>1994</v>
      </c>
      <c r="B4010" s="3" t="s">
        <v>1995</v>
      </c>
      <c r="C4010" s="3" t="s">
        <v>6104</v>
      </c>
      <c r="D4010" s="6">
        <v>3200</v>
      </c>
      <c r="E4010" s="8">
        <v>0</v>
      </c>
      <c r="F4010" t="s">
        <v>8220</v>
      </c>
      <c r="G4010" t="s">
        <v>8223</v>
      </c>
      <c r="H4010" t="s">
        <v>8245</v>
      </c>
      <c r="I4010">
        <v>1481072942</v>
      </c>
      <c r="J4010">
        <v>1475885342</v>
      </c>
      <c r="K4010" t="b">
        <v>0</v>
      </c>
      <c r="L4010">
        <v>0</v>
      </c>
      <c r="M4010" t="b">
        <v>0</v>
      </c>
      <c r="N4010" t="s">
        <v>8294</v>
      </c>
      <c r="O4010">
        <f t="shared" si="310"/>
        <v>0</v>
      </c>
      <c r="P4010">
        <f t="shared" si="311"/>
        <v>0</v>
      </c>
      <c r="Q4010" s="11" t="s">
        <v>8315</v>
      </c>
      <c r="R4010" t="s">
        <v>8355</v>
      </c>
      <c r="S4010" s="9">
        <f t="shared" si="312"/>
        <v>42651.006273148145</v>
      </c>
      <c r="T4010" s="9">
        <f t="shared" si="313"/>
        <v>42711.047939814816</v>
      </c>
      <c r="U4010">
        <f t="shared" si="314"/>
        <v>2016</v>
      </c>
    </row>
    <row r="4011" spans="1:21" ht="42.75" x14ac:dyDescent="0.45">
      <c r="A4011">
        <v>229</v>
      </c>
      <c r="B4011" s="3" t="s">
        <v>231</v>
      </c>
      <c r="C4011" s="3" t="s">
        <v>4339</v>
      </c>
      <c r="D4011" s="6">
        <v>3000</v>
      </c>
      <c r="E4011" s="8">
        <v>0</v>
      </c>
      <c r="F4011" t="s">
        <v>8220</v>
      </c>
      <c r="G4011" t="s">
        <v>8235</v>
      </c>
      <c r="H4011" t="s">
        <v>8248</v>
      </c>
      <c r="I4011">
        <v>1455402297</v>
      </c>
      <c r="J4011">
        <v>1452810297</v>
      </c>
      <c r="K4011" t="b">
        <v>0</v>
      </c>
      <c r="L4011">
        <v>0</v>
      </c>
      <c r="M4011" t="b">
        <v>0</v>
      </c>
      <c r="N4011" t="s">
        <v>8266</v>
      </c>
      <c r="O4011">
        <f t="shared" si="310"/>
        <v>0</v>
      </c>
      <c r="P4011">
        <f t="shared" si="311"/>
        <v>0</v>
      </c>
      <c r="Q4011" s="11" t="s">
        <v>8323</v>
      </c>
      <c r="R4011" t="s">
        <v>8327</v>
      </c>
      <c r="S4011" s="9">
        <f t="shared" si="312"/>
        <v>42383.933993055558</v>
      </c>
      <c r="T4011" s="9">
        <f t="shared" si="313"/>
        <v>42413.933993055558</v>
      </c>
      <c r="U4011">
        <f t="shared" si="314"/>
        <v>2016</v>
      </c>
    </row>
    <row r="4012" spans="1:21" ht="57" x14ac:dyDescent="0.45">
      <c r="A4012">
        <v>433</v>
      </c>
      <c r="B4012" s="3" t="s">
        <v>434</v>
      </c>
      <c r="C4012" s="3" t="s">
        <v>4543</v>
      </c>
      <c r="D4012" s="6">
        <v>3000</v>
      </c>
      <c r="E4012" s="8">
        <v>0</v>
      </c>
      <c r="F4012" t="s">
        <v>8220</v>
      </c>
      <c r="G4012" t="s">
        <v>8223</v>
      </c>
      <c r="H4012" t="s">
        <v>8245</v>
      </c>
      <c r="I4012">
        <v>1444576022</v>
      </c>
      <c r="J4012">
        <v>1439392022</v>
      </c>
      <c r="K4012" t="b">
        <v>0</v>
      </c>
      <c r="L4012">
        <v>0</v>
      </c>
      <c r="M4012" t="b">
        <v>0</v>
      </c>
      <c r="N4012" t="s">
        <v>8268</v>
      </c>
      <c r="O4012">
        <f t="shared" si="310"/>
        <v>0</v>
      </c>
      <c r="P4012">
        <f t="shared" si="311"/>
        <v>0</v>
      </c>
      <c r="Q4012" s="11" t="s">
        <v>8323</v>
      </c>
      <c r="R4012" t="s">
        <v>8341</v>
      </c>
      <c r="S4012" s="9">
        <f t="shared" si="312"/>
        <v>42228.629884259266</v>
      </c>
      <c r="T4012" s="9">
        <f t="shared" si="313"/>
        <v>42288.629884259266</v>
      </c>
      <c r="U4012">
        <f t="shared" si="314"/>
        <v>2015</v>
      </c>
    </row>
    <row r="4013" spans="1:21" ht="42.75" x14ac:dyDescent="0.45">
      <c r="A4013">
        <v>897</v>
      </c>
      <c r="B4013" s="3" t="s">
        <v>898</v>
      </c>
      <c r="C4013" s="3" t="s">
        <v>5007</v>
      </c>
      <c r="D4013" s="6">
        <v>3000</v>
      </c>
      <c r="E4013" s="8">
        <v>0</v>
      </c>
      <c r="F4013" t="s">
        <v>8220</v>
      </c>
      <c r="G4013" t="s">
        <v>8223</v>
      </c>
      <c r="H4013" t="s">
        <v>8245</v>
      </c>
      <c r="I4013">
        <v>1354123908</v>
      </c>
      <c r="J4013">
        <v>1351528308</v>
      </c>
      <c r="K4013" t="b">
        <v>0</v>
      </c>
      <c r="L4013">
        <v>0</v>
      </c>
      <c r="M4013" t="b">
        <v>0</v>
      </c>
      <c r="N4013" t="s">
        <v>8277</v>
      </c>
      <c r="O4013">
        <f t="shared" si="310"/>
        <v>0</v>
      </c>
      <c r="P4013">
        <f t="shared" si="311"/>
        <v>0</v>
      </c>
      <c r="Q4013" s="11" t="s">
        <v>8329</v>
      </c>
      <c r="R4013" t="s">
        <v>8330</v>
      </c>
      <c r="S4013" s="9">
        <f t="shared" si="312"/>
        <v>41211.688750000001</v>
      </c>
      <c r="T4013" s="9">
        <f t="shared" si="313"/>
        <v>41241.730416666665</v>
      </c>
      <c r="U4013">
        <f t="shared" si="314"/>
        <v>2012</v>
      </c>
    </row>
    <row r="4014" spans="1:21" ht="42.75" x14ac:dyDescent="0.45">
      <c r="A4014">
        <v>1125</v>
      </c>
      <c r="B4014" s="3" t="s">
        <v>1126</v>
      </c>
      <c r="C4014" s="3" t="s">
        <v>5235</v>
      </c>
      <c r="D4014" s="6">
        <v>3000</v>
      </c>
      <c r="E4014" s="8">
        <v>0</v>
      </c>
      <c r="F4014" t="s">
        <v>8220</v>
      </c>
      <c r="G4014" t="s">
        <v>8224</v>
      </c>
      <c r="H4014" t="s">
        <v>8246</v>
      </c>
      <c r="I4014">
        <v>1443193130</v>
      </c>
      <c r="J4014">
        <v>1438009130</v>
      </c>
      <c r="K4014" t="b">
        <v>0</v>
      </c>
      <c r="L4014">
        <v>0</v>
      </c>
      <c r="M4014" t="b">
        <v>0</v>
      </c>
      <c r="N4014" t="s">
        <v>8281</v>
      </c>
      <c r="O4014">
        <f t="shared" si="310"/>
        <v>0</v>
      </c>
      <c r="P4014">
        <f t="shared" si="311"/>
        <v>0</v>
      </c>
      <c r="Q4014" s="11" t="s">
        <v>8318</v>
      </c>
      <c r="R4014" t="s">
        <v>8346</v>
      </c>
      <c r="S4014" s="9">
        <f t="shared" si="312"/>
        <v>42212.624189814815</v>
      </c>
      <c r="T4014" s="9">
        <f t="shared" si="313"/>
        <v>42272.624189814815</v>
      </c>
      <c r="U4014">
        <f t="shared" si="314"/>
        <v>2015</v>
      </c>
    </row>
    <row r="4015" spans="1:21" ht="42.75" x14ac:dyDescent="0.45">
      <c r="A4015">
        <v>1730</v>
      </c>
      <c r="B4015" s="3" t="s">
        <v>1731</v>
      </c>
      <c r="C4015" s="3" t="s">
        <v>5840</v>
      </c>
      <c r="D4015" s="6">
        <v>3000</v>
      </c>
      <c r="E4015" s="8">
        <v>0</v>
      </c>
      <c r="F4015" t="s">
        <v>8220</v>
      </c>
      <c r="G4015" t="s">
        <v>8223</v>
      </c>
      <c r="H4015" t="s">
        <v>8245</v>
      </c>
      <c r="I4015">
        <v>1445738783</v>
      </c>
      <c r="J4015">
        <v>1443146783</v>
      </c>
      <c r="K4015" t="b">
        <v>0</v>
      </c>
      <c r="L4015">
        <v>0</v>
      </c>
      <c r="M4015" t="b">
        <v>0</v>
      </c>
      <c r="N4015" t="s">
        <v>8291</v>
      </c>
      <c r="O4015">
        <f t="shared" si="310"/>
        <v>0</v>
      </c>
      <c r="P4015">
        <f t="shared" si="311"/>
        <v>0</v>
      </c>
      <c r="Q4015" s="11" t="s">
        <v>8329</v>
      </c>
      <c r="R4015" t="s">
        <v>8332</v>
      </c>
      <c r="S4015" s="9">
        <f t="shared" si="312"/>
        <v>42272.087766203709</v>
      </c>
      <c r="T4015" s="9">
        <f t="shared" si="313"/>
        <v>42302.087766203709</v>
      </c>
      <c r="U4015">
        <f t="shared" si="314"/>
        <v>2015</v>
      </c>
    </row>
    <row r="4016" spans="1:21" ht="42.75" x14ac:dyDescent="0.45">
      <c r="A4016">
        <v>1740</v>
      </c>
      <c r="B4016" s="3" t="s">
        <v>1741</v>
      </c>
      <c r="C4016" s="3" t="s">
        <v>5850</v>
      </c>
      <c r="D4016" s="6">
        <v>3000</v>
      </c>
      <c r="E4016" s="8">
        <v>0</v>
      </c>
      <c r="F4016" t="s">
        <v>8220</v>
      </c>
      <c r="G4016" t="s">
        <v>8223</v>
      </c>
      <c r="H4016" t="s">
        <v>8245</v>
      </c>
      <c r="I4016">
        <v>1437075422</v>
      </c>
      <c r="J4016">
        <v>1434483422</v>
      </c>
      <c r="K4016" t="b">
        <v>0</v>
      </c>
      <c r="L4016">
        <v>0</v>
      </c>
      <c r="M4016" t="b">
        <v>0</v>
      </c>
      <c r="N4016" t="s">
        <v>8291</v>
      </c>
      <c r="O4016">
        <f t="shared" si="310"/>
        <v>0</v>
      </c>
      <c r="P4016">
        <f t="shared" si="311"/>
        <v>0</v>
      </c>
      <c r="Q4016" s="11" t="s">
        <v>8329</v>
      </c>
      <c r="R4016" t="s">
        <v>8332</v>
      </c>
      <c r="S4016" s="9">
        <f t="shared" si="312"/>
        <v>42171.817384259266</v>
      </c>
      <c r="T4016" s="9">
        <f t="shared" si="313"/>
        <v>42201.817384259266</v>
      </c>
      <c r="U4016">
        <f t="shared" si="314"/>
        <v>2015</v>
      </c>
    </row>
    <row r="4017" spans="1:21" ht="42.75" x14ac:dyDescent="0.45">
      <c r="A4017">
        <v>1815</v>
      </c>
      <c r="B4017" s="3" t="s">
        <v>1816</v>
      </c>
      <c r="C4017" s="3" t="s">
        <v>5925</v>
      </c>
      <c r="D4017" s="6">
        <v>3000</v>
      </c>
      <c r="E4017" s="8">
        <v>0</v>
      </c>
      <c r="F4017" t="s">
        <v>8220</v>
      </c>
      <c r="G4017" t="s">
        <v>8223</v>
      </c>
      <c r="H4017" t="s">
        <v>8245</v>
      </c>
      <c r="I4017">
        <v>1435787137</v>
      </c>
      <c r="J4017">
        <v>1434577537</v>
      </c>
      <c r="K4017" t="b">
        <v>0</v>
      </c>
      <c r="L4017">
        <v>0</v>
      </c>
      <c r="M4017" t="b">
        <v>0</v>
      </c>
      <c r="N4017" t="s">
        <v>8283</v>
      </c>
      <c r="O4017">
        <f t="shared" si="310"/>
        <v>0</v>
      </c>
      <c r="P4017">
        <f t="shared" si="311"/>
        <v>0</v>
      </c>
      <c r="Q4017" s="11" t="s">
        <v>8315</v>
      </c>
      <c r="R4017" t="s">
        <v>8316</v>
      </c>
      <c r="S4017" s="9">
        <f t="shared" si="312"/>
        <v>42172.906678240746</v>
      </c>
      <c r="T4017" s="9">
        <f t="shared" si="313"/>
        <v>42186.906678240746</v>
      </c>
      <c r="U4017">
        <f t="shared" si="314"/>
        <v>2015</v>
      </c>
    </row>
    <row r="4018" spans="1:21" ht="42.75" x14ac:dyDescent="0.45">
      <c r="A4018">
        <v>2419</v>
      </c>
      <c r="B4018" s="3" t="s">
        <v>2420</v>
      </c>
      <c r="C4018" s="3" t="s">
        <v>6529</v>
      </c>
      <c r="D4018" s="6">
        <v>3000</v>
      </c>
      <c r="E4018" s="8">
        <v>0</v>
      </c>
      <c r="F4018" t="s">
        <v>8220</v>
      </c>
      <c r="G4018" t="s">
        <v>8223</v>
      </c>
      <c r="H4018" t="s">
        <v>8245</v>
      </c>
      <c r="I4018">
        <v>1424281389</v>
      </c>
      <c r="J4018">
        <v>1419097389</v>
      </c>
      <c r="K4018" t="b">
        <v>0</v>
      </c>
      <c r="L4018">
        <v>0</v>
      </c>
      <c r="M4018" t="b">
        <v>0</v>
      </c>
      <c r="N4018" t="s">
        <v>8282</v>
      </c>
      <c r="O4018">
        <f t="shared" si="310"/>
        <v>0</v>
      </c>
      <c r="P4018">
        <f t="shared" si="311"/>
        <v>0</v>
      </c>
      <c r="Q4018" s="11" t="s">
        <v>8321</v>
      </c>
      <c r="R4018" t="s">
        <v>8347</v>
      </c>
      <c r="S4018" s="9">
        <f t="shared" si="312"/>
        <v>41993.738298611104</v>
      </c>
      <c r="T4018" s="9">
        <f t="shared" si="313"/>
        <v>42053.738298611104</v>
      </c>
      <c r="U4018">
        <f t="shared" si="314"/>
        <v>2014</v>
      </c>
    </row>
    <row r="4019" spans="1:21" ht="42.75" x14ac:dyDescent="0.45">
      <c r="A4019">
        <v>2590</v>
      </c>
      <c r="B4019" s="3" t="s">
        <v>2590</v>
      </c>
      <c r="C4019" s="3" t="s">
        <v>6700</v>
      </c>
      <c r="D4019" s="6">
        <v>3000</v>
      </c>
      <c r="E4019" s="8">
        <v>0</v>
      </c>
      <c r="F4019" t="s">
        <v>8220</v>
      </c>
      <c r="G4019" t="s">
        <v>8225</v>
      </c>
      <c r="H4019" t="s">
        <v>8247</v>
      </c>
      <c r="I4019">
        <v>1453817297</v>
      </c>
      <c r="J4019">
        <v>1453212497</v>
      </c>
      <c r="K4019" t="b">
        <v>0</v>
      </c>
      <c r="L4019">
        <v>0</v>
      </c>
      <c r="M4019" t="b">
        <v>0</v>
      </c>
      <c r="N4019" t="s">
        <v>8282</v>
      </c>
      <c r="O4019">
        <f t="shared" si="310"/>
        <v>0</v>
      </c>
      <c r="P4019">
        <f t="shared" si="311"/>
        <v>0</v>
      </c>
      <c r="Q4019" s="11" t="s">
        <v>8321</v>
      </c>
      <c r="R4019" t="s">
        <v>8347</v>
      </c>
      <c r="S4019" s="9">
        <f t="shared" si="312"/>
        <v>42388.589085648149</v>
      </c>
      <c r="T4019" s="9">
        <f t="shared" si="313"/>
        <v>42395.589085648149</v>
      </c>
      <c r="U4019">
        <f t="shared" si="314"/>
        <v>2016</v>
      </c>
    </row>
    <row r="4020" spans="1:21" ht="28.5" x14ac:dyDescent="0.45">
      <c r="A4020">
        <v>2872</v>
      </c>
      <c r="B4020" s="3" t="s">
        <v>2872</v>
      </c>
      <c r="C4020" s="3" t="s">
        <v>6982</v>
      </c>
      <c r="D4020" s="6">
        <v>3000</v>
      </c>
      <c r="E4020" s="8">
        <v>0</v>
      </c>
      <c r="F4020" t="s">
        <v>8220</v>
      </c>
      <c r="G4020" t="s">
        <v>8223</v>
      </c>
      <c r="H4020" t="s">
        <v>8245</v>
      </c>
      <c r="I4020">
        <v>1434768438</v>
      </c>
      <c r="J4020">
        <v>1429584438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8325</v>
      </c>
      <c r="R4020" t="s">
        <v>8328</v>
      </c>
      <c r="S4020" s="9">
        <f t="shared" si="312"/>
        <v>42115.11618055556</v>
      </c>
      <c r="T4020" s="9">
        <f t="shared" si="313"/>
        <v>42175.11618055556</v>
      </c>
      <c r="U4020">
        <f t="shared" si="314"/>
        <v>2015</v>
      </c>
    </row>
    <row r="4021" spans="1:21" ht="42.75" x14ac:dyDescent="0.45">
      <c r="A4021">
        <v>2943</v>
      </c>
      <c r="B4021" s="3" t="s">
        <v>2943</v>
      </c>
      <c r="C4021" s="3" t="s">
        <v>7053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1428894380</v>
      </c>
      <c r="J4021">
        <v>1426302380</v>
      </c>
      <c r="K4021" t="b">
        <v>0</v>
      </c>
      <c r="L4021">
        <v>0</v>
      </c>
      <c r="M4021" t="b">
        <v>0</v>
      </c>
      <c r="N4021" t="s">
        <v>8301</v>
      </c>
      <c r="O4021">
        <f t="shared" si="310"/>
        <v>0</v>
      </c>
      <c r="P4021">
        <f t="shared" si="311"/>
        <v>0</v>
      </c>
      <c r="Q4021" s="11" t="s">
        <v>8325</v>
      </c>
      <c r="R4021" t="s">
        <v>8326</v>
      </c>
      <c r="S4021" s="9">
        <f t="shared" si="312"/>
        <v>42077.129398148143</v>
      </c>
      <c r="T4021" s="9">
        <f t="shared" si="313"/>
        <v>42107.129398148143</v>
      </c>
      <c r="U4021">
        <f t="shared" si="314"/>
        <v>2015</v>
      </c>
    </row>
    <row r="4022" spans="1:21" ht="42.75" x14ac:dyDescent="0.45">
      <c r="A4022">
        <v>3641</v>
      </c>
      <c r="B4022" s="3" t="s">
        <v>3639</v>
      </c>
      <c r="C4022" s="3" t="s">
        <v>7751</v>
      </c>
      <c r="D4022" s="6">
        <v>3000</v>
      </c>
      <c r="E4022" s="8">
        <v>0</v>
      </c>
      <c r="F4022" t="s">
        <v>8220</v>
      </c>
      <c r="G4022" t="s">
        <v>8223</v>
      </c>
      <c r="H4022" t="s">
        <v>8245</v>
      </c>
      <c r="I4022">
        <v>1412485200</v>
      </c>
      <c r="J4022">
        <v>1410966179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1" t="s">
        <v>8325</v>
      </c>
      <c r="R4022" t="s">
        <v>8337</v>
      </c>
      <c r="S4022" s="9">
        <f t="shared" si="312"/>
        <v>41899.627071759263</v>
      </c>
      <c r="T4022" s="9">
        <f t="shared" si="313"/>
        <v>41917.208333333336</v>
      </c>
      <c r="U4022">
        <f t="shared" si="314"/>
        <v>2014</v>
      </c>
    </row>
    <row r="4023" spans="1:21" ht="42.75" x14ac:dyDescent="0.45">
      <c r="A4023">
        <v>3802</v>
      </c>
      <c r="B4023" s="3" t="s">
        <v>3799</v>
      </c>
      <c r="C4023" s="3" t="s">
        <v>7912</v>
      </c>
      <c r="D4023" s="6">
        <v>3000</v>
      </c>
      <c r="E4023" s="8">
        <v>0</v>
      </c>
      <c r="F4023" t="s">
        <v>8220</v>
      </c>
      <c r="G4023" t="s">
        <v>8223</v>
      </c>
      <c r="H4023" t="s">
        <v>8245</v>
      </c>
      <c r="I4023">
        <v>1445482906</v>
      </c>
      <c r="J4023">
        <v>1442890906</v>
      </c>
      <c r="K4023" t="b">
        <v>0</v>
      </c>
      <c r="L4023">
        <v>0</v>
      </c>
      <c r="M4023" t="b">
        <v>0</v>
      </c>
      <c r="N4023" t="s">
        <v>8303</v>
      </c>
      <c r="O4023">
        <f t="shared" si="310"/>
        <v>0</v>
      </c>
      <c r="P4023">
        <f t="shared" si="311"/>
        <v>0</v>
      </c>
      <c r="Q4023" s="11" t="s">
        <v>8325</v>
      </c>
      <c r="R4023" t="s">
        <v>8337</v>
      </c>
      <c r="S4023" s="9">
        <f t="shared" si="312"/>
        <v>42269.126226851848</v>
      </c>
      <c r="T4023" s="9">
        <f t="shared" si="313"/>
        <v>42299.126226851848</v>
      </c>
      <c r="U4023">
        <f t="shared" si="314"/>
        <v>2015</v>
      </c>
    </row>
    <row r="4024" spans="1:21" ht="42.75" x14ac:dyDescent="0.45">
      <c r="A4024">
        <v>3921</v>
      </c>
      <c r="B4024" s="3" t="s">
        <v>3918</v>
      </c>
      <c r="C4024" s="3" t="s">
        <v>8029</v>
      </c>
      <c r="D4024" s="6">
        <v>3000</v>
      </c>
      <c r="E4024" s="8">
        <v>0</v>
      </c>
      <c r="F4024" t="s">
        <v>8220</v>
      </c>
      <c r="G4024" t="s">
        <v>8224</v>
      </c>
      <c r="H4024" t="s">
        <v>8246</v>
      </c>
      <c r="I4024">
        <v>1414346400</v>
      </c>
      <c r="J4024">
        <v>1413291655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8325</v>
      </c>
      <c r="R4024" t="s">
        <v>8328</v>
      </c>
      <c r="S4024" s="9">
        <f t="shared" si="312"/>
        <v>41926.542303240742</v>
      </c>
      <c r="T4024" s="9">
        <f t="shared" si="313"/>
        <v>41938.75</v>
      </c>
      <c r="U4024">
        <f t="shared" si="314"/>
        <v>2014</v>
      </c>
    </row>
    <row r="4025" spans="1:21" ht="42.75" x14ac:dyDescent="0.45">
      <c r="A4025">
        <v>3989</v>
      </c>
      <c r="B4025" s="3" t="s">
        <v>3985</v>
      </c>
      <c r="C4025" s="3" t="s">
        <v>8095</v>
      </c>
      <c r="D4025" s="6">
        <v>3000</v>
      </c>
      <c r="E4025" s="8">
        <v>0</v>
      </c>
      <c r="F4025" t="s">
        <v>8220</v>
      </c>
      <c r="G4025" t="s">
        <v>8223</v>
      </c>
      <c r="H4025" t="s">
        <v>8245</v>
      </c>
      <c r="I4025">
        <v>1447009181</v>
      </c>
      <c r="J4025">
        <v>1444413581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8325</v>
      </c>
      <c r="R4025" t="s">
        <v>8328</v>
      </c>
      <c r="S4025" s="9">
        <f t="shared" si="312"/>
        <v>42286.749780092592</v>
      </c>
      <c r="T4025" s="9">
        <f t="shared" si="313"/>
        <v>42316.791446759264</v>
      </c>
      <c r="U4025">
        <f t="shared" si="314"/>
        <v>2015</v>
      </c>
    </row>
    <row r="4026" spans="1:21" ht="42.75" x14ac:dyDescent="0.45">
      <c r="A4026">
        <v>3997</v>
      </c>
      <c r="B4026" s="3" t="s">
        <v>3993</v>
      </c>
      <c r="C4026" s="3" t="s">
        <v>8103</v>
      </c>
      <c r="D4026" s="6">
        <v>3000</v>
      </c>
      <c r="E4026" s="8">
        <v>0</v>
      </c>
      <c r="F4026" t="s">
        <v>8220</v>
      </c>
      <c r="G4026" t="s">
        <v>8224</v>
      </c>
      <c r="H4026" t="s">
        <v>8246</v>
      </c>
      <c r="I4026">
        <v>1428222221</v>
      </c>
      <c r="J4026">
        <v>1425633821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8325</v>
      </c>
      <c r="R4026" t="s">
        <v>8328</v>
      </c>
      <c r="S4026" s="9">
        <f t="shared" si="312"/>
        <v>42069.391446759255</v>
      </c>
      <c r="T4026" s="9">
        <f t="shared" si="313"/>
        <v>42099.349780092598</v>
      </c>
      <c r="U4026">
        <f t="shared" si="314"/>
        <v>2015</v>
      </c>
    </row>
    <row r="4027" spans="1:21" ht="42.75" x14ac:dyDescent="0.45">
      <c r="A4027">
        <v>4080</v>
      </c>
      <c r="B4027" s="3" t="s">
        <v>4076</v>
      </c>
      <c r="C4027" s="3" t="s">
        <v>8183</v>
      </c>
      <c r="D4027" s="6">
        <v>3000</v>
      </c>
      <c r="E4027" s="8">
        <v>0</v>
      </c>
      <c r="F4027" t="s">
        <v>8220</v>
      </c>
      <c r="G4027" t="s">
        <v>8223</v>
      </c>
      <c r="H4027" t="s">
        <v>8245</v>
      </c>
      <c r="I4027">
        <v>1465930440</v>
      </c>
      <c r="J4027">
        <v>1463849116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8325</v>
      </c>
      <c r="R4027" t="s">
        <v>8328</v>
      </c>
      <c r="S4027" s="9">
        <f t="shared" si="312"/>
        <v>42511.698101851856</v>
      </c>
      <c r="T4027" s="9">
        <f t="shared" si="313"/>
        <v>42535.787500000006</v>
      </c>
      <c r="U4027">
        <f t="shared" si="314"/>
        <v>2016</v>
      </c>
    </row>
    <row r="4028" spans="1:21" ht="28.5" x14ac:dyDescent="0.45">
      <c r="A4028">
        <v>907</v>
      </c>
      <c r="B4028" s="3" t="s">
        <v>908</v>
      </c>
      <c r="C4028" s="3" t="s">
        <v>5017</v>
      </c>
      <c r="D4028" s="6">
        <v>2900</v>
      </c>
      <c r="E4028" s="8">
        <v>0</v>
      </c>
      <c r="F4028" t="s">
        <v>8220</v>
      </c>
      <c r="G4028" t="s">
        <v>8223</v>
      </c>
      <c r="H4028" t="s">
        <v>8245</v>
      </c>
      <c r="I4028">
        <v>1315715823</v>
      </c>
      <c r="J4028">
        <v>1313123823</v>
      </c>
      <c r="K4028" t="b">
        <v>0</v>
      </c>
      <c r="L4028">
        <v>0</v>
      </c>
      <c r="M4028" t="b">
        <v>0</v>
      </c>
      <c r="N4028" t="s">
        <v>8276</v>
      </c>
      <c r="O4028">
        <f t="shared" si="310"/>
        <v>0</v>
      </c>
      <c r="P4028">
        <f t="shared" si="311"/>
        <v>0</v>
      </c>
      <c r="Q4028" s="11" t="s">
        <v>8329</v>
      </c>
      <c r="R4028" t="s">
        <v>8352</v>
      </c>
      <c r="S4028" s="9">
        <f t="shared" si="312"/>
        <v>40767.192395833335</v>
      </c>
      <c r="T4028" s="9">
        <f t="shared" si="313"/>
        <v>40797.192395833335</v>
      </c>
      <c r="U4028">
        <f t="shared" si="314"/>
        <v>2011</v>
      </c>
    </row>
    <row r="4029" spans="1:21" ht="42.75" x14ac:dyDescent="0.45">
      <c r="A4029">
        <v>2865</v>
      </c>
      <c r="B4029" s="3" t="s">
        <v>2865</v>
      </c>
      <c r="C4029" s="3" t="s">
        <v>6975</v>
      </c>
      <c r="D4029" s="6">
        <v>2888</v>
      </c>
      <c r="E4029" s="8">
        <v>0</v>
      </c>
      <c r="F4029" t="s">
        <v>8220</v>
      </c>
      <c r="G4029" t="s">
        <v>8223</v>
      </c>
      <c r="H4029" t="s">
        <v>8245</v>
      </c>
      <c r="I4029">
        <v>1420512259</v>
      </c>
      <c r="J4029">
        <v>1415328259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8325</v>
      </c>
      <c r="R4029" t="s">
        <v>8328</v>
      </c>
      <c r="S4029" s="9">
        <f t="shared" si="312"/>
        <v>41950.114108796297</v>
      </c>
      <c r="T4029" s="9">
        <f t="shared" si="313"/>
        <v>42010.114108796297</v>
      </c>
      <c r="U4029">
        <f t="shared" si="314"/>
        <v>2014</v>
      </c>
    </row>
    <row r="4030" spans="1:21" ht="42.75" x14ac:dyDescent="0.45">
      <c r="A4030">
        <v>572</v>
      </c>
      <c r="B4030" s="3" t="s">
        <v>573</v>
      </c>
      <c r="C4030" s="3" t="s">
        <v>4682</v>
      </c>
      <c r="D4030" s="6">
        <v>2500</v>
      </c>
      <c r="E4030" s="8">
        <v>0</v>
      </c>
      <c r="F4030" t="s">
        <v>8220</v>
      </c>
      <c r="G4030" t="s">
        <v>8223</v>
      </c>
      <c r="H4030" t="s">
        <v>8245</v>
      </c>
      <c r="I4030">
        <v>1446660688</v>
      </c>
      <c r="J4030">
        <v>1444065088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1" t="s">
        <v>8310</v>
      </c>
      <c r="R4030" t="s">
        <v>8344</v>
      </c>
      <c r="S4030" s="9">
        <f t="shared" si="312"/>
        <v>42282.71629629629</v>
      </c>
      <c r="T4030" s="9">
        <f t="shared" si="313"/>
        <v>42312.757962962962</v>
      </c>
      <c r="U4030">
        <f t="shared" si="314"/>
        <v>2015</v>
      </c>
    </row>
    <row r="4031" spans="1:21" ht="42.75" x14ac:dyDescent="0.45">
      <c r="A4031">
        <v>768</v>
      </c>
      <c r="B4031" s="3" t="s">
        <v>769</v>
      </c>
      <c r="C4031" s="3" t="s">
        <v>4878</v>
      </c>
      <c r="D4031" s="6">
        <v>2500</v>
      </c>
      <c r="E4031" s="8">
        <v>0</v>
      </c>
      <c r="F4031" t="s">
        <v>8220</v>
      </c>
      <c r="G4031" t="s">
        <v>8223</v>
      </c>
      <c r="H4031" t="s">
        <v>8245</v>
      </c>
      <c r="I4031">
        <v>1387169890</v>
      </c>
      <c r="J4031">
        <v>1384577890</v>
      </c>
      <c r="K4031" t="b">
        <v>0</v>
      </c>
      <c r="L4031">
        <v>0</v>
      </c>
      <c r="M4031" t="b">
        <v>0</v>
      </c>
      <c r="N4031" t="s">
        <v>8273</v>
      </c>
      <c r="O4031">
        <f t="shared" si="310"/>
        <v>0</v>
      </c>
      <c r="P4031">
        <f t="shared" si="311"/>
        <v>0</v>
      </c>
      <c r="Q4031" s="11" t="s">
        <v>8313</v>
      </c>
      <c r="R4031" t="s">
        <v>8354</v>
      </c>
      <c r="S4031" s="9">
        <f t="shared" si="312"/>
        <v>41594.207060185188</v>
      </c>
      <c r="T4031" s="9">
        <f t="shared" si="313"/>
        <v>41624.207060185188</v>
      </c>
      <c r="U4031">
        <f t="shared" si="314"/>
        <v>2013</v>
      </c>
    </row>
    <row r="4032" spans="1:21" ht="42.75" x14ac:dyDescent="0.45">
      <c r="A4032">
        <v>908</v>
      </c>
      <c r="B4032" s="3" t="s">
        <v>909</v>
      </c>
      <c r="C4032" s="3" t="s">
        <v>5018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1280206740</v>
      </c>
      <c r="J4032">
        <v>1276283655</v>
      </c>
      <c r="K4032" t="b">
        <v>0</v>
      </c>
      <c r="L4032">
        <v>0</v>
      </c>
      <c r="M4032" t="b">
        <v>0</v>
      </c>
      <c r="N4032" t="s">
        <v>8276</v>
      </c>
      <c r="O4032">
        <f t="shared" si="310"/>
        <v>0</v>
      </c>
      <c r="P4032">
        <f t="shared" si="311"/>
        <v>0</v>
      </c>
      <c r="Q4032" s="11" t="s">
        <v>8329</v>
      </c>
      <c r="R4032" t="s">
        <v>8352</v>
      </c>
      <c r="S4032" s="9">
        <f t="shared" si="312"/>
        <v>40340.801562499997</v>
      </c>
      <c r="T4032" s="9">
        <f t="shared" si="313"/>
        <v>40386.207638888889</v>
      </c>
      <c r="U4032">
        <f t="shared" si="314"/>
        <v>2010</v>
      </c>
    </row>
    <row r="4033" spans="1:21" ht="28.5" x14ac:dyDescent="0.45">
      <c r="A4033">
        <v>1493</v>
      </c>
      <c r="B4033" s="3" t="s">
        <v>1494</v>
      </c>
      <c r="C4033" s="3" t="s">
        <v>5603</v>
      </c>
      <c r="D4033" s="6">
        <v>2400</v>
      </c>
      <c r="E4033" s="8">
        <v>0</v>
      </c>
      <c r="F4033" t="s">
        <v>8220</v>
      </c>
      <c r="G4033" t="s">
        <v>8223</v>
      </c>
      <c r="H4033" t="s">
        <v>8245</v>
      </c>
      <c r="I4033">
        <v>1371415675</v>
      </c>
      <c r="J4033">
        <v>1368823675</v>
      </c>
      <c r="K4033" t="b">
        <v>0</v>
      </c>
      <c r="L4033">
        <v>0</v>
      </c>
      <c r="M4033" t="b">
        <v>0</v>
      </c>
      <c r="N4033" t="s">
        <v>8273</v>
      </c>
      <c r="O4033">
        <f t="shared" si="310"/>
        <v>0</v>
      </c>
      <c r="P4033">
        <f t="shared" si="311"/>
        <v>0</v>
      </c>
      <c r="Q4033" s="11" t="s">
        <v>8313</v>
      </c>
      <c r="R4033" t="s">
        <v>8354</v>
      </c>
      <c r="S4033" s="9">
        <f t="shared" si="312"/>
        <v>41411.866608796299</v>
      </c>
      <c r="T4033" s="9">
        <f t="shared" si="313"/>
        <v>41441.866608796299</v>
      </c>
      <c r="U4033">
        <f t="shared" si="314"/>
        <v>2013</v>
      </c>
    </row>
    <row r="4034" spans="1:21" ht="42.75" x14ac:dyDescent="0.45">
      <c r="A4034">
        <v>760</v>
      </c>
      <c r="B4034" s="3" t="s">
        <v>761</v>
      </c>
      <c r="C4034" s="3" t="s">
        <v>4870</v>
      </c>
      <c r="D4034" s="6">
        <v>2200</v>
      </c>
      <c r="E4034" s="8">
        <v>0</v>
      </c>
      <c r="F4034" t="s">
        <v>8220</v>
      </c>
      <c r="G4034" t="s">
        <v>8223</v>
      </c>
      <c r="H4034" t="s">
        <v>8245</v>
      </c>
      <c r="I4034">
        <v>1480188013</v>
      </c>
      <c r="J4034">
        <v>1477592413</v>
      </c>
      <c r="K4034" t="b">
        <v>0</v>
      </c>
      <c r="L4034">
        <v>0</v>
      </c>
      <c r="M4034" t="b">
        <v>0</v>
      </c>
      <c r="N4034" t="s">
        <v>8273</v>
      </c>
      <c r="O4034">
        <f t="shared" ref="O4034:O4097" si="315">ROUND(E4034/D4034*100,0)</f>
        <v>0</v>
      </c>
      <c r="P4034">
        <f t="shared" si="311"/>
        <v>0</v>
      </c>
      <c r="Q4034" s="11" t="s">
        <v>8313</v>
      </c>
      <c r="R4034" t="s">
        <v>8354</v>
      </c>
      <c r="S4034" s="9">
        <f t="shared" si="312"/>
        <v>42670.764039351852</v>
      </c>
      <c r="T4034" s="9">
        <f t="shared" si="313"/>
        <v>42700.805706018517</v>
      </c>
      <c r="U4034">
        <f t="shared" si="314"/>
        <v>2016</v>
      </c>
    </row>
    <row r="4035" spans="1:21" ht="28.5" x14ac:dyDescent="0.45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t="s">
        <v>8220</v>
      </c>
      <c r="G4035" t="s">
        <v>8223</v>
      </c>
      <c r="H4035" t="s">
        <v>8245</v>
      </c>
      <c r="I4035">
        <v>1404406964</v>
      </c>
      <c r="J4035">
        <v>1401814964</v>
      </c>
      <c r="K4035" t="b">
        <v>0</v>
      </c>
      <c r="L4035">
        <v>0</v>
      </c>
      <c r="M4035" t="b">
        <v>0</v>
      </c>
      <c r="N4035" t="s">
        <v>8269</v>
      </c>
      <c r="O4035">
        <f t="shared" si="315"/>
        <v>0</v>
      </c>
      <c r="P4035">
        <f t="shared" ref="P4035:P4098" si="316">IFERROR(ROUND(E4035/L4035,2),0)</f>
        <v>0</v>
      </c>
      <c r="Q4035" s="11" t="s">
        <v>8325</v>
      </c>
      <c r="R4035" t="s">
        <v>8328</v>
      </c>
      <c r="S4035" s="9">
        <f t="shared" ref="S4035:S4098" si="317">(((J4035/60)/60)/24)+DATE(1970,1,1)</f>
        <v>41793.710231481484</v>
      </c>
      <c r="T4035" s="9">
        <f t="shared" ref="T4035:T4098" si="318">(((I4035/60)/60)/24)+DATE(1970,1,1)</f>
        <v>41823.710231481484</v>
      </c>
      <c r="U4035">
        <f t="shared" ref="U4035:U4098" si="319">YEAR(S4035)</f>
        <v>2014</v>
      </c>
    </row>
    <row r="4036" spans="1:21" ht="42.75" x14ac:dyDescent="0.45">
      <c r="A4036">
        <v>475</v>
      </c>
      <c r="B4036" s="3" t="s">
        <v>476</v>
      </c>
      <c r="C4036" s="3" t="s">
        <v>4585</v>
      </c>
      <c r="D4036" s="6">
        <v>2000</v>
      </c>
      <c r="E4036" s="8">
        <v>0</v>
      </c>
      <c r="F4036" t="s">
        <v>8220</v>
      </c>
      <c r="G4036" t="s">
        <v>8223</v>
      </c>
      <c r="H4036" t="s">
        <v>8245</v>
      </c>
      <c r="I4036">
        <v>1430877843</v>
      </c>
      <c r="J4036">
        <v>1428285843</v>
      </c>
      <c r="K4036" t="b">
        <v>0</v>
      </c>
      <c r="L4036">
        <v>0</v>
      </c>
      <c r="M4036" t="b">
        <v>0</v>
      </c>
      <c r="N4036" t="s">
        <v>8268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8341</v>
      </c>
      <c r="S4036" s="9">
        <f t="shared" si="317"/>
        <v>42100.086145833338</v>
      </c>
      <c r="T4036" s="9">
        <f t="shared" si="318"/>
        <v>42130.086145833338</v>
      </c>
      <c r="U4036">
        <f t="shared" si="319"/>
        <v>2015</v>
      </c>
    </row>
    <row r="4037" spans="1:21" x14ac:dyDescent="0.45">
      <c r="A4037">
        <v>1484</v>
      </c>
      <c r="B4037" s="3" t="s">
        <v>1485</v>
      </c>
      <c r="C4037" s="3" t="s">
        <v>5594</v>
      </c>
      <c r="D4037" s="6">
        <v>2000</v>
      </c>
      <c r="E4037" s="8">
        <v>0</v>
      </c>
      <c r="F4037" t="s">
        <v>8220</v>
      </c>
      <c r="G4037" t="s">
        <v>8223</v>
      </c>
      <c r="H4037" t="s">
        <v>8245</v>
      </c>
      <c r="I4037">
        <v>1342882260</v>
      </c>
      <c r="J4037">
        <v>1337834963</v>
      </c>
      <c r="K4037" t="b">
        <v>0</v>
      </c>
      <c r="L4037">
        <v>0</v>
      </c>
      <c r="M4037" t="b">
        <v>0</v>
      </c>
      <c r="N4037" t="s">
        <v>8273</v>
      </c>
      <c r="O4037">
        <f t="shared" si="315"/>
        <v>0</v>
      </c>
      <c r="P4037">
        <f t="shared" si="316"/>
        <v>0</v>
      </c>
      <c r="Q4037" s="11" t="s">
        <v>8313</v>
      </c>
      <c r="R4037" t="s">
        <v>8354</v>
      </c>
      <c r="S4037" s="9">
        <f t="shared" si="317"/>
        <v>41053.200960648144</v>
      </c>
      <c r="T4037" s="9">
        <f t="shared" si="318"/>
        <v>41111.618750000001</v>
      </c>
      <c r="U4037">
        <f t="shared" si="319"/>
        <v>2012</v>
      </c>
    </row>
    <row r="4038" spans="1:21" ht="28.5" x14ac:dyDescent="0.45">
      <c r="A4038">
        <v>1495</v>
      </c>
      <c r="B4038" s="3" t="s">
        <v>1496</v>
      </c>
      <c r="C4038" s="3" t="s">
        <v>5605</v>
      </c>
      <c r="D4038" s="6">
        <v>2000</v>
      </c>
      <c r="E4038" s="8">
        <v>0</v>
      </c>
      <c r="F4038" t="s">
        <v>8220</v>
      </c>
      <c r="G4038" t="s">
        <v>8223</v>
      </c>
      <c r="H4038" t="s">
        <v>8245</v>
      </c>
      <c r="I4038">
        <v>1314471431</v>
      </c>
      <c r="J4038">
        <v>1311879431</v>
      </c>
      <c r="K4038" t="b">
        <v>0</v>
      </c>
      <c r="L4038">
        <v>0</v>
      </c>
      <c r="M4038" t="b">
        <v>0</v>
      </c>
      <c r="N4038" t="s">
        <v>8273</v>
      </c>
      <c r="O4038">
        <f t="shared" si="315"/>
        <v>0</v>
      </c>
      <c r="P4038">
        <f t="shared" si="316"/>
        <v>0</v>
      </c>
      <c r="Q4038" s="11" t="s">
        <v>8313</v>
      </c>
      <c r="R4038" t="s">
        <v>8354</v>
      </c>
      <c r="S4038" s="9">
        <f t="shared" si="317"/>
        <v>40752.789710648147</v>
      </c>
      <c r="T4038" s="9">
        <f t="shared" si="318"/>
        <v>40782.789710648147</v>
      </c>
      <c r="U4038">
        <f t="shared" si="319"/>
        <v>2011</v>
      </c>
    </row>
    <row r="4039" spans="1:21" ht="42.75" x14ac:dyDescent="0.45">
      <c r="A4039">
        <v>1705</v>
      </c>
      <c r="B4039" s="3" t="s">
        <v>1706</v>
      </c>
      <c r="C4039" s="3" t="s">
        <v>5815</v>
      </c>
      <c r="D4039" s="6">
        <v>2000</v>
      </c>
      <c r="E4039" s="8">
        <v>0</v>
      </c>
      <c r="F4039" t="s">
        <v>8220</v>
      </c>
      <c r="G4039" t="s">
        <v>8223</v>
      </c>
      <c r="H4039" t="s">
        <v>8245</v>
      </c>
      <c r="I4039">
        <v>1441814400</v>
      </c>
      <c r="J4039">
        <v>1440807846</v>
      </c>
      <c r="K4039" t="b">
        <v>0</v>
      </c>
      <c r="L4039">
        <v>0</v>
      </c>
      <c r="M4039" t="b">
        <v>0</v>
      </c>
      <c r="N4039" t="s">
        <v>8291</v>
      </c>
      <c r="O4039">
        <f t="shared" si="315"/>
        <v>0</v>
      </c>
      <c r="P4039">
        <f t="shared" si="316"/>
        <v>0</v>
      </c>
      <c r="Q4039" s="11" t="s">
        <v>8329</v>
      </c>
      <c r="R4039" t="s">
        <v>8332</v>
      </c>
      <c r="S4039" s="9">
        <f t="shared" si="317"/>
        <v>42245.016736111109</v>
      </c>
      <c r="T4039" s="9">
        <f t="shared" si="318"/>
        <v>42256.666666666672</v>
      </c>
      <c r="U4039">
        <f t="shared" si="319"/>
        <v>2015</v>
      </c>
    </row>
    <row r="4040" spans="1:21" ht="42.75" x14ac:dyDescent="0.45">
      <c r="A4040">
        <v>1993</v>
      </c>
      <c r="B4040" s="3" t="s">
        <v>1994</v>
      </c>
      <c r="C4040" s="3" t="s">
        <v>6103</v>
      </c>
      <c r="D4040" s="6">
        <v>2000</v>
      </c>
      <c r="E4040" s="8">
        <v>0</v>
      </c>
      <c r="F4040" t="s">
        <v>8220</v>
      </c>
      <c r="G4040" t="s">
        <v>8224</v>
      </c>
      <c r="H4040" t="s">
        <v>8246</v>
      </c>
      <c r="I4040">
        <v>1450706837</v>
      </c>
      <c r="J4040">
        <v>1448114837</v>
      </c>
      <c r="K4040" t="b">
        <v>0</v>
      </c>
      <c r="L4040">
        <v>0</v>
      </c>
      <c r="M4040" t="b">
        <v>0</v>
      </c>
      <c r="N4040" t="s">
        <v>8294</v>
      </c>
      <c r="O4040">
        <f t="shared" si="315"/>
        <v>0</v>
      </c>
      <c r="P4040">
        <f t="shared" si="316"/>
        <v>0</v>
      </c>
      <c r="Q4040" s="11" t="s">
        <v>8315</v>
      </c>
      <c r="R4040" t="s">
        <v>8355</v>
      </c>
      <c r="S4040" s="9">
        <f t="shared" si="317"/>
        <v>42329.58839120371</v>
      </c>
      <c r="T4040" s="9">
        <f t="shared" si="318"/>
        <v>42359.58839120371</v>
      </c>
      <c r="U4040">
        <f t="shared" si="319"/>
        <v>2015</v>
      </c>
    </row>
    <row r="4041" spans="1:21" ht="42.75" x14ac:dyDescent="0.45">
      <c r="A4041">
        <v>2149</v>
      </c>
      <c r="B4041" s="3" t="s">
        <v>2150</v>
      </c>
      <c r="C4041" s="3" t="s">
        <v>6259</v>
      </c>
      <c r="D4041" s="6">
        <v>2000</v>
      </c>
      <c r="E4041" s="8">
        <v>0</v>
      </c>
      <c r="F4041" t="s">
        <v>8220</v>
      </c>
      <c r="G4041" t="s">
        <v>8223</v>
      </c>
      <c r="H4041" t="s">
        <v>8245</v>
      </c>
      <c r="I4041">
        <v>1280534400</v>
      </c>
      <c r="J4041">
        <v>1277512556</v>
      </c>
      <c r="K4041" t="b">
        <v>0</v>
      </c>
      <c r="L4041">
        <v>0</v>
      </c>
      <c r="M4041" t="b">
        <v>0</v>
      </c>
      <c r="N4041" t="s">
        <v>8280</v>
      </c>
      <c r="O4041">
        <f t="shared" si="315"/>
        <v>0</v>
      </c>
      <c r="P4041">
        <f t="shared" si="316"/>
        <v>0</v>
      </c>
      <c r="Q4041" s="11" t="s">
        <v>8318</v>
      </c>
      <c r="R4041" t="s">
        <v>8336</v>
      </c>
      <c r="S4041" s="9">
        <f t="shared" si="317"/>
        <v>40355.024953703702</v>
      </c>
      <c r="T4041" s="9">
        <f t="shared" si="318"/>
        <v>40390</v>
      </c>
      <c r="U4041">
        <f t="shared" si="319"/>
        <v>2010</v>
      </c>
    </row>
    <row r="4042" spans="1:21" ht="42.75" x14ac:dyDescent="0.45">
      <c r="A4042">
        <v>2847</v>
      </c>
      <c r="B4042" s="3" t="s">
        <v>2847</v>
      </c>
      <c r="C4042" s="3" t="s">
        <v>6957</v>
      </c>
      <c r="D4042" s="6">
        <v>2000</v>
      </c>
      <c r="E4042" s="8">
        <v>0</v>
      </c>
      <c r="F4042" t="s">
        <v>8220</v>
      </c>
      <c r="G4042" t="s">
        <v>8223</v>
      </c>
      <c r="H4042" t="s">
        <v>8245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1" t="s">
        <v>8325</v>
      </c>
      <c r="R4042" t="s">
        <v>8328</v>
      </c>
      <c r="S4042" s="9">
        <f t="shared" si="317"/>
        <v>42453.806307870371</v>
      </c>
      <c r="T4042" s="9">
        <f t="shared" si="318"/>
        <v>42513.806307870371</v>
      </c>
      <c r="U4042">
        <f t="shared" si="319"/>
        <v>2016</v>
      </c>
    </row>
    <row r="4043" spans="1:21" ht="42.75" x14ac:dyDescent="0.45">
      <c r="A4043">
        <v>3916</v>
      </c>
      <c r="B4043" s="3" t="s">
        <v>3913</v>
      </c>
      <c r="C4043" s="3" t="s">
        <v>8024</v>
      </c>
      <c r="D4043" s="6">
        <v>2000</v>
      </c>
      <c r="E4043" s="8">
        <v>0</v>
      </c>
      <c r="F4043" t="s">
        <v>8220</v>
      </c>
      <c r="G4043" t="s">
        <v>8231</v>
      </c>
      <c r="H4043" t="s">
        <v>8252</v>
      </c>
      <c r="I4043">
        <v>1464952752</v>
      </c>
      <c r="J4043">
        <v>1462360752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8325</v>
      </c>
      <c r="R4043" t="s">
        <v>8328</v>
      </c>
      <c r="S4043" s="9">
        <f t="shared" si="317"/>
        <v>42494.471666666665</v>
      </c>
      <c r="T4043" s="9">
        <f t="shared" si="318"/>
        <v>42524.471666666665</v>
      </c>
      <c r="U4043">
        <f t="shared" si="319"/>
        <v>2016</v>
      </c>
    </row>
    <row r="4044" spans="1:21" ht="42.75" x14ac:dyDescent="0.45">
      <c r="A4044">
        <v>2750</v>
      </c>
      <c r="B4044" s="3" t="s">
        <v>2750</v>
      </c>
      <c r="C4044" s="3" t="s">
        <v>6860</v>
      </c>
      <c r="D4044" s="6">
        <v>1999</v>
      </c>
      <c r="E4044" s="8">
        <v>0</v>
      </c>
      <c r="F4044" t="s">
        <v>8220</v>
      </c>
      <c r="G4044" t="s">
        <v>8223</v>
      </c>
      <c r="H4044" t="s">
        <v>8245</v>
      </c>
      <c r="I4044">
        <v>1341086400</v>
      </c>
      <c r="J4044">
        <v>1340055345</v>
      </c>
      <c r="K4044" t="b">
        <v>0</v>
      </c>
      <c r="L4044">
        <v>0</v>
      </c>
      <c r="M4044" t="b">
        <v>0</v>
      </c>
      <c r="N4044" t="s">
        <v>8302</v>
      </c>
      <c r="O4044">
        <f t="shared" si="315"/>
        <v>0</v>
      </c>
      <c r="P4044">
        <f t="shared" si="316"/>
        <v>0</v>
      </c>
      <c r="Q4044" s="11" t="s">
        <v>8313</v>
      </c>
      <c r="R4044" t="s">
        <v>8358</v>
      </c>
      <c r="S4044" s="9">
        <f t="shared" si="317"/>
        <v>41078.899826388886</v>
      </c>
      <c r="T4044" s="9">
        <f t="shared" si="318"/>
        <v>41090.833333333336</v>
      </c>
      <c r="U4044">
        <f t="shared" si="319"/>
        <v>2012</v>
      </c>
    </row>
    <row r="4045" spans="1:21" ht="42.75" x14ac:dyDescent="0.45">
      <c r="A4045">
        <v>176</v>
      </c>
      <c r="B4045" s="3" t="s">
        <v>178</v>
      </c>
      <c r="C4045" s="3" t="s">
        <v>4286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1438803999</v>
      </c>
      <c r="J4045">
        <v>1436211999</v>
      </c>
      <c r="K4045" t="b">
        <v>0</v>
      </c>
      <c r="L4045">
        <v>0</v>
      </c>
      <c r="M4045" t="b">
        <v>0</v>
      </c>
      <c r="N4045" t="s">
        <v>8266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8327</v>
      </c>
      <c r="S4045" s="9">
        <f t="shared" si="317"/>
        <v>42191.824062500003</v>
      </c>
      <c r="T4045" s="9">
        <f t="shared" si="318"/>
        <v>42221.824062500003</v>
      </c>
      <c r="U4045">
        <f t="shared" si="319"/>
        <v>2015</v>
      </c>
    </row>
    <row r="4046" spans="1:21" ht="42.75" x14ac:dyDescent="0.45">
      <c r="A4046">
        <v>188</v>
      </c>
      <c r="B4046" s="3" t="s">
        <v>190</v>
      </c>
      <c r="C4046" s="3" t="s">
        <v>4298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1409891015</v>
      </c>
      <c r="J4046">
        <v>1407299015</v>
      </c>
      <c r="K4046" t="b">
        <v>0</v>
      </c>
      <c r="L4046">
        <v>0</v>
      </c>
      <c r="M4046" t="b">
        <v>0</v>
      </c>
      <c r="N4046" t="s">
        <v>8266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8327</v>
      </c>
      <c r="S4046" s="9">
        <f t="shared" si="317"/>
        <v>41857.18304398148</v>
      </c>
      <c r="T4046" s="9">
        <f t="shared" si="318"/>
        <v>41887.18304398148</v>
      </c>
      <c r="U4046">
        <f t="shared" si="319"/>
        <v>2014</v>
      </c>
    </row>
    <row r="4047" spans="1:21" ht="42.75" x14ac:dyDescent="0.45">
      <c r="A4047">
        <v>477</v>
      </c>
      <c r="B4047" s="3" t="s">
        <v>478</v>
      </c>
      <c r="C4047" s="3" t="s">
        <v>4587</v>
      </c>
      <c r="D4047" s="6">
        <v>1500</v>
      </c>
      <c r="E4047" s="8">
        <v>0</v>
      </c>
      <c r="F4047" t="s">
        <v>8220</v>
      </c>
      <c r="G4047" t="s">
        <v>8223</v>
      </c>
      <c r="H4047" t="s">
        <v>8245</v>
      </c>
      <c r="I4047">
        <v>1337371334</v>
      </c>
      <c r="J4047">
        <v>1332187334</v>
      </c>
      <c r="K4047" t="b">
        <v>0</v>
      </c>
      <c r="L4047">
        <v>0</v>
      </c>
      <c r="M4047" t="b">
        <v>0</v>
      </c>
      <c r="N4047" t="s">
        <v>8268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8341</v>
      </c>
      <c r="S4047" s="9">
        <f t="shared" si="317"/>
        <v>40987.83488425926</v>
      </c>
      <c r="T4047" s="9">
        <f t="shared" si="318"/>
        <v>41047.83488425926</v>
      </c>
      <c r="U4047">
        <f t="shared" si="319"/>
        <v>2012</v>
      </c>
    </row>
    <row r="4048" spans="1:21" ht="42.75" x14ac:dyDescent="0.45">
      <c r="A4048">
        <v>914</v>
      </c>
      <c r="B4048" s="3" t="s">
        <v>915</v>
      </c>
      <c r="C4048" s="3" t="s">
        <v>5024</v>
      </c>
      <c r="D4048" s="6">
        <v>1500</v>
      </c>
      <c r="E4048" s="8">
        <v>0</v>
      </c>
      <c r="F4048" t="s">
        <v>8220</v>
      </c>
      <c r="G4048" t="s">
        <v>8223</v>
      </c>
      <c r="H4048" t="s">
        <v>8245</v>
      </c>
      <c r="I4048">
        <v>1345918747</v>
      </c>
      <c r="J4048">
        <v>1343326747</v>
      </c>
      <c r="K4048" t="b">
        <v>0</v>
      </c>
      <c r="L4048">
        <v>0</v>
      </c>
      <c r="M4048" t="b">
        <v>0</v>
      </c>
      <c r="N4048" t="s">
        <v>8276</v>
      </c>
      <c r="O4048">
        <f t="shared" si="315"/>
        <v>0</v>
      </c>
      <c r="P4048">
        <f t="shared" si="316"/>
        <v>0</v>
      </c>
      <c r="Q4048" s="11" t="s">
        <v>8329</v>
      </c>
      <c r="R4048" t="s">
        <v>8352</v>
      </c>
      <c r="S4048" s="9">
        <f t="shared" si="317"/>
        <v>41116.763275462967</v>
      </c>
      <c r="T4048" s="9">
        <f t="shared" si="318"/>
        <v>41146.763275462967</v>
      </c>
      <c r="U4048">
        <f t="shared" si="319"/>
        <v>2012</v>
      </c>
    </row>
    <row r="4049" spans="1:21" ht="42.75" x14ac:dyDescent="0.45">
      <c r="A4049">
        <v>1442</v>
      </c>
      <c r="B4049" s="3" t="s">
        <v>1443</v>
      </c>
      <c r="C4049" s="3" t="s">
        <v>5552</v>
      </c>
      <c r="D4049" s="6">
        <v>1500</v>
      </c>
      <c r="E4049" s="8">
        <v>0</v>
      </c>
      <c r="F4049" t="s">
        <v>8220</v>
      </c>
      <c r="G4049" t="s">
        <v>8223</v>
      </c>
      <c r="H4049" t="s">
        <v>8245</v>
      </c>
      <c r="I4049">
        <v>1464190158</v>
      </c>
      <c r="J4049">
        <v>1461598158</v>
      </c>
      <c r="K4049" t="b">
        <v>0</v>
      </c>
      <c r="L4049">
        <v>0</v>
      </c>
      <c r="M4049" t="b">
        <v>0</v>
      </c>
      <c r="N4049" t="s">
        <v>8285</v>
      </c>
      <c r="O4049">
        <f t="shared" si="315"/>
        <v>0</v>
      </c>
      <c r="P4049">
        <f t="shared" si="316"/>
        <v>0</v>
      </c>
      <c r="Q4049" s="11" t="s">
        <v>8313</v>
      </c>
      <c r="R4049" t="s">
        <v>8350</v>
      </c>
      <c r="S4049" s="9">
        <f t="shared" si="317"/>
        <v>42485.64534722222</v>
      </c>
      <c r="T4049" s="9">
        <f t="shared" si="318"/>
        <v>42515.64534722222</v>
      </c>
      <c r="U4049">
        <f t="shared" si="319"/>
        <v>2016</v>
      </c>
    </row>
    <row r="4050" spans="1:21" ht="42.75" x14ac:dyDescent="0.45">
      <c r="A4050">
        <v>1496</v>
      </c>
      <c r="B4050" s="3" t="s">
        <v>1497</v>
      </c>
      <c r="C4050" s="3" t="s">
        <v>5606</v>
      </c>
      <c r="D4050" s="6">
        <v>1500</v>
      </c>
      <c r="E4050" s="8">
        <v>0</v>
      </c>
      <c r="F4050" t="s">
        <v>8220</v>
      </c>
      <c r="G4050" t="s">
        <v>8223</v>
      </c>
      <c r="H4050" t="s">
        <v>8245</v>
      </c>
      <c r="I4050">
        <v>1410866659</v>
      </c>
      <c r="J4050">
        <v>1405682659</v>
      </c>
      <c r="K4050" t="b">
        <v>0</v>
      </c>
      <c r="L4050">
        <v>0</v>
      </c>
      <c r="M4050" t="b">
        <v>0</v>
      </c>
      <c r="N4050" t="s">
        <v>8273</v>
      </c>
      <c r="O4050">
        <f t="shared" si="315"/>
        <v>0</v>
      </c>
      <c r="P4050">
        <f t="shared" si="316"/>
        <v>0</v>
      </c>
      <c r="Q4050" s="11" t="s">
        <v>8313</v>
      </c>
      <c r="R4050" t="s">
        <v>8354</v>
      </c>
      <c r="S4050" s="9">
        <f t="shared" si="317"/>
        <v>41838.475219907406</v>
      </c>
      <c r="T4050" s="9">
        <f t="shared" si="318"/>
        <v>41898.475219907406</v>
      </c>
      <c r="U4050">
        <f t="shared" si="319"/>
        <v>2014</v>
      </c>
    </row>
    <row r="4051" spans="1:21" ht="28.5" x14ac:dyDescent="0.45">
      <c r="A4051">
        <v>1586</v>
      </c>
      <c r="B4051" s="3" t="s">
        <v>1587</v>
      </c>
      <c r="C4051" s="3" t="s">
        <v>5696</v>
      </c>
      <c r="D4051" s="6">
        <v>1500</v>
      </c>
      <c r="E4051" s="8">
        <v>0</v>
      </c>
      <c r="F4051" t="s">
        <v>8220</v>
      </c>
      <c r="G4051" t="s">
        <v>8223</v>
      </c>
      <c r="H4051" t="s">
        <v>8245</v>
      </c>
      <c r="I4051">
        <v>1428197422</v>
      </c>
      <c r="J4051">
        <v>1425609022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8315</v>
      </c>
      <c r="R4051" t="s">
        <v>8353</v>
      </c>
      <c r="S4051" s="9">
        <f t="shared" si="317"/>
        <v>42069.104421296302</v>
      </c>
      <c r="T4051" s="9">
        <f t="shared" si="318"/>
        <v>42099.062754629631</v>
      </c>
      <c r="U4051">
        <f t="shared" si="319"/>
        <v>2015</v>
      </c>
    </row>
    <row r="4052" spans="1:21" ht="28.5" x14ac:dyDescent="0.45">
      <c r="A4052">
        <v>1766</v>
      </c>
      <c r="B4052" s="3" t="s">
        <v>1767</v>
      </c>
      <c r="C4052" s="3" t="s">
        <v>5876</v>
      </c>
      <c r="D4052" s="6">
        <v>1500</v>
      </c>
      <c r="E4052" s="8">
        <v>0</v>
      </c>
      <c r="F4052" t="s">
        <v>8220</v>
      </c>
      <c r="G4052" t="s">
        <v>8225</v>
      </c>
      <c r="H4052" t="s">
        <v>8247</v>
      </c>
      <c r="I4052">
        <v>1408999088</v>
      </c>
      <c r="J4052">
        <v>1407184688</v>
      </c>
      <c r="K4052" t="b">
        <v>1</v>
      </c>
      <c r="L4052">
        <v>0</v>
      </c>
      <c r="M4052" t="b">
        <v>0</v>
      </c>
      <c r="N4052" t="s">
        <v>8283</v>
      </c>
      <c r="O4052">
        <f t="shared" si="315"/>
        <v>0</v>
      </c>
      <c r="P4052">
        <f t="shared" si="316"/>
        <v>0</v>
      </c>
      <c r="Q4052" s="11" t="s">
        <v>8315</v>
      </c>
      <c r="R4052" t="s">
        <v>8316</v>
      </c>
      <c r="S4052" s="9">
        <f t="shared" si="317"/>
        <v>41855.859814814816</v>
      </c>
      <c r="T4052" s="9">
        <f t="shared" si="318"/>
        <v>41876.859814814816</v>
      </c>
      <c r="U4052">
        <f t="shared" si="319"/>
        <v>2014</v>
      </c>
    </row>
    <row r="4053" spans="1:21" ht="42.75" x14ac:dyDescent="0.45">
      <c r="A4053">
        <v>2842</v>
      </c>
      <c r="B4053" s="3" t="s">
        <v>2842</v>
      </c>
      <c r="C4053" s="3" t="s">
        <v>6952</v>
      </c>
      <c r="D4053" s="6">
        <v>1500</v>
      </c>
      <c r="E4053" s="8">
        <v>0</v>
      </c>
      <c r="F4053" t="s">
        <v>8220</v>
      </c>
      <c r="G4053" t="s">
        <v>8224</v>
      </c>
      <c r="H4053" t="s">
        <v>8246</v>
      </c>
      <c r="I4053">
        <v>1403348400</v>
      </c>
      <c r="J4053">
        <v>1401058295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8325</v>
      </c>
      <c r="R4053" t="s">
        <v>8328</v>
      </c>
      <c r="S4053" s="9">
        <f t="shared" si="317"/>
        <v>41784.952488425923</v>
      </c>
      <c r="T4053" s="9">
        <f t="shared" si="318"/>
        <v>41811.458333333336</v>
      </c>
      <c r="U4053">
        <f t="shared" si="319"/>
        <v>2014</v>
      </c>
    </row>
    <row r="4054" spans="1:21" ht="42.75" x14ac:dyDescent="0.45">
      <c r="A4054">
        <v>3733</v>
      </c>
      <c r="B4054" s="3" t="s">
        <v>3730</v>
      </c>
      <c r="C4054" s="3" t="s">
        <v>7843</v>
      </c>
      <c r="D4054" s="6">
        <v>1500</v>
      </c>
      <c r="E4054" s="8">
        <v>0</v>
      </c>
      <c r="F4054" t="s">
        <v>8220</v>
      </c>
      <c r="G4054" t="s">
        <v>8223</v>
      </c>
      <c r="H4054" t="s">
        <v>8245</v>
      </c>
      <c r="I4054">
        <v>1429396200</v>
      </c>
      <c r="J4054">
        <v>1428539708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8325</v>
      </c>
      <c r="R4054" t="s">
        <v>8328</v>
      </c>
      <c r="S4054" s="9">
        <f t="shared" si="317"/>
        <v>42103.024398148147</v>
      </c>
      <c r="T4054" s="9">
        <f t="shared" si="318"/>
        <v>42112.9375</v>
      </c>
      <c r="U4054">
        <f t="shared" si="319"/>
        <v>2015</v>
      </c>
    </row>
    <row r="4055" spans="1:21" ht="28.5" x14ac:dyDescent="0.45">
      <c r="A4055">
        <v>3791</v>
      </c>
      <c r="B4055" s="3" t="s">
        <v>3788</v>
      </c>
      <c r="C4055" s="3" t="s">
        <v>7901</v>
      </c>
      <c r="D4055" s="6">
        <v>1500</v>
      </c>
      <c r="E4055" s="8">
        <v>0</v>
      </c>
      <c r="F4055" t="s">
        <v>8220</v>
      </c>
      <c r="G4055" t="s">
        <v>8223</v>
      </c>
      <c r="H4055" t="s">
        <v>8245</v>
      </c>
      <c r="I4055">
        <v>1404664592</v>
      </c>
      <c r="J4055">
        <v>1399480592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8325</v>
      </c>
      <c r="R4055" t="s">
        <v>8337</v>
      </c>
      <c r="S4055" s="9">
        <f t="shared" si="317"/>
        <v>41766.692037037035</v>
      </c>
      <c r="T4055" s="9">
        <f t="shared" si="318"/>
        <v>41826.692037037035</v>
      </c>
      <c r="U4055">
        <f t="shared" si="319"/>
        <v>2014</v>
      </c>
    </row>
    <row r="4056" spans="1:21" ht="57" x14ac:dyDescent="0.45">
      <c r="A4056">
        <v>3903</v>
      </c>
      <c r="B4056" s="3" t="s">
        <v>3900</v>
      </c>
      <c r="C4056" s="3" t="s">
        <v>8011</v>
      </c>
      <c r="D4056" s="6">
        <v>1500</v>
      </c>
      <c r="E4056" s="8">
        <v>0</v>
      </c>
      <c r="F4056" t="s">
        <v>8220</v>
      </c>
      <c r="G4056" t="s">
        <v>8223</v>
      </c>
      <c r="H4056" t="s">
        <v>8245</v>
      </c>
      <c r="I4056">
        <v>1439581080</v>
      </c>
      <c r="J4056">
        <v>1435709765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8325</v>
      </c>
      <c r="R4056" t="s">
        <v>8328</v>
      </c>
      <c r="S4056" s="9">
        <f t="shared" si="317"/>
        <v>42186.01116898148</v>
      </c>
      <c r="T4056" s="9">
        <f t="shared" si="318"/>
        <v>42230.818055555559</v>
      </c>
      <c r="U4056">
        <f t="shared" si="319"/>
        <v>2015</v>
      </c>
    </row>
    <row r="4057" spans="1:21" ht="42.75" x14ac:dyDescent="0.45">
      <c r="A4057">
        <v>936</v>
      </c>
      <c r="B4057" s="3" t="s">
        <v>937</v>
      </c>
      <c r="C4057" s="3" t="s">
        <v>5046</v>
      </c>
      <c r="D4057" s="6">
        <v>1400</v>
      </c>
      <c r="E4057" s="8">
        <v>0</v>
      </c>
      <c r="F4057" t="s">
        <v>8220</v>
      </c>
      <c r="G4057" t="s">
        <v>8223</v>
      </c>
      <c r="H4057" t="s">
        <v>8245</v>
      </c>
      <c r="I4057">
        <v>1326916800</v>
      </c>
      <c r="J4057">
        <v>1323131689</v>
      </c>
      <c r="K4057" t="b">
        <v>0</v>
      </c>
      <c r="L4057">
        <v>0</v>
      </c>
      <c r="M4057" t="b">
        <v>0</v>
      </c>
      <c r="N4057" t="s">
        <v>8276</v>
      </c>
      <c r="O4057">
        <f t="shared" si="315"/>
        <v>0</v>
      </c>
      <c r="P4057">
        <f t="shared" si="316"/>
        <v>0</v>
      </c>
      <c r="Q4057" s="11" t="s">
        <v>8329</v>
      </c>
      <c r="R4057" t="s">
        <v>8352</v>
      </c>
      <c r="S4057" s="9">
        <f t="shared" si="317"/>
        <v>40883.024178240739</v>
      </c>
      <c r="T4057" s="9">
        <f t="shared" si="318"/>
        <v>40926.833333333336</v>
      </c>
      <c r="U4057">
        <f t="shared" si="319"/>
        <v>2011</v>
      </c>
    </row>
    <row r="4058" spans="1:21" ht="28.5" x14ac:dyDescent="0.45">
      <c r="A4058">
        <v>710</v>
      </c>
      <c r="B4058" s="3" t="s">
        <v>711</v>
      </c>
      <c r="C4058" s="3" t="s">
        <v>4820</v>
      </c>
      <c r="D4058" s="6">
        <v>1200</v>
      </c>
      <c r="E4058" s="8">
        <v>0</v>
      </c>
      <c r="F4058" t="s">
        <v>8220</v>
      </c>
      <c r="G4058" t="s">
        <v>8228</v>
      </c>
      <c r="H4058" t="s">
        <v>8250</v>
      </c>
      <c r="I4058">
        <v>1408495440</v>
      </c>
      <c r="J4058">
        <v>1405640302</v>
      </c>
      <c r="K4058" t="b">
        <v>0</v>
      </c>
      <c r="L4058">
        <v>0</v>
      </c>
      <c r="M4058" t="b">
        <v>0</v>
      </c>
      <c r="N4058" t="s">
        <v>8271</v>
      </c>
      <c r="O4058">
        <f t="shared" si="315"/>
        <v>0</v>
      </c>
      <c r="P4058">
        <f t="shared" si="316"/>
        <v>0</v>
      </c>
      <c r="Q4058" s="11" t="s">
        <v>8310</v>
      </c>
      <c r="R4058" t="s">
        <v>8312</v>
      </c>
      <c r="S4058" s="9">
        <f t="shared" si="317"/>
        <v>41837.984976851854</v>
      </c>
      <c r="T4058" s="9">
        <f t="shared" si="318"/>
        <v>41871.030555555553</v>
      </c>
      <c r="U4058">
        <f t="shared" si="319"/>
        <v>2014</v>
      </c>
    </row>
    <row r="4059" spans="1:21" ht="42.75" x14ac:dyDescent="0.45">
      <c r="A4059">
        <v>1584</v>
      </c>
      <c r="B4059" s="3" t="s">
        <v>1585</v>
      </c>
      <c r="C4059" s="3" t="s">
        <v>5694</v>
      </c>
      <c r="D4059" s="6">
        <v>1200</v>
      </c>
      <c r="E4059" s="8">
        <v>0</v>
      </c>
      <c r="F4059" t="s">
        <v>8220</v>
      </c>
      <c r="G4059" t="s">
        <v>8223</v>
      </c>
      <c r="H4059" t="s">
        <v>8245</v>
      </c>
      <c r="I4059">
        <v>1401464101</v>
      </c>
      <c r="J4059">
        <v>1400600101</v>
      </c>
      <c r="K4059" t="b">
        <v>0</v>
      </c>
      <c r="L4059">
        <v>0</v>
      </c>
      <c r="M4059" t="b">
        <v>0</v>
      </c>
      <c r="N4059" t="s">
        <v>8289</v>
      </c>
      <c r="O4059">
        <f t="shared" si="315"/>
        <v>0</v>
      </c>
      <c r="P4059">
        <f t="shared" si="316"/>
        <v>0</v>
      </c>
      <c r="Q4059" s="11" t="s">
        <v>8315</v>
      </c>
      <c r="R4059" t="s">
        <v>8353</v>
      </c>
      <c r="S4059" s="9">
        <f t="shared" si="317"/>
        <v>41779.649317129632</v>
      </c>
      <c r="T4059" s="9">
        <f t="shared" si="318"/>
        <v>41789.649317129632</v>
      </c>
      <c r="U4059">
        <f t="shared" si="319"/>
        <v>2014</v>
      </c>
    </row>
    <row r="4060" spans="1:21" ht="42.75" x14ac:dyDescent="0.45">
      <c r="A4060">
        <v>1589</v>
      </c>
      <c r="B4060" s="3" t="s">
        <v>1590</v>
      </c>
      <c r="C4060" s="3" t="s">
        <v>5699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1444433886</v>
      </c>
      <c r="J4060">
        <v>1441841886</v>
      </c>
      <c r="K4060" t="b">
        <v>0</v>
      </c>
      <c r="L4060">
        <v>0</v>
      </c>
      <c r="M4060" t="b">
        <v>0</v>
      </c>
      <c r="N4060" t="s">
        <v>8289</v>
      </c>
      <c r="O4060">
        <f t="shared" si="315"/>
        <v>0</v>
      </c>
      <c r="P4060">
        <f t="shared" si="316"/>
        <v>0</v>
      </c>
      <c r="Q4060" s="11" t="s">
        <v>8315</v>
      </c>
      <c r="R4060" t="s">
        <v>8353</v>
      </c>
      <c r="S4060" s="9">
        <f t="shared" si="317"/>
        <v>42256.984791666662</v>
      </c>
      <c r="T4060" s="9">
        <f t="shared" si="318"/>
        <v>42286.984791666662</v>
      </c>
      <c r="U4060">
        <f t="shared" si="319"/>
        <v>2015</v>
      </c>
    </row>
    <row r="4061" spans="1:21" ht="42.75" x14ac:dyDescent="0.45">
      <c r="A4061">
        <v>2843</v>
      </c>
      <c r="B4061" s="3" t="s">
        <v>2843</v>
      </c>
      <c r="C4061" s="3" t="s">
        <v>6953</v>
      </c>
      <c r="D4061" s="6">
        <v>1200</v>
      </c>
      <c r="E4061" s="8">
        <v>0</v>
      </c>
      <c r="F4061" t="s">
        <v>8220</v>
      </c>
      <c r="G4061" t="s">
        <v>8223</v>
      </c>
      <c r="H4061" t="s">
        <v>8245</v>
      </c>
      <c r="I4061">
        <v>1465790400</v>
      </c>
      <c r="J4061">
        <v>1462210950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8325</v>
      </c>
      <c r="R4061" t="s">
        <v>8328</v>
      </c>
      <c r="S4061" s="9">
        <f t="shared" si="317"/>
        <v>42492.737847222219</v>
      </c>
      <c r="T4061" s="9">
        <f t="shared" si="318"/>
        <v>42534.166666666672</v>
      </c>
      <c r="U4061">
        <f t="shared" si="319"/>
        <v>2016</v>
      </c>
    </row>
    <row r="4062" spans="1:21" ht="42.75" x14ac:dyDescent="0.45">
      <c r="A4062">
        <v>3744</v>
      </c>
      <c r="B4062" s="3" t="s">
        <v>3741</v>
      </c>
      <c r="C4062" s="3" t="s">
        <v>7854</v>
      </c>
      <c r="D4062" s="6">
        <v>1200</v>
      </c>
      <c r="E4062" s="8">
        <v>0</v>
      </c>
      <c r="F4062" t="s">
        <v>8220</v>
      </c>
      <c r="G4062" t="s">
        <v>8223</v>
      </c>
      <c r="H4062" t="s">
        <v>8245</v>
      </c>
      <c r="I4062">
        <v>1404532740</v>
      </c>
      <c r="J4062">
        <v>1401823952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8325</v>
      </c>
      <c r="R4062" t="s">
        <v>8328</v>
      </c>
      <c r="S4062" s="9">
        <f t="shared" si="317"/>
        <v>41793.814259259263</v>
      </c>
      <c r="T4062" s="9">
        <f t="shared" si="318"/>
        <v>41825.165972222225</v>
      </c>
      <c r="U4062">
        <f t="shared" si="319"/>
        <v>2014</v>
      </c>
    </row>
    <row r="4063" spans="1:21" ht="42.75" x14ac:dyDescent="0.45">
      <c r="A4063">
        <v>3942</v>
      </c>
      <c r="B4063" s="3" t="s">
        <v>3939</v>
      </c>
      <c r="C4063" s="3" t="s">
        <v>8050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1434490914</v>
      </c>
      <c r="J4063">
        <v>1429306914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8325</v>
      </c>
      <c r="R4063" t="s">
        <v>8328</v>
      </c>
      <c r="S4063" s="9">
        <f t="shared" si="317"/>
        <v>42111.904097222221</v>
      </c>
      <c r="T4063" s="9">
        <f t="shared" si="318"/>
        <v>42171.904097222221</v>
      </c>
      <c r="U4063">
        <f t="shared" si="319"/>
        <v>2015</v>
      </c>
    </row>
    <row r="4064" spans="1:21" ht="42.75" x14ac:dyDescent="0.45">
      <c r="A4064">
        <v>2512</v>
      </c>
      <c r="B4064" s="3" t="s">
        <v>2512</v>
      </c>
      <c r="C4064" s="3" t="s">
        <v>6622</v>
      </c>
      <c r="D4064" s="6">
        <v>1150</v>
      </c>
      <c r="E4064" s="8">
        <v>0</v>
      </c>
      <c r="F4064" t="s">
        <v>8220</v>
      </c>
      <c r="G4064" t="s">
        <v>8223</v>
      </c>
      <c r="H4064" t="s">
        <v>8245</v>
      </c>
      <c r="I4064">
        <v>1418504561</v>
      </c>
      <c r="J4064">
        <v>1417208561</v>
      </c>
      <c r="K4064" t="b">
        <v>0</v>
      </c>
      <c r="L4064">
        <v>0</v>
      </c>
      <c r="M4064" t="b">
        <v>0</v>
      </c>
      <c r="N4064" t="s">
        <v>8297</v>
      </c>
      <c r="O4064">
        <f t="shared" si="315"/>
        <v>0</v>
      </c>
      <c r="P4064">
        <f t="shared" si="316"/>
        <v>0</v>
      </c>
      <c r="Q4064" s="11" t="s">
        <v>8321</v>
      </c>
      <c r="R4064" t="s">
        <v>8359</v>
      </c>
      <c r="S4064" s="9">
        <f t="shared" si="317"/>
        <v>41971.876863425925</v>
      </c>
      <c r="T4064" s="9">
        <f t="shared" si="318"/>
        <v>41986.876863425925</v>
      </c>
      <c r="U4064">
        <f t="shared" si="319"/>
        <v>2014</v>
      </c>
    </row>
    <row r="4065" spans="1:21" ht="42.75" x14ac:dyDescent="0.45">
      <c r="A4065">
        <v>173</v>
      </c>
      <c r="B4065" s="3" t="s">
        <v>175</v>
      </c>
      <c r="C4065" s="3" t="s">
        <v>4283</v>
      </c>
      <c r="D4065" s="6">
        <v>1110</v>
      </c>
      <c r="E4065" s="8">
        <v>0</v>
      </c>
      <c r="F4065" t="s">
        <v>8220</v>
      </c>
      <c r="G4065" t="s">
        <v>8224</v>
      </c>
      <c r="H4065" t="s">
        <v>8246</v>
      </c>
      <c r="I4065">
        <v>1425131108</v>
      </c>
      <c r="J4065">
        <v>1422539108</v>
      </c>
      <c r="K4065" t="b">
        <v>0</v>
      </c>
      <c r="L4065">
        <v>0</v>
      </c>
      <c r="M4065" t="b">
        <v>0</v>
      </c>
      <c r="N4065" t="s">
        <v>8266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8327</v>
      </c>
      <c r="S4065" s="9">
        <f t="shared" si="317"/>
        <v>42033.573009259257</v>
      </c>
      <c r="T4065" s="9">
        <f t="shared" si="318"/>
        <v>42063.573009259257</v>
      </c>
      <c r="U4065">
        <f t="shared" si="319"/>
        <v>2015</v>
      </c>
    </row>
    <row r="4066" spans="1:21" ht="42.75" x14ac:dyDescent="0.45">
      <c r="A4066">
        <v>1087</v>
      </c>
      <c r="B4066" s="3" t="s">
        <v>1088</v>
      </c>
      <c r="C4066" s="3" t="s">
        <v>5197</v>
      </c>
      <c r="D4066" s="6">
        <v>1100</v>
      </c>
      <c r="E4066" s="8">
        <v>0</v>
      </c>
      <c r="F4066" t="s">
        <v>8220</v>
      </c>
      <c r="G4066" t="s">
        <v>8223</v>
      </c>
      <c r="H4066" t="s">
        <v>8245</v>
      </c>
      <c r="I4066">
        <v>1402852087</v>
      </c>
      <c r="J4066">
        <v>1400260087</v>
      </c>
      <c r="K4066" t="b">
        <v>0</v>
      </c>
      <c r="L4066">
        <v>0</v>
      </c>
      <c r="M4066" t="b">
        <v>0</v>
      </c>
      <c r="N4066" t="s">
        <v>8280</v>
      </c>
      <c r="O4066">
        <f t="shared" si="315"/>
        <v>0</v>
      </c>
      <c r="P4066">
        <f t="shared" si="316"/>
        <v>0</v>
      </c>
      <c r="Q4066" s="11" t="s">
        <v>8318</v>
      </c>
      <c r="R4066" t="s">
        <v>8336</v>
      </c>
      <c r="S4066" s="9">
        <f t="shared" si="317"/>
        <v>41775.713969907411</v>
      </c>
      <c r="T4066" s="9">
        <f t="shared" si="318"/>
        <v>41805.713969907411</v>
      </c>
      <c r="U4066">
        <f t="shared" si="319"/>
        <v>2014</v>
      </c>
    </row>
    <row r="4067" spans="1:21" ht="42.75" x14ac:dyDescent="0.45">
      <c r="A4067">
        <v>182</v>
      </c>
      <c r="B4067" s="3" t="s">
        <v>184</v>
      </c>
      <c r="C4067" s="3" t="s">
        <v>4292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1483748232</v>
      </c>
      <c r="J4067">
        <v>1481156232</v>
      </c>
      <c r="K4067" t="b">
        <v>0</v>
      </c>
      <c r="L4067">
        <v>0</v>
      </c>
      <c r="M4067" t="b">
        <v>0</v>
      </c>
      <c r="N4067" t="s">
        <v>8266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8327</v>
      </c>
      <c r="S4067" s="9">
        <f t="shared" si="317"/>
        <v>42712.011944444443</v>
      </c>
      <c r="T4067" s="9">
        <f t="shared" si="318"/>
        <v>42742.011944444443</v>
      </c>
      <c r="U4067">
        <f t="shared" si="319"/>
        <v>2016</v>
      </c>
    </row>
    <row r="4068" spans="1:21" ht="42.75" x14ac:dyDescent="0.45">
      <c r="A4068">
        <v>193</v>
      </c>
      <c r="B4068" s="3" t="s">
        <v>195</v>
      </c>
      <c r="C4068" s="3" t="s">
        <v>4303</v>
      </c>
      <c r="D4068" s="6">
        <v>1000</v>
      </c>
      <c r="E4068" s="8">
        <v>0</v>
      </c>
      <c r="F4068" t="s">
        <v>8220</v>
      </c>
      <c r="G4068" t="s">
        <v>8224</v>
      </c>
      <c r="H4068" t="s">
        <v>8246</v>
      </c>
      <c r="I4068">
        <v>1417217166</v>
      </c>
      <c r="J4068">
        <v>1412029566</v>
      </c>
      <c r="K4068" t="b">
        <v>0</v>
      </c>
      <c r="L4068">
        <v>0</v>
      </c>
      <c r="M4068" t="b">
        <v>0</v>
      </c>
      <c r="N4068" t="s">
        <v>8266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8327</v>
      </c>
      <c r="S4068" s="9">
        <f t="shared" si="317"/>
        <v>41911.934791666667</v>
      </c>
      <c r="T4068" s="9">
        <f t="shared" si="318"/>
        <v>41971.976458333331</v>
      </c>
      <c r="U4068">
        <f t="shared" si="319"/>
        <v>2014</v>
      </c>
    </row>
    <row r="4069" spans="1:21" ht="42.75" x14ac:dyDescent="0.45">
      <c r="A4069">
        <v>436</v>
      </c>
      <c r="B4069" s="3" t="s">
        <v>437</v>
      </c>
      <c r="C4069" s="3" t="s">
        <v>4546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1375260113</v>
      </c>
      <c r="J4069">
        <v>1372668113</v>
      </c>
      <c r="K4069" t="b">
        <v>0</v>
      </c>
      <c r="L4069">
        <v>0</v>
      </c>
      <c r="M4069" t="b">
        <v>0</v>
      </c>
      <c r="N4069" t="s">
        <v>8268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8341</v>
      </c>
      <c r="S4069" s="9">
        <f t="shared" si="317"/>
        <v>41456.36241898148</v>
      </c>
      <c r="T4069" s="9">
        <f t="shared" si="318"/>
        <v>41486.36241898148</v>
      </c>
      <c r="U4069">
        <f t="shared" si="319"/>
        <v>2013</v>
      </c>
    </row>
    <row r="4070" spans="1:21" x14ac:dyDescent="0.45">
      <c r="A4070">
        <v>490</v>
      </c>
      <c r="B4070" s="3" t="s">
        <v>491</v>
      </c>
      <c r="C4070" s="3" t="s">
        <v>4600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1345677285</v>
      </c>
      <c r="J4070">
        <v>1343085285</v>
      </c>
      <c r="K4070" t="b">
        <v>0</v>
      </c>
      <c r="L4070">
        <v>0</v>
      </c>
      <c r="M4070" t="b">
        <v>0</v>
      </c>
      <c r="N4070" t="s">
        <v>8268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8341</v>
      </c>
      <c r="S4070" s="9">
        <f t="shared" si="317"/>
        <v>41113.968576388892</v>
      </c>
      <c r="T4070" s="9">
        <f t="shared" si="318"/>
        <v>41143.968576388892</v>
      </c>
      <c r="U4070">
        <f t="shared" si="319"/>
        <v>2012</v>
      </c>
    </row>
    <row r="4071" spans="1:21" ht="42.75" x14ac:dyDescent="0.45">
      <c r="A4071">
        <v>887</v>
      </c>
      <c r="B4071" s="3" t="s">
        <v>888</v>
      </c>
      <c r="C4071" s="3" t="s">
        <v>4997</v>
      </c>
      <c r="D4071" s="6">
        <v>1000</v>
      </c>
      <c r="E4071" s="8">
        <v>0</v>
      </c>
      <c r="F4071" t="s">
        <v>8220</v>
      </c>
      <c r="G4071" t="s">
        <v>8223</v>
      </c>
      <c r="H4071" t="s">
        <v>8245</v>
      </c>
      <c r="I4071">
        <v>1338159655</v>
      </c>
      <c r="J4071">
        <v>1335567655</v>
      </c>
      <c r="K4071" t="b">
        <v>0</v>
      </c>
      <c r="L4071">
        <v>0</v>
      </c>
      <c r="M4071" t="b">
        <v>0</v>
      </c>
      <c r="N4071" t="s">
        <v>8277</v>
      </c>
      <c r="O4071">
        <f t="shared" si="315"/>
        <v>0</v>
      </c>
      <c r="P4071">
        <f t="shared" si="316"/>
        <v>0</v>
      </c>
      <c r="Q4071" s="11" t="s">
        <v>8329</v>
      </c>
      <c r="R4071" t="s">
        <v>8330</v>
      </c>
      <c r="S4071" s="9">
        <f t="shared" si="317"/>
        <v>41026.958969907406</v>
      </c>
      <c r="T4071" s="9">
        <f t="shared" si="318"/>
        <v>41056.958969907406</v>
      </c>
      <c r="U4071">
        <f t="shared" si="319"/>
        <v>2012</v>
      </c>
    </row>
    <row r="4072" spans="1:21" ht="42.75" x14ac:dyDescent="0.45">
      <c r="A4072">
        <v>1426</v>
      </c>
      <c r="B4072" s="3" t="s">
        <v>1427</v>
      </c>
      <c r="C4072" s="3" t="s">
        <v>5536</v>
      </c>
      <c r="D4072" s="6">
        <v>1000</v>
      </c>
      <c r="E4072" s="8">
        <v>0</v>
      </c>
      <c r="F4072" t="s">
        <v>8220</v>
      </c>
      <c r="G4072" t="s">
        <v>8235</v>
      </c>
      <c r="H4072" t="s">
        <v>8248</v>
      </c>
      <c r="I4072">
        <v>1440408120</v>
      </c>
      <c r="J4072">
        <v>1435224120</v>
      </c>
      <c r="K4072" t="b">
        <v>0</v>
      </c>
      <c r="L4072">
        <v>0</v>
      </c>
      <c r="M4072" t="b">
        <v>0</v>
      </c>
      <c r="N4072" t="s">
        <v>8285</v>
      </c>
      <c r="O4072">
        <f t="shared" si="315"/>
        <v>0</v>
      </c>
      <c r="P4072">
        <f t="shared" si="316"/>
        <v>0</v>
      </c>
      <c r="Q4072" s="11" t="s">
        <v>8313</v>
      </c>
      <c r="R4072" t="s">
        <v>8350</v>
      </c>
      <c r="S4072" s="9">
        <f t="shared" si="317"/>
        <v>42180.390277777777</v>
      </c>
      <c r="T4072" s="9">
        <f t="shared" si="318"/>
        <v>42240.390277777777</v>
      </c>
      <c r="U4072">
        <f t="shared" si="319"/>
        <v>2015</v>
      </c>
    </row>
    <row r="4073" spans="1:21" ht="42.75" x14ac:dyDescent="0.45">
      <c r="A4073">
        <v>1544</v>
      </c>
      <c r="B4073" s="3" t="s">
        <v>1545</v>
      </c>
      <c r="C4073" s="3" t="s">
        <v>5654</v>
      </c>
      <c r="D4073" s="6">
        <v>1000</v>
      </c>
      <c r="E4073" s="8">
        <v>0</v>
      </c>
      <c r="F4073" t="s">
        <v>8220</v>
      </c>
      <c r="G4073" t="s">
        <v>8223</v>
      </c>
      <c r="H4073" t="s">
        <v>8245</v>
      </c>
      <c r="I4073">
        <v>1427847480</v>
      </c>
      <c r="J4073">
        <v>1424222024</v>
      </c>
      <c r="K4073" t="b">
        <v>0</v>
      </c>
      <c r="L4073">
        <v>0</v>
      </c>
      <c r="M4073" t="b">
        <v>0</v>
      </c>
      <c r="N4073" t="s">
        <v>8287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8357</v>
      </c>
      <c r="S4073" s="9">
        <f t="shared" si="317"/>
        <v>42053.051203703704</v>
      </c>
      <c r="T4073" s="9">
        <f t="shared" si="318"/>
        <v>42095.012499999997</v>
      </c>
      <c r="U4073">
        <f t="shared" si="319"/>
        <v>2015</v>
      </c>
    </row>
    <row r="4074" spans="1:21" ht="28.5" x14ac:dyDescent="0.45">
      <c r="A4074">
        <v>1731</v>
      </c>
      <c r="B4074" s="3" t="s">
        <v>1732</v>
      </c>
      <c r="C4074" s="3" t="s">
        <v>5841</v>
      </c>
      <c r="D4074" s="6">
        <v>1000</v>
      </c>
      <c r="E4074" s="8">
        <v>0</v>
      </c>
      <c r="F4074" t="s">
        <v>8220</v>
      </c>
      <c r="G4074" t="s">
        <v>8223</v>
      </c>
      <c r="H4074" t="s">
        <v>8245</v>
      </c>
      <c r="I4074">
        <v>1434034800</v>
      </c>
      <c r="J4074">
        <v>1432849552</v>
      </c>
      <c r="K4074" t="b">
        <v>0</v>
      </c>
      <c r="L4074">
        <v>0</v>
      </c>
      <c r="M4074" t="b">
        <v>0</v>
      </c>
      <c r="N4074" t="s">
        <v>8291</v>
      </c>
      <c r="O4074">
        <f t="shared" si="315"/>
        <v>0</v>
      </c>
      <c r="P4074">
        <f t="shared" si="316"/>
        <v>0</v>
      </c>
      <c r="Q4074" s="11" t="s">
        <v>8329</v>
      </c>
      <c r="R4074" t="s">
        <v>8332</v>
      </c>
      <c r="S4074" s="9">
        <f t="shared" si="317"/>
        <v>42152.906851851847</v>
      </c>
      <c r="T4074" s="9">
        <f t="shared" si="318"/>
        <v>42166.625</v>
      </c>
      <c r="U4074">
        <f t="shared" si="319"/>
        <v>2015</v>
      </c>
    </row>
    <row r="4075" spans="1:21" ht="42.75" x14ac:dyDescent="0.45">
      <c r="A4075">
        <v>2417</v>
      </c>
      <c r="B4075" s="3" t="s">
        <v>2418</v>
      </c>
      <c r="C4075" s="3" t="s">
        <v>6527</v>
      </c>
      <c r="D4075" s="6">
        <v>1000</v>
      </c>
      <c r="E4075" s="8">
        <v>0</v>
      </c>
      <c r="F4075" t="s">
        <v>8220</v>
      </c>
      <c r="G4075" t="s">
        <v>8223</v>
      </c>
      <c r="H4075" t="s">
        <v>8245</v>
      </c>
      <c r="I4075">
        <v>1407705187</v>
      </c>
      <c r="J4075">
        <v>1405113187</v>
      </c>
      <c r="K4075" t="b">
        <v>0</v>
      </c>
      <c r="L4075">
        <v>0</v>
      </c>
      <c r="M4075" t="b">
        <v>0</v>
      </c>
      <c r="N4075" t="s">
        <v>8282</v>
      </c>
      <c r="O4075">
        <f t="shared" si="315"/>
        <v>0</v>
      </c>
      <c r="P4075">
        <f t="shared" si="316"/>
        <v>0</v>
      </c>
      <c r="Q4075" s="11" t="s">
        <v>8321</v>
      </c>
      <c r="R4075" t="s">
        <v>8347</v>
      </c>
      <c r="S4075" s="9">
        <f t="shared" si="317"/>
        <v>41831.884108796294</v>
      </c>
      <c r="T4075" s="9">
        <f t="shared" si="318"/>
        <v>41861.884108796294</v>
      </c>
      <c r="U4075">
        <f t="shared" si="319"/>
        <v>2014</v>
      </c>
    </row>
    <row r="4076" spans="1:21" ht="42.75" x14ac:dyDescent="0.45">
      <c r="A4076">
        <v>2858</v>
      </c>
      <c r="B4076" s="3" t="s">
        <v>2858</v>
      </c>
      <c r="C4076" s="3" t="s">
        <v>6968</v>
      </c>
      <c r="D4076" s="6">
        <v>1000</v>
      </c>
      <c r="E4076" s="8">
        <v>0</v>
      </c>
      <c r="F4076" t="s">
        <v>8220</v>
      </c>
      <c r="G4076" t="s">
        <v>8232</v>
      </c>
      <c r="H4076" t="s">
        <v>8248</v>
      </c>
      <c r="I4076">
        <v>1417778880</v>
      </c>
      <c r="J4076">
        <v>1415711095</v>
      </c>
      <c r="K4076" t="b">
        <v>0</v>
      </c>
      <c r="L4076">
        <v>0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1" t="s">
        <v>8325</v>
      </c>
      <c r="R4076" t="s">
        <v>8328</v>
      </c>
      <c r="S4076" s="9">
        <f t="shared" si="317"/>
        <v>41954.545081018514</v>
      </c>
      <c r="T4076" s="9">
        <f t="shared" si="318"/>
        <v>41978.477777777778</v>
      </c>
      <c r="U4076">
        <f t="shared" si="319"/>
        <v>2014</v>
      </c>
    </row>
    <row r="4077" spans="1:21" ht="42.75" x14ac:dyDescent="0.45">
      <c r="A4077">
        <v>3892</v>
      </c>
      <c r="B4077" s="3" t="s">
        <v>3889</v>
      </c>
      <c r="C4077" s="3" t="s">
        <v>8000</v>
      </c>
      <c r="D4077" s="6">
        <v>1000</v>
      </c>
      <c r="E4077" s="8">
        <v>0</v>
      </c>
      <c r="F4077" t="s">
        <v>8220</v>
      </c>
      <c r="G4077" t="s">
        <v>8223</v>
      </c>
      <c r="H4077" t="s">
        <v>8245</v>
      </c>
      <c r="I4077">
        <v>1408863600</v>
      </c>
      <c r="J4077">
        <v>1408203557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8325</v>
      </c>
      <c r="R4077" t="s">
        <v>8328</v>
      </c>
      <c r="S4077" s="9">
        <f t="shared" si="317"/>
        <v>41867.652280092596</v>
      </c>
      <c r="T4077" s="9">
        <f t="shared" si="318"/>
        <v>41875.291666666664</v>
      </c>
      <c r="U4077">
        <f t="shared" si="319"/>
        <v>2014</v>
      </c>
    </row>
    <row r="4078" spans="1:21" ht="42.75" x14ac:dyDescent="0.45">
      <c r="A4078">
        <v>1446</v>
      </c>
      <c r="B4078" s="3" t="s">
        <v>1447</v>
      </c>
      <c r="C4078" s="3" t="s">
        <v>5556</v>
      </c>
      <c r="D4078" s="6">
        <v>900</v>
      </c>
      <c r="E4078" s="8">
        <v>0</v>
      </c>
      <c r="F4078" t="s">
        <v>8220</v>
      </c>
      <c r="G4078" t="s">
        <v>8236</v>
      </c>
      <c r="H4078" t="s">
        <v>8248</v>
      </c>
      <c r="I4078">
        <v>1461235478</v>
      </c>
      <c r="J4078">
        <v>1459507478</v>
      </c>
      <c r="K4078" t="b">
        <v>0</v>
      </c>
      <c r="L4078">
        <v>0</v>
      </c>
      <c r="M4078" t="b">
        <v>0</v>
      </c>
      <c r="N4078" t="s">
        <v>8285</v>
      </c>
      <c r="O4078">
        <f t="shared" si="315"/>
        <v>0</v>
      </c>
      <c r="P4078">
        <f t="shared" si="316"/>
        <v>0</v>
      </c>
      <c r="Q4078" s="11" t="s">
        <v>8313</v>
      </c>
      <c r="R4078" t="s">
        <v>8350</v>
      </c>
      <c r="S4078" s="9">
        <f t="shared" si="317"/>
        <v>42461.447662037041</v>
      </c>
      <c r="T4078" s="9">
        <f t="shared" si="318"/>
        <v>42481.447662037041</v>
      </c>
      <c r="U4078">
        <f t="shared" si="319"/>
        <v>2016</v>
      </c>
    </row>
    <row r="4079" spans="1:21" ht="42.75" x14ac:dyDescent="0.45">
      <c r="A4079">
        <v>947</v>
      </c>
      <c r="B4079" s="3" t="s">
        <v>948</v>
      </c>
      <c r="C4079" s="3" t="s">
        <v>5057</v>
      </c>
      <c r="D4079" s="6">
        <v>850</v>
      </c>
      <c r="E4079" s="8">
        <v>0</v>
      </c>
      <c r="F4079" t="s">
        <v>8220</v>
      </c>
      <c r="G4079" t="s">
        <v>8223</v>
      </c>
      <c r="H4079" t="s">
        <v>8245</v>
      </c>
      <c r="I4079">
        <v>1467312306</v>
      </c>
      <c r="J4079">
        <v>1462128306</v>
      </c>
      <c r="K4079" t="b">
        <v>0</v>
      </c>
      <c r="L4079">
        <v>0</v>
      </c>
      <c r="M4079" t="b">
        <v>0</v>
      </c>
      <c r="N4079" t="s">
        <v>8271</v>
      </c>
      <c r="O4079">
        <f t="shared" si="315"/>
        <v>0</v>
      </c>
      <c r="P4079">
        <f t="shared" si="316"/>
        <v>0</v>
      </c>
      <c r="Q4079" s="11" t="s">
        <v>8310</v>
      </c>
      <c r="R4079" t="s">
        <v>8312</v>
      </c>
      <c r="S4079" s="9">
        <f t="shared" si="317"/>
        <v>42491.781319444446</v>
      </c>
      <c r="T4079" s="9">
        <f t="shared" si="318"/>
        <v>42551.781319444446</v>
      </c>
      <c r="U4079">
        <f t="shared" si="319"/>
        <v>2016</v>
      </c>
    </row>
    <row r="4080" spans="1:21" ht="42.75" x14ac:dyDescent="0.45">
      <c r="A4080">
        <v>558</v>
      </c>
      <c r="B4080" s="3" t="s">
        <v>559</v>
      </c>
      <c r="C4080" s="3" t="s">
        <v>4668</v>
      </c>
      <c r="D4080" s="6">
        <v>750</v>
      </c>
      <c r="E4080" s="8">
        <v>0</v>
      </c>
      <c r="F4080" t="s">
        <v>8220</v>
      </c>
      <c r="G4080" t="s">
        <v>8223</v>
      </c>
      <c r="H4080" t="s">
        <v>8245</v>
      </c>
      <c r="I4080">
        <v>1427227905</v>
      </c>
      <c r="J4080">
        <v>1424639505</v>
      </c>
      <c r="K4080" t="b">
        <v>0</v>
      </c>
      <c r="L4080">
        <v>0</v>
      </c>
      <c r="M4080" t="b">
        <v>0</v>
      </c>
      <c r="N4080" t="s">
        <v>8270</v>
      </c>
      <c r="O4080">
        <f t="shared" si="315"/>
        <v>0</v>
      </c>
      <c r="P4080">
        <f t="shared" si="316"/>
        <v>0</v>
      </c>
      <c r="Q4080" s="11" t="s">
        <v>8310</v>
      </c>
      <c r="R4080" t="s">
        <v>8344</v>
      </c>
      <c r="S4080" s="9">
        <f t="shared" si="317"/>
        <v>42057.883159722223</v>
      </c>
      <c r="T4080" s="9">
        <f t="shared" si="318"/>
        <v>42087.841493055559</v>
      </c>
      <c r="U4080">
        <f t="shared" si="319"/>
        <v>2015</v>
      </c>
    </row>
    <row r="4081" spans="1:21" ht="42.75" x14ac:dyDescent="0.45">
      <c r="A4081">
        <v>1555</v>
      </c>
      <c r="B4081" s="3" t="s">
        <v>1556</v>
      </c>
      <c r="C4081" s="3" t="s">
        <v>5665</v>
      </c>
      <c r="D4081" s="6">
        <v>750</v>
      </c>
      <c r="E4081" s="8">
        <v>0</v>
      </c>
      <c r="F4081" t="s">
        <v>8220</v>
      </c>
      <c r="G4081" t="s">
        <v>8223</v>
      </c>
      <c r="H4081" t="s">
        <v>8245</v>
      </c>
      <c r="I4081">
        <v>1442509200</v>
      </c>
      <c r="J4081">
        <v>1440513832</v>
      </c>
      <c r="K4081" t="b">
        <v>0</v>
      </c>
      <c r="L4081">
        <v>0</v>
      </c>
      <c r="M4081" t="b">
        <v>0</v>
      </c>
      <c r="N4081" t="s">
        <v>8287</v>
      </c>
      <c r="O4081">
        <f t="shared" si="315"/>
        <v>0</v>
      </c>
      <c r="P4081">
        <f t="shared" si="316"/>
        <v>0</v>
      </c>
      <c r="Q4081" s="11" t="s">
        <v>8315</v>
      </c>
      <c r="R4081" t="s">
        <v>8357</v>
      </c>
      <c r="S4081" s="9">
        <f t="shared" si="317"/>
        <v>42241.613796296297</v>
      </c>
      <c r="T4081" s="9">
        <f t="shared" si="318"/>
        <v>42264.708333333328</v>
      </c>
      <c r="U4081">
        <f t="shared" si="319"/>
        <v>2015</v>
      </c>
    </row>
    <row r="4082" spans="1:21" ht="42.75" x14ac:dyDescent="0.45">
      <c r="A4082">
        <v>4076</v>
      </c>
      <c r="B4082" s="3" t="s">
        <v>4072</v>
      </c>
      <c r="C4082" s="3" t="s">
        <v>8179</v>
      </c>
      <c r="D4082" s="6">
        <v>700</v>
      </c>
      <c r="E4082" s="8">
        <v>0</v>
      </c>
      <c r="F4082" t="s">
        <v>8220</v>
      </c>
      <c r="G4082" t="s">
        <v>8223</v>
      </c>
      <c r="H4082" t="s">
        <v>8245</v>
      </c>
      <c r="I4082">
        <v>1413921060</v>
      </c>
      <c r="J4082">
        <v>1411499149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8325</v>
      </c>
      <c r="R4082" t="s">
        <v>8328</v>
      </c>
      <c r="S4082" s="9">
        <f t="shared" si="317"/>
        <v>41905.795706018522</v>
      </c>
      <c r="T4082" s="9">
        <f t="shared" si="318"/>
        <v>41933.82708333333</v>
      </c>
      <c r="U4082">
        <f t="shared" si="319"/>
        <v>2014</v>
      </c>
    </row>
    <row r="4083" spans="1:21" ht="42.75" x14ac:dyDescent="0.45">
      <c r="A4083">
        <v>3975</v>
      </c>
      <c r="B4083" s="3" t="s">
        <v>3972</v>
      </c>
      <c r="C4083" s="3" t="s">
        <v>8082</v>
      </c>
      <c r="D4083" s="6">
        <v>678</v>
      </c>
      <c r="E4083" s="8">
        <v>0</v>
      </c>
      <c r="F4083" t="s">
        <v>8220</v>
      </c>
      <c r="G4083" t="s">
        <v>8223</v>
      </c>
      <c r="H4083" t="s">
        <v>8245</v>
      </c>
      <c r="I4083">
        <v>1468442898</v>
      </c>
      <c r="J4083">
        <v>1465850898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8328</v>
      </c>
      <c r="S4083" s="9">
        <f t="shared" si="317"/>
        <v>42534.866875</v>
      </c>
      <c r="T4083" s="9">
        <f t="shared" si="318"/>
        <v>42564.866875</v>
      </c>
      <c r="U4083">
        <f t="shared" si="319"/>
        <v>2016</v>
      </c>
    </row>
    <row r="4084" spans="1:21" ht="42.75" x14ac:dyDescent="0.45">
      <c r="A4084">
        <v>4101</v>
      </c>
      <c r="B4084" s="3" t="s">
        <v>4097</v>
      </c>
      <c r="C4084" s="3" t="s">
        <v>8204</v>
      </c>
      <c r="D4084" s="6">
        <v>600</v>
      </c>
      <c r="E4084" s="8">
        <v>0</v>
      </c>
      <c r="F4084" t="s">
        <v>8220</v>
      </c>
      <c r="G4084" t="s">
        <v>8223</v>
      </c>
      <c r="H4084" t="s">
        <v>8245</v>
      </c>
      <c r="I4084">
        <v>1485380482</v>
      </c>
      <c r="J4084">
        <v>1482788482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8325</v>
      </c>
      <c r="R4084" t="s">
        <v>8328</v>
      </c>
      <c r="S4084" s="9">
        <f t="shared" si="317"/>
        <v>42730.903726851851</v>
      </c>
      <c r="T4084" s="9">
        <f t="shared" si="318"/>
        <v>42760.903726851851</v>
      </c>
      <c r="U4084">
        <f t="shared" si="319"/>
        <v>2016</v>
      </c>
    </row>
    <row r="4085" spans="1:21" ht="57" x14ac:dyDescent="0.45">
      <c r="A4085">
        <v>4012</v>
      </c>
      <c r="B4085" s="3" t="s">
        <v>4008</v>
      </c>
      <c r="C4085" s="3" t="s">
        <v>8117</v>
      </c>
      <c r="D4085" s="6">
        <v>575</v>
      </c>
      <c r="E4085" s="8">
        <v>0</v>
      </c>
      <c r="F4085" t="s">
        <v>8220</v>
      </c>
      <c r="G4085" t="s">
        <v>8224</v>
      </c>
      <c r="H4085" t="s">
        <v>8246</v>
      </c>
      <c r="I4085">
        <v>1430571849</v>
      </c>
      <c r="J4085">
        <v>1427979849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8325</v>
      </c>
      <c r="R4085" t="s">
        <v>8328</v>
      </c>
      <c r="S4085" s="9">
        <f t="shared" si="317"/>
        <v>42096.544548611113</v>
      </c>
      <c r="T4085" s="9">
        <f t="shared" si="318"/>
        <v>42126.544548611113</v>
      </c>
      <c r="U4085">
        <f t="shared" si="319"/>
        <v>2015</v>
      </c>
    </row>
    <row r="4086" spans="1:21" ht="42.75" x14ac:dyDescent="0.45">
      <c r="A4086">
        <v>461</v>
      </c>
      <c r="B4086" s="3" t="s">
        <v>462</v>
      </c>
      <c r="C4086" s="3" t="s">
        <v>4571</v>
      </c>
      <c r="D4086" s="6">
        <v>550</v>
      </c>
      <c r="E4086" s="8">
        <v>0</v>
      </c>
      <c r="F4086" t="s">
        <v>8220</v>
      </c>
      <c r="G4086" t="s">
        <v>8224</v>
      </c>
      <c r="H4086" t="s">
        <v>8246</v>
      </c>
      <c r="I4086">
        <v>1370204367</v>
      </c>
      <c r="J4086">
        <v>1368476367</v>
      </c>
      <c r="K4086" t="b">
        <v>0</v>
      </c>
      <c r="L4086">
        <v>0</v>
      </c>
      <c r="M4086" t="b">
        <v>0</v>
      </c>
      <c r="N4086" t="s">
        <v>8268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8341</v>
      </c>
      <c r="S4086" s="9">
        <f t="shared" si="317"/>
        <v>41407.84684027778</v>
      </c>
      <c r="T4086" s="9">
        <f t="shared" si="318"/>
        <v>41427.84684027778</v>
      </c>
      <c r="U4086">
        <f t="shared" si="319"/>
        <v>2013</v>
      </c>
    </row>
    <row r="4087" spans="1:21" x14ac:dyDescent="0.45">
      <c r="A4087">
        <v>1084</v>
      </c>
      <c r="B4087" s="3" t="s">
        <v>1085</v>
      </c>
      <c r="C4087" s="3" t="s">
        <v>5194</v>
      </c>
      <c r="D4087" s="6">
        <v>550</v>
      </c>
      <c r="E4087" s="8">
        <v>0</v>
      </c>
      <c r="F4087" t="s">
        <v>8220</v>
      </c>
      <c r="G4087" t="s">
        <v>8223</v>
      </c>
      <c r="H4087" t="s">
        <v>8245</v>
      </c>
      <c r="I4087">
        <v>1407534804</v>
      </c>
      <c r="J4087">
        <v>1404942804</v>
      </c>
      <c r="K4087" t="b">
        <v>0</v>
      </c>
      <c r="L4087">
        <v>0</v>
      </c>
      <c r="M4087" t="b">
        <v>0</v>
      </c>
      <c r="N4087" t="s">
        <v>8280</v>
      </c>
      <c r="O4087">
        <f t="shared" si="315"/>
        <v>0</v>
      </c>
      <c r="P4087">
        <f t="shared" si="316"/>
        <v>0</v>
      </c>
      <c r="Q4087" s="11" t="s">
        <v>8318</v>
      </c>
      <c r="R4087" t="s">
        <v>8336</v>
      </c>
      <c r="S4087" s="9">
        <f t="shared" si="317"/>
        <v>41829.912083333329</v>
      </c>
      <c r="T4087" s="9">
        <f t="shared" si="318"/>
        <v>41859.912083333329</v>
      </c>
      <c r="U4087">
        <f t="shared" si="319"/>
        <v>2014</v>
      </c>
    </row>
    <row r="4088" spans="1:21" ht="28.5" x14ac:dyDescent="0.45">
      <c r="A4088">
        <v>4061</v>
      </c>
      <c r="B4088" s="3" t="s">
        <v>4057</v>
      </c>
      <c r="C4088" s="3" t="s">
        <v>8165</v>
      </c>
      <c r="D4088" s="6">
        <v>525</v>
      </c>
      <c r="E4088" s="8">
        <v>0</v>
      </c>
      <c r="F4088" t="s">
        <v>8220</v>
      </c>
      <c r="G4088" t="s">
        <v>8223</v>
      </c>
      <c r="H4088" t="s">
        <v>8245</v>
      </c>
      <c r="I4088">
        <v>1461205423</v>
      </c>
      <c r="J4088">
        <v>1456025023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8325</v>
      </c>
      <c r="R4088" t="s">
        <v>8328</v>
      </c>
      <c r="S4088" s="9">
        <f t="shared" si="317"/>
        <v>42421.141469907408</v>
      </c>
      <c r="T4088" s="9">
        <f t="shared" si="318"/>
        <v>42481.099803240737</v>
      </c>
      <c r="U4088">
        <f t="shared" si="319"/>
        <v>2016</v>
      </c>
    </row>
    <row r="4089" spans="1:21" ht="28.5" x14ac:dyDescent="0.45">
      <c r="A4089">
        <v>1588</v>
      </c>
      <c r="B4089" s="3" t="s">
        <v>1589</v>
      </c>
      <c r="C4089" s="3" t="s">
        <v>5698</v>
      </c>
      <c r="D4089" s="6">
        <v>516</v>
      </c>
      <c r="E4089" s="8">
        <v>0</v>
      </c>
      <c r="F4089" t="s">
        <v>8220</v>
      </c>
      <c r="G4089" t="s">
        <v>8223</v>
      </c>
      <c r="H4089" t="s">
        <v>8245</v>
      </c>
      <c r="I4089">
        <v>1422735120</v>
      </c>
      <c r="J4089">
        <v>1420091999</v>
      </c>
      <c r="K4089" t="b">
        <v>0</v>
      </c>
      <c r="L4089">
        <v>0</v>
      </c>
      <c r="M4089" t="b">
        <v>0</v>
      </c>
      <c r="N4089" t="s">
        <v>8289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8353</v>
      </c>
      <c r="S4089" s="9">
        <f t="shared" si="317"/>
        <v>42005.24998842593</v>
      </c>
      <c r="T4089" s="9">
        <f t="shared" si="318"/>
        <v>42035.841666666667</v>
      </c>
      <c r="U4089">
        <f t="shared" si="319"/>
        <v>2015</v>
      </c>
    </row>
    <row r="4090" spans="1:21" ht="42.75" x14ac:dyDescent="0.45">
      <c r="A4090">
        <v>929</v>
      </c>
      <c r="B4090" s="3" t="s">
        <v>930</v>
      </c>
      <c r="C4090" s="3" t="s">
        <v>5039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1333946569</v>
      </c>
      <c r="J4090">
        <v>1331358169</v>
      </c>
      <c r="K4090" t="b">
        <v>0</v>
      </c>
      <c r="L4090">
        <v>0</v>
      </c>
      <c r="M4090" t="b">
        <v>0</v>
      </c>
      <c r="N4090" t="s">
        <v>8276</v>
      </c>
      <c r="O4090">
        <f t="shared" si="315"/>
        <v>0</v>
      </c>
      <c r="P4090">
        <f t="shared" si="316"/>
        <v>0</v>
      </c>
      <c r="Q4090" s="11" t="s">
        <v>8329</v>
      </c>
      <c r="R4090" t="s">
        <v>8352</v>
      </c>
      <c r="S4090" s="9">
        <f t="shared" si="317"/>
        <v>40978.238067129627</v>
      </c>
      <c r="T4090" s="9">
        <f t="shared" si="318"/>
        <v>41008.196400462963</v>
      </c>
      <c r="U4090">
        <f t="shared" si="319"/>
        <v>2012</v>
      </c>
    </row>
    <row r="4091" spans="1:21" x14ac:dyDescent="0.4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8318</v>
      </c>
      <c r="R4091" t="s">
        <v>8346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2.75" x14ac:dyDescent="0.4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8315</v>
      </c>
      <c r="R4092" t="s">
        <v>8353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42.75" x14ac:dyDescent="0.4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8325</v>
      </c>
      <c r="R4093" t="s">
        <v>8337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2.75" x14ac:dyDescent="0.4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8325</v>
      </c>
      <c r="R4094" t="s">
        <v>8328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2.75" x14ac:dyDescent="0.4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8325</v>
      </c>
      <c r="R4095" t="s">
        <v>8328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42.75" x14ac:dyDescent="0.4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8341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42.75" x14ac:dyDescent="0.4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8341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42.75" x14ac:dyDescent="0.4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si="316"/>
        <v>0</v>
      </c>
      <c r="Q4098" s="11" t="s">
        <v>8310</v>
      </c>
      <c r="R4098" t="s">
        <v>8344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42.75" x14ac:dyDescent="0.45">
      <c r="A4099">
        <v>3054</v>
      </c>
      <c r="B4099" s="3" t="s">
        <v>3054</v>
      </c>
      <c r="C4099" s="3" t="s">
        <v>7164</v>
      </c>
      <c r="D4099" s="6">
        <v>300</v>
      </c>
      <c r="E4099" s="8">
        <v>0</v>
      </c>
      <c r="F4099" t="s">
        <v>8220</v>
      </c>
      <c r="G4099" t="s">
        <v>8223</v>
      </c>
      <c r="H4099" t="s">
        <v>8245</v>
      </c>
      <c r="I4099">
        <v>1425258240</v>
      </c>
      <c r="J4099">
        <v>1422043154</v>
      </c>
      <c r="K4099" t="b">
        <v>0</v>
      </c>
      <c r="L4099">
        <v>0</v>
      </c>
      <c r="M4099" t="b">
        <v>0</v>
      </c>
      <c r="N4099" t="s">
        <v>8301</v>
      </c>
      <c r="O4099">
        <f t="shared" si="320"/>
        <v>0</v>
      </c>
      <c r="P4099">
        <f t="shared" ref="P4099:P4115" si="321">IFERROR(ROUND(E4099/L4099,2),0)</f>
        <v>0</v>
      </c>
      <c r="Q4099" s="11" t="s">
        <v>8325</v>
      </c>
      <c r="R4099" t="s">
        <v>8326</v>
      </c>
      <c r="S4099" s="9">
        <f t="shared" ref="S4099:S4115" si="322">(((J4099/60)/60)/24)+DATE(1970,1,1)</f>
        <v>42027.832800925928</v>
      </c>
      <c r="T4099" s="9">
        <f t="shared" ref="T4099:T4115" si="323">(((I4099/60)/60)/24)+DATE(1970,1,1)</f>
        <v>42065.044444444444</v>
      </c>
      <c r="U4099">
        <f t="shared" ref="U4099:U4115" si="324">YEAR(S4099)</f>
        <v>2015</v>
      </c>
    </row>
    <row r="4100" spans="1:21" ht="42.75" x14ac:dyDescent="0.45">
      <c r="A4100">
        <v>4043</v>
      </c>
      <c r="B4100" s="3" t="s">
        <v>4039</v>
      </c>
      <c r="C4100" s="3" t="s">
        <v>8147</v>
      </c>
      <c r="D4100" s="6">
        <v>300</v>
      </c>
      <c r="E4100" s="8">
        <v>0</v>
      </c>
      <c r="F4100" t="s">
        <v>8220</v>
      </c>
      <c r="G4100" t="s">
        <v>8228</v>
      </c>
      <c r="H4100" t="s">
        <v>8250</v>
      </c>
      <c r="I4100">
        <v>1416524325</v>
      </c>
      <c r="J4100">
        <v>1415228325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8325</v>
      </c>
      <c r="R4100" t="s">
        <v>8328</v>
      </c>
      <c r="S4100" s="9">
        <f t="shared" si="322"/>
        <v>41948.957465277781</v>
      </c>
      <c r="T4100" s="9">
        <f t="shared" si="323"/>
        <v>41963.957465277781</v>
      </c>
      <c r="U4100">
        <f t="shared" si="324"/>
        <v>2014</v>
      </c>
    </row>
    <row r="4101" spans="1:21" ht="42.75" x14ac:dyDescent="0.45">
      <c r="A4101">
        <v>1876</v>
      </c>
      <c r="B4101" s="3" t="s">
        <v>1877</v>
      </c>
      <c r="C4101" s="3" t="s">
        <v>5986</v>
      </c>
      <c r="D4101" s="6">
        <v>280</v>
      </c>
      <c r="E4101" s="8">
        <v>0</v>
      </c>
      <c r="F4101" t="s">
        <v>8220</v>
      </c>
      <c r="G4101" t="s">
        <v>8225</v>
      </c>
      <c r="H4101" t="s">
        <v>8247</v>
      </c>
      <c r="I4101">
        <v>1402901405</v>
      </c>
      <c r="J4101">
        <v>1400309405</v>
      </c>
      <c r="K4101" t="b">
        <v>0</v>
      </c>
      <c r="L4101">
        <v>0</v>
      </c>
      <c r="M4101" t="b">
        <v>0</v>
      </c>
      <c r="N4101" t="s">
        <v>8281</v>
      </c>
      <c r="O4101">
        <f t="shared" si="320"/>
        <v>0</v>
      </c>
      <c r="P4101">
        <f t="shared" si="321"/>
        <v>0</v>
      </c>
      <c r="Q4101" s="11" t="s">
        <v>8318</v>
      </c>
      <c r="R4101" t="s">
        <v>8346</v>
      </c>
      <c r="S4101" s="9">
        <f t="shared" si="322"/>
        <v>41776.284780092588</v>
      </c>
      <c r="T4101" s="9">
        <f t="shared" si="323"/>
        <v>41806.284780092588</v>
      </c>
      <c r="U4101">
        <f t="shared" si="324"/>
        <v>2014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8325</v>
      </c>
      <c r="R4102" t="s">
        <v>8328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2.75" x14ac:dyDescent="0.45">
      <c r="A4103">
        <v>4078</v>
      </c>
      <c r="B4103" s="3" t="s">
        <v>4074</v>
      </c>
      <c r="C4103" s="3" t="s">
        <v>8181</v>
      </c>
      <c r="D4103" s="6">
        <v>250</v>
      </c>
      <c r="E4103" s="8">
        <v>0</v>
      </c>
      <c r="F4103" t="s">
        <v>8220</v>
      </c>
      <c r="G4103" t="s">
        <v>8224</v>
      </c>
      <c r="H4103" t="s">
        <v>8246</v>
      </c>
      <c r="I4103">
        <v>1485543242</v>
      </c>
      <c r="J4103">
        <v>1482951242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8325</v>
      </c>
      <c r="R4103" t="s">
        <v>8328</v>
      </c>
      <c r="S4103" s="9">
        <f t="shared" si="322"/>
        <v>42732.787523148145</v>
      </c>
      <c r="T4103" s="9">
        <f t="shared" si="323"/>
        <v>42762.787523148145</v>
      </c>
      <c r="U4103">
        <f t="shared" si="324"/>
        <v>2016</v>
      </c>
    </row>
    <row r="4104" spans="1:21" ht="42.75" x14ac:dyDescent="0.45">
      <c r="A4104">
        <v>225</v>
      </c>
      <c r="B4104" s="3" t="s">
        <v>227</v>
      </c>
      <c r="C4104" s="3" t="s">
        <v>4335</v>
      </c>
      <c r="D4104" s="6">
        <v>200</v>
      </c>
      <c r="E4104" s="8">
        <v>0</v>
      </c>
      <c r="F4104" t="s">
        <v>8220</v>
      </c>
      <c r="G4104" t="s">
        <v>8223</v>
      </c>
      <c r="H4104" t="s">
        <v>8245</v>
      </c>
      <c r="I4104">
        <v>1460153054</v>
      </c>
      <c r="J4104">
        <v>1457564654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8327</v>
      </c>
      <c r="S4104" s="9">
        <f t="shared" si="322"/>
        <v>42438.961273148147</v>
      </c>
      <c r="T4104" s="9">
        <f t="shared" si="323"/>
        <v>42468.919606481482</v>
      </c>
      <c r="U4104">
        <f t="shared" si="324"/>
        <v>2016</v>
      </c>
    </row>
    <row r="4105" spans="1:21" ht="42.75" x14ac:dyDescent="0.45">
      <c r="A4105">
        <v>1071</v>
      </c>
      <c r="B4105" s="3" t="s">
        <v>1072</v>
      </c>
      <c r="C4105" s="3" t="s">
        <v>5181</v>
      </c>
      <c r="D4105" s="6">
        <v>100</v>
      </c>
      <c r="E4105" s="8">
        <v>0</v>
      </c>
      <c r="F4105" t="s">
        <v>8220</v>
      </c>
      <c r="G4105" t="s">
        <v>8233</v>
      </c>
      <c r="H4105" t="s">
        <v>8253</v>
      </c>
      <c r="I4105">
        <v>1447787093</v>
      </c>
      <c r="J4105">
        <v>1445191493</v>
      </c>
      <c r="K4105" t="b">
        <v>0</v>
      </c>
      <c r="L4105">
        <v>0</v>
      </c>
      <c r="M4105" t="b">
        <v>0</v>
      </c>
      <c r="N4105" t="s">
        <v>8280</v>
      </c>
      <c r="O4105">
        <f t="shared" si="320"/>
        <v>0</v>
      </c>
      <c r="P4105">
        <f t="shared" si="321"/>
        <v>0</v>
      </c>
      <c r="Q4105" s="11" t="s">
        <v>8318</v>
      </c>
      <c r="R4105" t="s">
        <v>8336</v>
      </c>
      <c r="S4105" s="9">
        <f t="shared" si="322"/>
        <v>42295.753391203703</v>
      </c>
      <c r="T4105" s="9">
        <f t="shared" si="323"/>
        <v>42325.795057870375</v>
      </c>
      <c r="U4105">
        <f t="shared" si="324"/>
        <v>2015</v>
      </c>
    </row>
    <row r="4106" spans="1:21" ht="28.5" x14ac:dyDescent="0.45">
      <c r="A4106">
        <v>1877</v>
      </c>
      <c r="B4106" s="3" t="s">
        <v>1878</v>
      </c>
      <c r="C4106" s="3" t="s">
        <v>5987</v>
      </c>
      <c r="D4106" s="6">
        <v>60</v>
      </c>
      <c r="E4106" s="8">
        <v>0</v>
      </c>
      <c r="F4106" t="s">
        <v>8220</v>
      </c>
      <c r="G4106" t="s">
        <v>8223</v>
      </c>
      <c r="H4106" t="s">
        <v>8245</v>
      </c>
      <c r="I4106">
        <v>1425170525</v>
      </c>
      <c r="J4106">
        <v>1422664925</v>
      </c>
      <c r="K4106" t="b">
        <v>0</v>
      </c>
      <c r="L4106">
        <v>0</v>
      </c>
      <c r="M4106" t="b">
        <v>0</v>
      </c>
      <c r="N4106" t="s">
        <v>8281</v>
      </c>
      <c r="O4106">
        <f t="shared" si="320"/>
        <v>0</v>
      </c>
      <c r="P4106">
        <f t="shared" si="321"/>
        <v>0</v>
      </c>
      <c r="Q4106" s="11" t="s">
        <v>8318</v>
      </c>
      <c r="R4106" t="s">
        <v>8346</v>
      </c>
      <c r="S4106" s="9">
        <f t="shared" si="322"/>
        <v>42035.029224537036</v>
      </c>
      <c r="T4106" s="9">
        <f t="shared" si="323"/>
        <v>42064.029224537036</v>
      </c>
      <c r="U4106">
        <f t="shared" si="324"/>
        <v>2015</v>
      </c>
    </row>
    <row r="4107" spans="1:21" ht="28.5" x14ac:dyDescent="0.45">
      <c r="A4107">
        <v>1592</v>
      </c>
      <c r="B4107" s="3" t="s">
        <v>1593</v>
      </c>
      <c r="C4107" s="3" t="s">
        <v>5702</v>
      </c>
      <c r="D4107" s="6">
        <v>25</v>
      </c>
      <c r="E4107" s="8">
        <v>0</v>
      </c>
      <c r="F4107" t="s">
        <v>8220</v>
      </c>
      <c r="G4107" t="s">
        <v>8223</v>
      </c>
      <c r="H4107" t="s">
        <v>8245</v>
      </c>
      <c r="I4107">
        <v>1427503485</v>
      </c>
      <c r="J4107">
        <v>1423619085</v>
      </c>
      <c r="K4107" t="b">
        <v>0</v>
      </c>
      <c r="L4107">
        <v>0</v>
      </c>
      <c r="M4107" t="b">
        <v>0</v>
      </c>
      <c r="N4107" t="s">
        <v>8289</v>
      </c>
      <c r="O4107">
        <f t="shared" si="320"/>
        <v>0</v>
      </c>
      <c r="P4107">
        <f t="shared" si="321"/>
        <v>0</v>
      </c>
      <c r="Q4107" s="11" t="s">
        <v>8315</v>
      </c>
      <c r="R4107" t="s">
        <v>8353</v>
      </c>
      <c r="S4107" s="9">
        <f t="shared" si="322"/>
        <v>42046.072743055556</v>
      </c>
      <c r="T4107" s="9">
        <f t="shared" si="323"/>
        <v>42091.031076388885</v>
      </c>
      <c r="U4107">
        <f t="shared" si="324"/>
        <v>2015</v>
      </c>
    </row>
    <row r="4108" spans="1:21" ht="42.75" x14ac:dyDescent="0.45">
      <c r="A4108">
        <v>1547</v>
      </c>
      <c r="B4108" s="3" t="s">
        <v>1548</v>
      </c>
      <c r="C4108" s="3" t="s">
        <v>5657</v>
      </c>
      <c r="D4108" s="6">
        <v>20</v>
      </c>
      <c r="E4108" s="8">
        <v>0</v>
      </c>
      <c r="F4108" t="s">
        <v>8220</v>
      </c>
      <c r="G4108" t="s">
        <v>8223</v>
      </c>
      <c r="H4108" t="s">
        <v>8245</v>
      </c>
      <c r="I4108">
        <v>1487844882</v>
      </c>
      <c r="J4108">
        <v>1487240082</v>
      </c>
      <c r="K4108" t="b">
        <v>0</v>
      </c>
      <c r="L4108">
        <v>0</v>
      </c>
      <c r="M4108" t="b">
        <v>0</v>
      </c>
      <c r="N4108" t="s">
        <v>8287</v>
      </c>
      <c r="O4108">
        <f t="shared" si="320"/>
        <v>0</v>
      </c>
      <c r="P4108">
        <f t="shared" si="321"/>
        <v>0</v>
      </c>
      <c r="Q4108" s="11" t="s">
        <v>8315</v>
      </c>
      <c r="R4108" t="s">
        <v>8357</v>
      </c>
      <c r="S4108" s="9">
        <f t="shared" si="322"/>
        <v>42782.426875000005</v>
      </c>
      <c r="T4108" s="9">
        <f t="shared" si="323"/>
        <v>42789.426875000005</v>
      </c>
      <c r="U4108">
        <f t="shared" si="324"/>
        <v>2017</v>
      </c>
    </row>
    <row r="4109" spans="1:21" ht="42.75" x14ac:dyDescent="0.45">
      <c r="A4109">
        <v>2699</v>
      </c>
      <c r="B4109" s="3" t="s">
        <v>2699</v>
      </c>
      <c r="C4109" s="3" t="s">
        <v>6809</v>
      </c>
      <c r="D4109" s="6">
        <v>2</v>
      </c>
      <c r="E4109" s="8">
        <v>0</v>
      </c>
      <c r="F4109" t="s">
        <v>8220</v>
      </c>
      <c r="G4109" t="s">
        <v>8228</v>
      </c>
      <c r="H4109" t="s">
        <v>8250</v>
      </c>
      <c r="I4109">
        <v>1407533463</v>
      </c>
      <c r="J4109">
        <v>1404941463</v>
      </c>
      <c r="K4109" t="b">
        <v>0</v>
      </c>
      <c r="L4109">
        <v>0</v>
      </c>
      <c r="M4109" t="b">
        <v>0</v>
      </c>
      <c r="N4109" t="s">
        <v>8282</v>
      </c>
      <c r="O4109">
        <f t="shared" si="320"/>
        <v>0</v>
      </c>
      <c r="P4109">
        <f t="shared" si="321"/>
        <v>0</v>
      </c>
      <c r="Q4109" s="11" t="s">
        <v>8321</v>
      </c>
      <c r="R4109" t="s">
        <v>8347</v>
      </c>
      <c r="S4109" s="9">
        <f t="shared" si="322"/>
        <v>41829.896562499998</v>
      </c>
      <c r="T4109" s="9">
        <f t="shared" si="323"/>
        <v>41859.896562499998</v>
      </c>
      <c r="U4109">
        <f t="shared" si="324"/>
        <v>2014</v>
      </c>
    </row>
    <row r="4110" spans="1:21" ht="42.75" x14ac:dyDescent="0.45">
      <c r="A4110">
        <v>1696</v>
      </c>
      <c r="B4110" s="3" t="s">
        <v>1697</v>
      </c>
      <c r="C4110" s="3" t="s">
        <v>5806</v>
      </c>
      <c r="D4110" s="6">
        <v>300000</v>
      </c>
      <c r="E4110" s="8">
        <v>0</v>
      </c>
      <c r="F4110" t="s">
        <v>8221</v>
      </c>
      <c r="G4110" t="s">
        <v>8223</v>
      </c>
      <c r="H4110" t="s">
        <v>8245</v>
      </c>
      <c r="I4110">
        <v>1491007211</v>
      </c>
      <c r="J4110">
        <v>1488418811</v>
      </c>
      <c r="K4110" t="b">
        <v>0</v>
      </c>
      <c r="L4110">
        <v>0</v>
      </c>
      <c r="M4110" t="b">
        <v>0</v>
      </c>
      <c r="N4110" t="s">
        <v>8291</v>
      </c>
      <c r="O4110">
        <f t="shared" si="320"/>
        <v>0</v>
      </c>
      <c r="P4110">
        <f t="shared" si="321"/>
        <v>0</v>
      </c>
      <c r="Q4110" s="11" t="s">
        <v>8329</v>
      </c>
      <c r="R4110" t="s">
        <v>8332</v>
      </c>
      <c r="S4110" s="9">
        <f t="shared" si="322"/>
        <v>42796.069571759261</v>
      </c>
      <c r="T4110" s="9">
        <f t="shared" si="323"/>
        <v>42826.027905092589</v>
      </c>
      <c r="U4110">
        <f t="shared" si="324"/>
        <v>2017</v>
      </c>
    </row>
    <row r="4111" spans="1:21" ht="71.25" x14ac:dyDescent="0.45">
      <c r="A4111">
        <v>1698</v>
      </c>
      <c r="B4111" s="3" t="s">
        <v>1699</v>
      </c>
      <c r="C4111" s="3" t="s">
        <v>5808</v>
      </c>
      <c r="D4111" s="6">
        <v>125000</v>
      </c>
      <c r="E4111" s="8">
        <v>0</v>
      </c>
      <c r="F4111" t="s">
        <v>8221</v>
      </c>
      <c r="G4111" t="s">
        <v>8223</v>
      </c>
      <c r="H4111" t="s">
        <v>8245</v>
      </c>
      <c r="I4111">
        <v>1490499180</v>
      </c>
      <c r="J4111">
        <v>1488430760</v>
      </c>
      <c r="K4111" t="b">
        <v>0</v>
      </c>
      <c r="L4111">
        <v>0</v>
      </c>
      <c r="M4111" t="b">
        <v>0</v>
      </c>
      <c r="N4111" t="s">
        <v>8291</v>
      </c>
      <c r="O4111">
        <f t="shared" si="320"/>
        <v>0</v>
      </c>
      <c r="P4111">
        <f t="shared" si="321"/>
        <v>0</v>
      </c>
      <c r="Q4111" s="11" t="s">
        <v>8329</v>
      </c>
      <c r="R4111" t="s">
        <v>8332</v>
      </c>
      <c r="S4111" s="9">
        <f t="shared" si="322"/>
        <v>42796.207870370374</v>
      </c>
      <c r="T4111" s="9">
        <f t="shared" si="323"/>
        <v>42820.147916666669</v>
      </c>
      <c r="U4111">
        <f t="shared" si="324"/>
        <v>2017</v>
      </c>
    </row>
    <row r="4112" spans="1:21" ht="42.75" x14ac:dyDescent="0.45">
      <c r="A4112">
        <v>3145</v>
      </c>
      <c r="B4112" s="3" t="s">
        <v>3145</v>
      </c>
      <c r="C4112" s="3" t="s">
        <v>7255</v>
      </c>
      <c r="D4112" s="6">
        <v>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1490659134</v>
      </c>
      <c r="J4112">
        <v>1485478734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8325</v>
      </c>
      <c r="R4112" t="s">
        <v>8328</v>
      </c>
      <c r="S4112" s="9">
        <f t="shared" si="322"/>
        <v>42762.040902777779</v>
      </c>
      <c r="T4112" s="9">
        <f t="shared" si="323"/>
        <v>42821.999236111107</v>
      </c>
      <c r="U4112">
        <f t="shared" si="324"/>
        <v>2017</v>
      </c>
    </row>
    <row r="4113" spans="1:21" ht="28.5" x14ac:dyDescent="0.45">
      <c r="A4113">
        <v>1682</v>
      </c>
      <c r="B4113" s="3" t="s">
        <v>1683</v>
      </c>
      <c r="C4113" s="3" t="s">
        <v>5792</v>
      </c>
      <c r="D4113" s="6">
        <v>6000</v>
      </c>
      <c r="E4113" s="8">
        <v>0</v>
      </c>
      <c r="F4113" t="s">
        <v>8221</v>
      </c>
      <c r="G4113" t="s">
        <v>8223</v>
      </c>
      <c r="H4113" t="s">
        <v>8245</v>
      </c>
      <c r="I4113">
        <v>1492142860</v>
      </c>
      <c r="J4113">
        <v>1486962460</v>
      </c>
      <c r="K4113" t="b">
        <v>0</v>
      </c>
      <c r="L4113">
        <v>0</v>
      </c>
      <c r="M4113" t="b">
        <v>0</v>
      </c>
      <c r="N4113" t="s">
        <v>8291</v>
      </c>
      <c r="O4113">
        <f t="shared" si="320"/>
        <v>0</v>
      </c>
      <c r="P4113">
        <f t="shared" si="321"/>
        <v>0</v>
      </c>
      <c r="Q4113" s="11" t="s">
        <v>8329</v>
      </c>
      <c r="R4113" t="s">
        <v>8332</v>
      </c>
      <c r="S4113" s="9">
        <f t="shared" si="322"/>
        <v>42779.21365740741</v>
      </c>
      <c r="T4113" s="9">
        <f t="shared" si="323"/>
        <v>42839.171990740739</v>
      </c>
      <c r="U4113">
        <f t="shared" si="324"/>
        <v>2017</v>
      </c>
    </row>
    <row r="4114" spans="1:21" ht="57" x14ac:dyDescent="0.45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8325</v>
      </c>
      <c r="R4114" t="s">
        <v>8328</v>
      </c>
      <c r="S4114" s="9">
        <f t="shared" si="322"/>
        <v>42808.358287037037</v>
      </c>
      <c r="T4114" s="9">
        <f t="shared" si="323"/>
        <v>42834.358287037037</v>
      </c>
      <c r="U4114">
        <f t="shared" si="324"/>
        <v>2017</v>
      </c>
    </row>
    <row r="4115" spans="1:21" ht="57" x14ac:dyDescent="0.4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8325</v>
      </c>
      <c r="R4115" t="s">
        <v>8328</v>
      </c>
      <c r="S4115" s="9">
        <f t="shared" si="322"/>
        <v>42809.645914351851</v>
      </c>
      <c r="T4115" s="9">
        <f t="shared" si="323"/>
        <v>42828.645914351851</v>
      </c>
      <c r="U4115">
        <f t="shared" si="324"/>
        <v>2017</v>
      </c>
    </row>
  </sheetData>
  <autoFilter ref="A1:U1" xr:uid="{CA14B82E-419F-4927-BFDF-261EA647360F}"/>
  <conditionalFormatting sqref="F1:F1048576">
    <cfRule type="cellIs" dxfId="4" priority="2" operator="equal">
      <formula>"canceled"</formula>
    </cfRule>
    <cfRule type="cellIs" dxfId="3" priority="3" operator="equal">
      <formula>"canceled 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A6C0-EFC6-4473-8FCF-AABBD2C35680}">
  <sheetPr codeName="Sheet2"/>
  <dimension ref="A1:F6"/>
  <sheetViews>
    <sheetView workbookViewId="0">
      <selection activeCell="E40" sqref="E4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8365</v>
      </c>
      <c r="B3" s="14" t="s">
        <v>8362</v>
      </c>
    </row>
    <row r="4" spans="1:6" x14ac:dyDescent="0.4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45">
      <c r="A5" s="15" t="s">
        <v>8325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5" t="s">
        <v>8363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E10E3-A27D-40BF-AE96-BC4CFA4A8676}">
  <sheetPr codeName="Sheet3"/>
  <dimension ref="A1:E7"/>
  <sheetViews>
    <sheetView topLeftCell="A4" workbookViewId="0">
      <selection activeCell="A6" sqref="A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7" width="10.19921875" bestFit="1" customWidth="1"/>
  </cols>
  <sheetData>
    <row r="1" spans="1:5" x14ac:dyDescent="0.45">
      <c r="A1" s="14" t="s">
        <v>8360</v>
      </c>
      <c r="B1" t="s">
        <v>8366</v>
      </c>
    </row>
    <row r="2" spans="1:5" x14ac:dyDescent="0.45">
      <c r="A2" s="14" t="s">
        <v>8222</v>
      </c>
      <c r="B2" t="s">
        <v>8224</v>
      </c>
    </row>
    <row r="4" spans="1:5" x14ac:dyDescent="0.45">
      <c r="A4" s="14" t="s">
        <v>8365</v>
      </c>
      <c r="B4" s="14" t="s">
        <v>8362</v>
      </c>
    </row>
    <row r="5" spans="1:5" x14ac:dyDescent="0.45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45">
      <c r="A6" s="15" t="s">
        <v>8328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45">
      <c r="A7" s="15" t="s">
        <v>8363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627E-7FD8-4D84-896C-4A20D72F96FB}">
  <sheetPr codeName="Sheet4"/>
  <dimension ref="A1:F18"/>
  <sheetViews>
    <sheetView workbookViewId="0">
      <selection activeCell="F17" sqref="F1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4" t="s">
        <v>8360</v>
      </c>
      <c r="B1" t="s">
        <v>8325</v>
      </c>
    </row>
    <row r="2" spans="1:6" x14ac:dyDescent="0.45">
      <c r="A2" s="14" t="s">
        <v>8306</v>
      </c>
      <c r="B2" t="s">
        <v>8366</v>
      </c>
    </row>
    <row r="4" spans="1:6" x14ac:dyDescent="0.45">
      <c r="A4" s="14" t="s">
        <v>8365</v>
      </c>
      <c r="B4" s="14" t="s">
        <v>8362</v>
      </c>
    </row>
    <row r="5" spans="1:6" x14ac:dyDescent="0.4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45">
      <c r="A6" s="15" t="s">
        <v>8375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15" t="s">
        <v>8376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15" t="s">
        <v>8377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15" t="s">
        <v>8378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15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15" t="s">
        <v>8379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15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15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15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15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15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15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15" t="s">
        <v>8363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46A6-A778-4EE5-B5DF-4CA108C6F954}">
  <sheetPr codeName="Sheet5"/>
  <dimension ref="A1:F13"/>
  <sheetViews>
    <sheetView workbookViewId="0">
      <selection activeCell="B14" sqref="B14"/>
    </sheetView>
  </sheetViews>
  <sheetFormatPr defaultRowHeight="14.25" x14ac:dyDescent="0.45"/>
  <cols>
    <col min="1" max="1" width="29.46484375" bestFit="1" customWidth="1"/>
    <col min="2" max="2" width="35.86328125" style="3" customWidth="1"/>
    <col min="5" max="5" width="15.46484375" bestFit="1" customWidth="1"/>
    <col min="6" max="6" width="16.265625" bestFit="1" customWidth="1"/>
  </cols>
  <sheetData>
    <row r="1" spans="1:6" x14ac:dyDescent="0.45">
      <c r="A1" s="13" t="s">
        <v>8381</v>
      </c>
      <c r="B1" s="17" t="s">
        <v>8382</v>
      </c>
      <c r="C1" s="13" t="s">
        <v>8383</v>
      </c>
      <c r="D1" s="13" t="s">
        <v>8384</v>
      </c>
      <c r="E1" s="13" t="s">
        <v>8308</v>
      </c>
      <c r="F1" s="13" t="s">
        <v>8385</v>
      </c>
    </row>
    <row r="2" spans="1:6" ht="57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 Kickstarter!B:E, 4, FALSE)</f>
        <v>2020</v>
      </c>
      <c r="E2" s="3">
        <f>VLOOKUP(A2,Kickstarter!B1:T4115,15,FALSE)</f>
        <v>51.79</v>
      </c>
      <c r="F2" s="3">
        <f>VLOOKUP(A2,Kickstarter!B1:T4115,11,FALSE)</f>
        <v>39</v>
      </c>
    </row>
    <row r="3" spans="1:6" ht="57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 Kickstarter!B:E, 4, FALSE)</f>
        <v>2020</v>
      </c>
      <c r="E3" s="3">
        <f>VLOOKUP(A3,Kickstarter!B2:T4116,15,FALSE)</f>
        <v>36.07</v>
      </c>
      <c r="F3" s="3">
        <f>VLOOKUP(A3,Kickstarter!B2:T4116,11,FALSE)</f>
        <v>56</v>
      </c>
    </row>
    <row r="4" spans="1:6" ht="57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 Kickstarter!B:E, 4, FALSE)</f>
        <v>2576</v>
      </c>
      <c r="E4" s="3">
        <f>VLOOKUP(A4,Kickstarter!B3:T4117,15,FALSE)</f>
        <v>33.03</v>
      </c>
      <c r="F4" s="3">
        <f>VLOOKUP(A4,Kickstarter!B3:T4117,11,FALSE)</f>
        <v>78</v>
      </c>
    </row>
    <row r="5" spans="1:6" ht="42.7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 Kickstarter!B:E, 4, FALSE)</f>
        <v>1168</v>
      </c>
      <c r="E5" s="3">
        <f>VLOOKUP(A5,Kickstarter!B4:T4118,15,FALSE)</f>
        <v>44.92</v>
      </c>
      <c r="F5" s="3">
        <f>VLOOKUP(A5,Kickstarter!B4:T4118,11,FALSE)</f>
        <v>26</v>
      </c>
    </row>
    <row r="6" spans="1:6" ht="57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 Kickstarter!B:E, 4, FALSE)</f>
        <v>4137</v>
      </c>
      <c r="E6" s="3">
        <f>VLOOKUP(A6,Kickstarter!B5:T4119,15,FALSE)</f>
        <v>36.61</v>
      </c>
      <c r="F6" s="3">
        <f>VLOOKUP(A6,Kickstarter!B5:T4119,11,FALSE)</f>
        <v>113</v>
      </c>
    </row>
    <row r="7" spans="1:6" x14ac:dyDescent="0.45">
      <c r="F7" s="3"/>
    </row>
    <row r="13" spans="1:6" x14ac:dyDescent="0.45">
      <c r="B13" s="1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0F2-5403-4C86-AF7A-3AF021118C30}">
  <sheetPr codeName="Sheet8"/>
  <dimension ref="A1:C15"/>
  <sheetViews>
    <sheetView workbookViewId="0">
      <selection activeCell="B3" sqref="B3"/>
    </sheetView>
  </sheetViews>
  <sheetFormatPr defaultRowHeight="14.25" x14ac:dyDescent="0.45"/>
  <cols>
    <col min="1" max="1" width="22.59765625" bestFit="1" customWidth="1"/>
    <col min="2" max="2" width="10.1328125" customWidth="1"/>
    <col min="3" max="3" width="11.86328125" bestFit="1" customWidth="1"/>
  </cols>
  <sheetData>
    <row r="1" spans="1:3" x14ac:dyDescent="0.45">
      <c r="B1" t="s">
        <v>8387</v>
      </c>
      <c r="C1" t="s">
        <v>8386</v>
      </c>
    </row>
    <row r="2" spans="1:3" x14ac:dyDescent="0.45">
      <c r="A2" t="s">
        <v>8388</v>
      </c>
      <c r="B2" s="21" t="e">
        <f>AVERAGE(#REF!)</f>
        <v>#REF!</v>
      </c>
      <c r="C2" s="21" t="e">
        <f>AVERAGE(#REF!)</f>
        <v>#REF!</v>
      </c>
    </row>
    <row r="3" spans="1:3" x14ac:dyDescent="0.45">
      <c r="A3" t="s">
        <v>8389</v>
      </c>
      <c r="B3" s="21" t="e">
        <f>MEDIAN(#REF!)</f>
        <v>#REF!</v>
      </c>
      <c r="C3" s="21" t="e">
        <f>MEDIAN(#REF!)</f>
        <v>#REF!</v>
      </c>
    </row>
    <row r="4" spans="1:3" x14ac:dyDescent="0.45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45">
      <c r="A5" t="s">
        <v>8393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45">
      <c r="A6" t="s">
        <v>8394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45">
      <c r="A7" t="s">
        <v>8395</v>
      </c>
      <c r="B7" s="21" t="e">
        <f>B5-B6</f>
        <v>#REF!</v>
      </c>
      <c r="C7" s="21" t="e">
        <f>C5-C6</f>
        <v>#REF!</v>
      </c>
    </row>
    <row r="8" spans="1:3" x14ac:dyDescent="0.45">
      <c r="B8" s="20"/>
      <c r="C8" s="20"/>
    </row>
    <row r="10" spans="1:3" x14ac:dyDescent="0.45">
      <c r="A10" t="s">
        <v>8390</v>
      </c>
      <c r="B10" s="21" t="e">
        <f>AVERAGE(#REF!)</f>
        <v>#REF!</v>
      </c>
      <c r="C10" s="21" t="e">
        <f>AVERAGE(#REF!)</f>
        <v>#REF!</v>
      </c>
    </row>
    <row r="11" spans="1:3" x14ac:dyDescent="0.45">
      <c r="A11" t="s">
        <v>8391</v>
      </c>
      <c r="B11" s="21" t="e">
        <f>MEDIAN(#REF!)</f>
        <v>#REF!</v>
      </c>
      <c r="C11" s="21" t="e">
        <f>MEDIAN(#REF!)</f>
        <v>#REF!</v>
      </c>
    </row>
    <row r="12" spans="1:3" x14ac:dyDescent="0.45">
      <c r="A12" t="s">
        <v>8392</v>
      </c>
      <c r="B12" s="21" t="e">
        <f>_xlfn.STDEV.P(#REF!)</f>
        <v>#REF!</v>
      </c>
      <c r="C12" s="21" t="e">
        <f>_xlfn.STDEV.P(#REF!)</f>
        <v>#REF!</v>
      </c>
    </row>
    <row r="13" spans="1:3" x14ac:dyDescent="0.45">
      <c r="A13" t="s">
        <v>8393</v>
      </c>
      <c r="B13" s="21" t="e">
        <f>_xlfn.QUARTILE.EXC(#REF!, 3)</f>
        <v>#REF!</v>
      </c>
      <c r="C13" s="21" t="e">
        <f>_xlfn.QUARTILE.EXC(#REF!, 3)</f>
        <v>#REF!</v>
      </c>
    </row>
    <row r="14" spans="1:3" x14ac:dyDescent="0.45">
      <c r="A14" t="s">
        <v>8394</v>
      </c>
      <c r="B14" s="21" t="e">
        <f>_xlfn.QUARTILE.EXC(#REF!, 1)</f>
        <v>#REF!</v>
      </c>
      <c r="C14" s="21" t="e">
        <f>_xlfn.QUARTILE.EXC(#REF!, 1)</f>
        <v>#REF!</v>
      </c>
    </row>
    <row r="15" spans="1:3" x14ac:dyDescent="0.45">
      <c r="A15" t="s">
        <v>8395</v>
      </c>
      <c r="B15" s="21" t="e">
        <f>B13-B14</f>
        <v>#REF!</v>
      </c>
      <c r="C15" s="21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09E2-FB1D-4E06-A6E5-99EB8A5F5917}">
  <sheetPr codeName="Sheet10"/>
  <dimension ref="A1:E18"/>
  <sheetViews>
    <sheetView workbookViewId="0">
      <selection activeCell="E28" sqref="E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4" t="s">
        <v>8360</v>
      </c>
      <c r="B1" t="s">
        <v>8325</v>
      </c>
    </row>
    <row r="2" spans="1:5" x14ac:dyDescent="0.45">
      <c r="A2" s="14" t="s">
        <v>8396</v>
      </c>
      <c r="B2" t="s">
        <v>8366</v>
      </c>
    </row>
    <row r="4" spans="1:5" x14ac:dyDescent="0.45">
      <c r="A4" s="14" t="s">
        <v>8365</v>
      </c>
      <c r="B4" s="14" t="s">
        <v>8362</v>
      </c>
    </row>
    <row r="5" spans="1:5" x14ac:dyDescent="0.45">
      <c r="A5" s="14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45">
      <c r="A6" s="15" t="s">
        <v>8375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45">
      <c r="A7" s="15" t="s">
        <v>8376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45">
      <c r="A8" s="15" t="s">
        <v>8377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45">
      <c r="A9" s="15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4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45">
      <c r="A11" s="15" t="s">
        <v>8379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4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4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4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45">
      <c r="A15" s="15" t="s">
        <v>8373</v>
      </c>
      <c r="B15" s="10">
        <v>65</v>
      </c>
      <c r="C15" s="10">
        <v>50</v>
      </c>
      <c r="D15" s="10"/>
      <c r="E15" s="10">
        <v>115</v>
      </c>
    </row>
    <row r="16" spans="1:5" x14ac:dyDescent="0.4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45">
      <c r="A17" s="15" t="s">
        <v>8380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45">
      <c r="A18" s="15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F0BD6-3E1D-4CC0-BBF9-688B0ABD4891}">
  <sheetPr codeName="Sheet11"/>
  <dimension ref="A1:H15"/>
  <sheetViews>
    <sheetView workbookViewId="0">
      <selection activeCell="E35" sqref="E35"/>
    </sheetView>
  </sheetViews>
  <sheetFormatPr defaultRowHeight="14.25" x14ac:dyDescent="0.45"/>
  <cols>
    <col min="1" max="1" width="22.9296875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s="19" t="s">
        <v>8397</v>
      </c>
      <c r="B1" s="19" t="s">
        <v>8398</v>
      </c>
      <c r="C1" s="19" t="s">
        <v>8399</v>
      </c>
      <c r="D1" s="19" t="s">
        <v>8400</v>
      </c>
      <c r="E1" s="19" t="s">
        <v>8401</v>
      </c>
      <c r="F1" s="19" t="s">
        <v>8402</v>
      </c>
      <c r="G1" s="19" t="s">
        <v>8403</v>
      </c>
      <c r="H1" s="24" t="s">
        <v>8404</v>
      </c>
    </row>
    <row r="2" spans="1:8" x14ac:dyDescent="0.45">
      <c r="A2" t="s">
        <v>8405</v>
      </c>
      <c r="B2" s="22">
        <f>COUNTIFS(Kickstarter!$E:$E,"&lt;1000",Kickstarter!$R:$R,"plays",Kickstarter!$F:$F,"successful")</f>
        <v>116</v>
      </c>
      <c r="C2" s="22">
        <f>COUNTIFS(Kickstarter!$E:$E,"&lt;1000",Kickstarter!$R:$R,"plays",Kickstarter!$F:$F,"failed")</f>
        <v>305</v>
      </c>
      <c r="D2" s="22">
        <f>COUNTIFS(Kickstarter!$E:$E,"&lt;1000",Kickstarter!$R:$R,"plays",Kickstarter!$F:$F,"canceled")</f>
        <v>0</v>
      </c>
      <c r="E2">
        <f>SUM(B2:D2)</f>
        <v>421</v>
      </c>
      <c r="F2" s="23">
        <f>B2/E2</f>
        <v>0.27553444180522563</v>
      </c>
      <c r="G2" s="23">
        <f>C2/E2</f>
        <v>0.72446555819477432</v>
      </c>
      <c r="H2" s="23">
        <f>IFERROR(D2/E2,0)</f>
        <v>0</v>
      </c>
    </row>
    <row r="3" spans="1:8" x14ac:dyDescent="0.45">
      <c r="A3" t="s">
        <v>8406</v>
      </c>
      <c r="B3" s="22">
        <f>COUNTIFS(Kickstarter!$E:$E,"&gt;=1000",Kickstarter!$E:$E,"&lt;=4999",Kickstarter!$R:$R,"plays",Kickstarter!$F:$F,"successful")</f>
        <v>402</v>
      </c>
      <c r="C3" s="22">
        <f>COUNTIFS(Kickstarter!$E:$E,"&gt;=1000",Kickstarter!$E:$E,"&lt;=4999",Kickstarter!$R:$R,"plays",Kickstarter!$F:$F,"failed")</f>
        <v>43</v>
      </c>
      <c r="D3" s="22">
        <f>COUNTIFS(Kickstarter!$E:$E,"&gt;=1000",Kickstarter!$E:$E,"&lt;=4999",Kickstarter!$R:$R,"plays",Kickstarter!$F:$F,"canceled")</f>
        <v>0</v>
      </c>
      <c r="E3">
        <f t="shared" ref="E3:E13" si="0">SUM(B3:D3)</f>
        <v>445</v>
      </c>
      <c r="F3" s="23">
        <f t="shared" ref="F3:F13" si="1">B3/E3</f>
        <v>0.90337078651685399</v>
      </c>
      <c r="G3" s="23">
        <f t="shared" ref="G3:G13" si="2">C3/E3</f>
        <v>9.662921348314607E-2</v>
      </c>
      <c r="H3" s="23">
        <f t="shared" ref="H3:H13" si="3">IFERROR(D3/E3,0)</f>
        <v>0</v>
      </c>
    </row>
    <row r="4" spans="1:8" x14ac:dyDescent="0.45">
      <c r="A4" t="s">
        <v>8407</v>
      </c>
      <c r="B4" s="22">
        <f>COUNTIFS(Kickstarter!$E:$E,"&gt;=5000",Kickstarter!$E:$E,"&lt;=9999",Kickstarter!$R:$R,"plays",Kickstarter!$F:$F,"successful")</f>
        <v>100</v>
      </c>
      <c r="C4" s="22">
        <f>COUNTIFS(Kickstarter!$E:$E,"&gt;=5000",Kickstarter!$E:$E,"&lt;=9999",Kickstarter!$R:$R,"plays",Kickstarter!$F:$F,"Failed")</f>
        <v>3</v>
      </c>
      <c r="D4" s="22">
        <f>COUNTIFS(Kickstarter!$E:$E,"&gt;=5000",Kickstarter!$E:$E,"&lt;=9999",Kickstarter!$R:$R,"plays",Kickstarter!$F:$F,"canceled")</f>
        <v>0</v>
      </c>
      <c r="E4">
        <f t="shared" si="0"/>
        <v>103</v>
      </c>
      <c r="F4" s="23">
        <f t="shared" si="1"/>
        <v>0.970873786407767</v>
      </c>
      <c r="G4" s="23">
        <f t="shared" si="2"/>
        <v>2.9126213592233011E-2</v>
      </c>
      <c r="H4" s="23">
        <f t="shared" si="3"/>
        <v>0</v>
      </c>
    </row>
    <row r="5" spans="1:8" x14ac:dyDescent="0.45">
      <c r="A5" t="s">
        <v>8408</v>
      </c>
      <c r="B5" s="22">
        <f>COUNTIFS(Kickstarter!$E:$E,"&gt;=10000",Kickstarter!$E:$E,"&lt;=14999",Kickstarter!$R:$R,"plays",Kickstarter!$F:$F,"successful")</f>
        <v>41</v>
      </c>
      <c r="C5" s="22">
        <f>COUNTIFS(Kickstarter!$E:$E,"&gt;=10000",Kickstarter!$E:$E,"&lt;=14999",Kickstarter!$R:$R,"plays",Kickstarter!$F:$F,"failed")</f>
        <v>2</v>
      </c>
      <c r="D5" s="22">
        <f>COUNTIFS(Kickstarter!$E:$E,"&gt;=10000",Kickstarter!$E:$E,"&lt;=14999",Kickstarter!$R:$R,"plays",Kickstarter!$F:$F,"canceled")</f>
        <v>0</v>
      </c>
      <c r="E5">
        <f t="shared" si="0"/>
        <v>43</v>
      </c>
      <c r="F5" s="23">
        <f t="shared" si="1"/>
        <v>0.95348837209302328</v>
      </c>
      <c r="G5" s="23">
        <f t="shared" si="2"/>
        <v>4.6511627906976744E-2</v>
      </c>
      <c r="H5" s="23">
        <f t="shared" si="3"/>
        <v>0</v>
      </c>
    </row>
    <row r="6" spans="1:8" x14ac:dyDescent="0.45">
      <c r="A6" t="s">
        <v>8409</v>
      </c>
      <c r="B6" s="22">
        <f>COUNTIFS(Kickstarter!$E:$E,"&gt;=15000",Kickstarter!$E:$E,"&lt;=19999",Kickstarter!$R:$R,"plays",Kickstarter!$F:$F,"successful")</f>
        <v>14</v>
      </c>
      <c r="C6" s="22">
        <f>COUNTIFS(Kickstarter!$E:$E,"&gt;=15000",Kickstarter!$E:$E,"&lt;=19999",Kickstarter!$R:$R,"plays",Kickstarter!$F:$F,"failed")</f>
        <v>0</v>
      </c>
      <c r="D6" s="22">
        <f>COUNTIFS(Kickstarter!$E:$E,"&gt;=15000",Kickstarter!$E:$E,"&lt;=19999",Kickstarter!$R:$R,"plays",Kickstarter!$F:$F,"canceled")</f>
        <v>0</v>
      </c>
      <c r="E6">
        <f t="shared" si="0"/>
        <v>14</v>
      </c>
      <c r="F6" s="23">
        <f t="shared" si="1"/>
        <v>1</v>
      </c>
      <c r="G6" s="23">
        <f t="shared" si="2"/>
        <v>0</v>
      </c>
      <c r="H6" s="23">
        <f t="shared" si="3"/>
        <v>0</v>
      </c>
    </row>
    <row r="7" spans="1:8" x14ac:dyDescent="0.45">
      <c r="A7" t="s">
        <v>8410</v>
      </c>
      <c r="B7" s="22">
        <f>COUNTIFS(Kickstarter!$E:$E,"&gt;=20000",Kickstarter!$E:$E,"&lt;=24999",Kickstarter!$R:$R,"plays",Kickstarter!$F:$F,"successful")</f>
        <v>8</v>
      </c>
      <c r="C7" s="22">
        <f>COUNTIFS(Kickstarter!$E:$E,"&gt;=20000",Kickstarter!$E:$E,"&lt;=24999",Kickstarter!$R:$R,"plays",Kickstarter!$F:$F,"failed")</f>
        <v>0</v>
      </c>
      <c r="D7" s="22">
        <f>COUNTIFS(Kickstarter!$E:$E,"&gt;=20000",Kickstarter!$E:$E,"&lt;=24999",Kickstarter!$R:$R,"plays",Kickstarter!$F:$F,"canceled")</f>
        <v>0</v>
      </c>
      <c r="E7">
        <f t="shared" si="0"/>
        <v>8</v>
      </c>
      <c r="F7" s="23">
        <f t="shared" si="1"/>
        <v>1</v>
      </c>
      <c r="G7" s="23">
        <f t="shared" si="2"/>
        <v>0</v>
      </c>
      <c r="H7" s="23">
        <f t="shared" si="3"/>
        <v>0</v>
      </c>
    </row>
    <row r="8" spans="1:8" x14ac:dyDescent="0.45">
      <c r="A8" t="s">
        <v>8411</v>
      </c>
      <c r="B8" s="22">
        <f>COUNTIFS(Kickstarter!$E:$E,"&gt;=25000",Kickstarter!$E:$E,"&lt;=29999",Kickstarter!$R:$R,"plays",Kickstarter!$F:$F,"successful")</f>
        <v>2</v>
      </c>
      <c r="C8" s="22">
        <f>COUNTIFS(Kickstarter!$E:$E,"&gt;=25000",Kickstarter!$R:$R,"plays",Kickstarter!$F:$F,"failed",Kickstarter!$E:$E,"&lt;=29999")</f>
        <v>0</v>
      </c>
      <c r="D8" s="22">
        <f>COUNTIFS(Kickstarter!$E:$E,"&gt;=25000",Kickstarter!$E:$E,"&lt;=29999",Kickstarter!$R:$R,"plays",Kickstarter!$F:$F,"canceled")</f>
        <v>0</v>
      </c>
      <c r="E8">
        <f t="shared" si="0"/>
        <v>2</v>
      </c>
      <c r="F8" s="23">
        <f t="shared" si="1"/>
        <v>1</v>
      </c>
      <c r="G8" s="23">
        <f t="shared" si="2"/>
        <v>0</v>
      </c>
      <c r="H8" s="23">
        <f t="shared" si="3"/>
        <v>0</v>
      </c>
    </row>
    <row r="9" spans="1:8" x14ac:dyDescent="0.45">
      <c r="A9" t="s">
        <v>8412</v>
      </c>
      <c r="B9" s="22">
        <f>COUNTIFS(Kickstarter!$E:$E,"&gt;=30000",Kickstarter!$E:$E,"&lt;=34999",Kickstarter!$R:$R,"plays",Kickstarter!$F:$F,"successful")</f>
        <v>3</v>
      </c>
      <c r="C9" s="22">
        <f>COUNTIFS(Kickstarter!$E:$E,"&gt;=30000",Kickstarter!$R:$R,"plays",Kickstarter!$F:$F,"failed",Kickstarter!$E:$E,"&lt;=34999")</f>
        <v>0</v>
      </c>
      <c r="D9" s="22">
        <f>COUNTIFS(Kickstarter!$E:$E,"&gt;=30000",Kickstarter!$E:$E,"&lt;=34999",Kickstarter!$R:$R,"plays",Kickstarter!$F:$F,"canceled")</f>
        <v>0</v>
      </c>
      <c r="E9">
        <f t="shared" si="0"/>
        <v>3</v>
      </c>
      <c r="F9" s="23">
        <f t="shared" si="1"/>
        <v>1</v>
      </c>
      <c r="G9" s="23">
        <f t="shared" si="2"/>
        <v>0</v>
      </c>
      <c r="H9" s="23">
        <f t="shared" si="3"/>
        <v>0</v>
      </c>
    </row>
    <row r="10" spans="1:8" x14ac:dyDescent="0.45">
      <c r="A10" t="s">
        <v>8413</v>
      </c>
      <c r="B10" s="22">
        <f>COUNTIFS(Kickstarter!$E:$E,"&gt;=35000",Kickstarter!$E:$E,"&lt;=39999",Kickstarter!$R:$R,"plays",Kickstarter!$F:$F,"successful")</f>
        <v>2</v>
      </c>
      <c r="C10" s="22">
        <f>COUNTIFS(Kickstarter!$E:$E,"&gt;=35000",Kickstarter!$R:$R,"plays",Kickstarter!$F:$F,"failed",Kickstarter!$E:$E,"&lt;=39999")</f>
        <v>0</v>
      </c>
      <c r="D10" s="22">
        <f>COUNTIFS(Kickstarter!$E:$E,"&gt;=35000",Kickstarter!$E:$E,"&lt;=39999",Kickstarter!$R:$R,"plays",Kickstarter!$F:$F,"canceled")</f>
        <v>0</v>
      </c>
      <c r="E10">
        <f t="shared" si="0"/>
        <v>2</v>
      </c>
      <c r="F10" s="23">
        <f t="shared" si="1"/>
        <v>1</v>
      </c>
      <c r="G10" s="23">
        <f t="shared" si="2"/>
        <v>0</v>
      </c>
      <c r="H10" s="23">
        <f t="shared" si="3"/>
        <v>0</v>
      </c>
    </row>
    <row r="11" spans="1:8" x14ac:dyDescent="0.45">
      <c r="A11" t="s">
        <v>8414</v>
      </c>
      <c r="B11" s="22">
        <f>COUNTIFS(Kickstarter!$E:$E,"&gt;=40000",Kickstarter!$E:$E,"&lt;=44999",Kickstarter!$R:$R,"plays",Kickstarter!$F:$F,"successful")</f>
        <v>2</v>
      </c>
      <c r="C11" s="22">
        <f>COUNTIFS(Kickstarter!$E:$E,"&gt;=40000",Kickstarter!$R:$R,"plays",Kickstarter!$F:$F,"failed",Kickstarter!$E:$E,"&lt;=44999")</f>
        <v>0</v>
      </c>
      <c r="D11" s="22">
        <f>COUNTIFS(Kickstarter!$E:$E,"&gt;=40000",Kickstarter!$E:$E,"&lt;=44999",Kickstarter!$R:$R,"plays",Kickstarter!$F:$F,"canceled")</f>
        <v>0</v>
      </c>
      <c r="E11">
        <f t="shared" si="0"/>
        <v>2</v>
      </c>
      <c r="F11" s="23">
        <f t="shared" si="1"/>
        <v>1</v>
      </c>
      <c r="G11" s="23">
        <f t="shared" si="2"/>
        <v>0</v>
      </c>
      <c r="H11" s="23">
        <f t="shared" si="3"/>
        <v>0</v>
      </c>
    </row>
    <row r="12" spans="1:8" x14ac:dyDescent="0.45">
      <c r="A12" t="s">
        <v>8415</v>
      </c>
      <c r="B12" s="22">
        <f>COUNTIFS(Kickstarter!$E:$E,"&gt;=45000",Kickstarter!$E:$E,"&lt;=49999",Kickstarter!$R:$R,"plays",Kickstarter!$F:$F,"successful")</f>
        <v>0</v>
      </c>
      <c r="C12" s="22">
        <f>COUNTIFS(Kickstarter!$E:$E,"&gt;=45000",Kickstarter!$E:$E,"&lt;=49999",Kickstarter!$R:$R,"plays",Kickstarter!$F:$F,"failed")</f>
        <v>0</v>
      </c>
      <c r="D12" s="22">
        <f>COUNTIFS(Kickstarter!$E:$E,"&gt;=45000",Kickstarter!$E:$E,"&lt;=49999",Kickstarter!$R:$R,"plays",Kickstarter!$F:$F,"canceled")</f>
        <v>0</v>
      </c>
      <c r="E12">
        <f t="shared" si="0"/>
        <v>0</v>
      </c>
      <c r="F12" s="23">
        <f>IFERROR(B12/E12,0)</f>
        <v>0</v>
      </c>
      <c r="G12" s="23">
        <f>IFERROR(C12/E12,0)</f>
        <v>0</v>
      </c>
      <c r="H12" s="23">
        <f t="shared" si="3"/>
        <v>0</v>
      </c>
    </row>
    <row r="13" spans="1:8" x14ac:dyDescent="0.45">
      <c r="A13" t="s">
        <v>8416</v>
      </c>
      <c r="B13" s="22">
        <f>COUNTIFS(Kickstarter!$E:$E,"&gt;=50000",Kickstarter!$R:$R,"plays",Kickstarter!$F:$F,"successful")</f>
        <v>4</v>
      </c>
      <c r="C13" s="22">
        <f>COUNTIFS(Kickstarter!$E:$E,"&gt;=50000",Kickstarter!$R:$R,"plays",Kickstarter!$F:$F,"failed")</f>
        <v>0</v>
      </c>
      <c r="D13" s="22">
        <f>COUNTIFS(Kickstarter!$E:$E,"&gt;=50000",Kickstarter!$R:$R,"plays",Kickstarter!$F:$F,"canceled")</f>
        <v>0</v>
      </c>
      <c r="E13">
        <f t="shared" si="0"/>
        <v>4</v>
      </c>
      <c r="F13" s="23">
        <f t="shared" si="1"/>
        <v>1</v>
      </c>
      <c r="G13" s="23">
        <f t="shared" si="2"/>
        <v>0</v>
      </c>
      <c r="H13" s="23">
        <f t="shared" si="3"/>
        <v>0</v>
      </c>
    </row>
    <row r="14" spans="1:8" x14ac:dyDescent="0.45">
      <c r="F14" s="23"/>
    </row>
    <row r="15" spans="1:8" x14ac:dyDescent="0.45">
      <c r="F15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 </vt:lpstr>
      <vt:lpstr>Outcomes Based on Launch Date</vt:lpstr>
      <vt:lpstr>Edinburgh Research</vt:lpstr>
      <vt:lpstr>Descriptive Statistics 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Reyes</cp:lastModifiedBy>
  <dcterms:created xsi:type="dcterms:W3CDTF">2017-04-20T15:17:24Z</dcterms:created>
  <dcterms:modified xsi:type="dcterms:W3CDTF">2021-06-27T22:44:16Z</dcterms:modified>
</cp:coreProperties>
</file>