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311_C13/"/>
    </mc:Choice>
  </mc:AlternateContent>
  <xr:revisionPtr revIDLastSave="0" documentId="13_ncr:1_{AF4F4CA0-72B3-5A47-8A90-1A550A481D13}" xr6:coauthVersionLast="47" xr6:coauthVersionMax="47" xr10:uidLastSave="{00000000-0000-0000-0000-000000000000}"/>
  <bookViews>
    <workbookView xWindow="160" yWindow="740" windowWidth="29240" windowHeight="16280" xr2:uid="{967C839E-5874-3E47-BD0B-8FC21FE1D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/>
  <c r="J37" i="1"/>
  <c r="G36" i="1"/>
  <c r="B40" i="1"/>
  <c r="E39" i="1" s="1"/>
  <c r="E36" i="1"/>
  <c r="E35" i="1"/>
  <c r="J31" i="1"/>
  <c r="B31" i="1"/>
  <c r="E30" i="1" s="1"/>
  <c r="J30" i="1"/>
  <c r="J29" i="1"/>
  <c r="J28" i="1"/>
  <c r="J27" i="1"/>
  <c r="E27" i="1"/>
  <c r="J26" i="1"/>
  <c r="E26" i="1"/>
  <c r="J18" i="1"/>
  <c r="J17" i="1"/>
  <c r="J16" i="1"/>
  <c r="G15" i="1"/>
  <c r="J10" i="1" s="1"/>
  <c r="B10" i="1"/>
  <c r="B19" i="1"/>
  <c r="E15" i="1"/>
  <c r="E14" i="1"/>
  <c r="E5" i="1"/>
  <c r="J33" i="1" l="1"/>
  <c r="G41" i="1"/>
  <c r="H41" i="1" s="1"/>
  <c r="J8" i="1"/>
  <c r="J9" i="1"/>
  <c r="J7" i="1"/>
  <c r="J6" i="1"/>
  <c r="J5" i="1"/>
  <c r="E18" i="1"/>
  <c r="E6" i="1"/>
  <c r="E9" i="1" s="1"/>
  <c r="J12" i="1"/>
  <c r="G20" i="1" s="1"/>
  <c r="G42" i="1" l="1"/>
  <c r="H42" i="1" s="1"/>
  <c r="H43" i="1"/>
  <c r="H20" i="1"/>
  <c r="G21" i="1"/>
  <c r="H21" i="1" s="1"/>
  <c r="H22" i="1" l="1"/>
</calcChain>
</file>

<file path=xl/sharedStrings.xml><?xml version="1.0" encoding="utf-8"?>
<sst xmlns="http://schemas.openxmlformats.org/spreadsheetml/2006/main" count="100" uniqueCount="31">
  <si>
    <t>ATP</t>
  </si>
  <si>
    <t>NADH</t>
  </si>
  <si>
    <t>PLP</t>
  </si>
  <si>
    <t>HCT</t>
  </si>
  <si>
    <t>HCO3</t>
  </si>
  <si>
    <t>acetyl-CoA</t>
  </si>
  <si>
    <t>sds</t>
  </si>
  <si>
    <t>Stock</t>
  </si>
  <si>
    <t>Conc</t>
  </si>
  <si>
    <t>Vol / rxn</t>
  </si>
  <si>
    <t>MM</t>
  </si>
  <si>
    <t>Pyc</t>
  </si>
  <si>
    <t>Formate</t>
  </si>
  <si>
    <t>Mg-act</t>
  </si>
  <si>
    <t>HEPES</t>
  </si>
  <si>
    <t>C13 Serine</t>
  </si>
  <si>
    <t>Serine or Pyruvate</t>
  </si>
  <si>
    <t>6 rxns of 30ul each</t>
  </si>
  <si>
    <t>Normal serine</t>
  </si>
  <si>
    <t>24 rxns * 3 reps * 30ul</t>
  </si>
  <si>
    <t>27 buffer, 3 txtl</t>
  </si>
  <si>
    <t>Group 1</t>
  </si>
  <si>
    <t>Group 2</t>
  </si>
  <si>
    <t>Group 3</t>
  </si>
  <si>
    <t>Group 4</t>
  </si>
  <si>
    <t>C13 serine</t>
  </si>
  <si>
    <t>----</t>
  </si>
  <si>
    <t>pyruvate</t>
  </si>
  <si>
    <t>C13-HCO3</t>
  </si>
  <si>
    <t>split into 4 groups of 447ul</t>
  </si>
  <si>
    <t>10 rxns * 3 reps * 30ul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</si>
</sst>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2" borderId="0" xfId="0" quotePrefix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B3:O43"/>
  <sheetViews>
    <sheetView tabSelected="1" topLeftCell="A18" zoomScale="125" workbookViewId="0">
      <pane xSplit="1" topLeftCell="B1" activePane="topRight" state="frozen"/>
      <selection pane="topRight" activeCell="G36" sqref="G36"/>
    </sheetView>
  </sheetViews>
  <sheetFormatPr baseColWidth="10" defaultRowHeight="16" x14ac:dyDescent="0.2"/>
  <cols>
    <col min="1" max="1" width="15.83203125" customWidth="1"/>
    <col min="2" max="2" width="13.1640625" customWidth="1"/>
    <col min="4" max="6" width="12.6640625" customWidth="1"/>
  </cols>
  <sheetData>
    <row r="3" spans="2:15" x14ac:dyDescent="0.2">
      <c r="B3" s="5" t="s">
        <v>6</v>
      </c>
      <c r="C3" s="5"/>
      <c r="D3" s="5"/>
      <c r="E3" s="5"/>
      <c r="G3" s="5" t="s">
        <v>11</v>
      </c>
      <c r="H3" s="5"/>
      <c r="I3" s="5"/>
      <c r="J3" s="5"/>
    </row>
    <row r="4" spans="2:15" x14ac:dyDescent="0.2">
      <c r="C4" t="s">
        <v>7</v>
      </c>
      <c r="D4" t="s">
        <v>8</v>
      </c>
      <c r="E4" t="s">
        <v>9</v>
      </c>
      <c r="H4" t="s">
        <v>7</v>
      </c>
      <c r="I4" t="s">
        <v>8</v>
      </c>
      <c r="J4" t="s">
        <v>9</v>
      </c>
    </row>
    <row r="5" spans="2:15" x14ac:dyDescent="0.2">
      <c r="B5" s="3" t="s">
        <v>15</v>
      </c>
      <c r="C5">
        <v>25</v>
      </c>
      <c r="D5">
        <v>1</v>
      </c>
      <c r="E5">
        <f>$B$10*D5/C5</f>
        <v>6.72</v>
      </c>
      <c r="G5" t="s">
        <v>12</v>
      </c>
      <c r="H5">
        <v>1000</v>
      </c>
      <c r="I5">
        <v>15</v>
      </c>
      <c r="J5">
        <f>$G$15*I5/H5</f>
        <v>31.32</v>
      </c>
    </row>
    <row r="6" spans="2:15" x14ac:dyDescent="0.2">
      <c r="B6" t="s">
        <v>2</v>
      </c>
      <c r="C6">
        <v>50</v>
      </c>
      <c r="D6">
        <v>1</v>
      </c>
      <c r="E6">
        <f t="shared" ref="E6" si="0">$B$10*D6/C6</f>
        <v>3.36</v>
      </c>
      <c r="G6" t="s">
        <v>1</v>
      </c>
      <c r="H6">
        <v>50</v>
      </c>
      <c r="I6">
        <v>1</v>
      </c>
      <c r="J6">
        <f t="shared" ref="J6:J9" si="1">$G$15*I6/H6</f>
        <v>41.76</v>
      </c>
    </row>
    <row r="7" spans="2:15" x14ac:dyDescent="0.2">
      <c r="G7" t="s">
        <v>5</v>
      </c>
      <c r="H7">
        <v>100</v>
      </c>
      <c r="I7">
        <v>1</v>
      </c>
      <c r="J7">
        <f t="shared" si="1"/>
        <v>20.88</v>
      </c>
    </row>
    <row r="8" spans="2:15" x14ac:dyDescent="0.2">
      <c r="G8" t="s">
        <v>0</v>
      </c>
      <c r="H8">
        <v>50</v>
      </c>
      <c r="I8">
        <v>1</v>
      </c>
      <c r="J8">
        <f t="shared" si="1"/>
        <v>41.76</v>
      </c>
    </row>
    <row r="9" spans="2:15" x14ac:dyDescent="0.2">
      <c r="B9" s="2" t="s">
        <v>17</v>
      </c>
      <c r="C9" s="2" t="s">
        <v>20</v>
      </c>
      <c r="D9" s="2"/>
      <c r="E9" s="2">
        <f>B10-SUM(E5:E8)</f>
        <v>157.91999999999999</v>
      </c>
      <c r="G9" t="s">
        <v>13</v>
      </c>
      <c r="H9">
        <v>100</v>
      </c>
      <c r="I9">
        <v>1</v>
      </c>
      <c r="J9">
        <f t="shared" si="1"/>
        <v>20.88</v>
      </c>
    </row>
    <row r="10" spans="2:15" x14ac:dyDescent="0.2">
      <c r="B10" s="2">
        <f>6*28</f>
        <v>168</v>
      </c>
      <c r="C10" s="2" t="s">
        <v>10</v>
      </c>
      <c r="D10" s="2"/>
      <c r="E10" s="2"/>
      <c r="G10" t="s">
        <v>2</v>
      </c>
      <c r="H10">
        <v>50</v>
      </c>
      <c r="I10">
        <v>1</v>
      </c>
      <c r="J10">
        <f>$G$15*I10/H10</f>
        <v>41.76</v>
      </c>
    </row>
    <row r="11" spans="2:15" x14ac:dyDescent="0.2">
      <c r="B11" s="2"/>
      <c r="C11" s="2"/>
      <c r="D11" s="2"/>
      <c r="E11" s="2"/>
    </row>
    <row r="12" spans="2:15" x14ac:dyDescent="0.2">
      <c r="B12" s="5" t="s">
        <v>6</v>
      </c>
      <c r="C12" s="5"/>
      <c r="D12" s="5"/>
      <c r="E12" s="5"/>
      <c r="G12" s="2" t="s">
        <v>14</v>
      </c>
      <c r="H12" s="2"/>
      <c r="I12" s="2"/>
      <c r="J12" s="2">
        <f>G15-SUM(J5:J10)-SUM(J16:J18)</f>
        <v>1814.4720000000002</v>
      </c>
    </row>
    <row r="13" spans="2:15" x14ac:dyDescent="0.2">
      <c r="C13" t="s">
        <v>7</v>
      </c>
      <c r="D13" t="s">
        <v>8</v>
      </c>
      <c r="E13" t="s">
        <v>9</v>
      </c>
    </row>
    <row r="14" spans="2:15" x14ac:dyDescent="0.2">
      <c r="B14" s="3" t="s">
        <v>18</v>
      </c>
      <c r="C14">
        <v>25</v>
      </c>
      <c r="D14">
        <v>1</v>
      </c>
      <c r="E14">
        <f>$B$10*D14/C14</f>
        <v>6.72</v>
      </c>
      <c r="G14" s="2" t="s">
        <v>19</v>
      </c>
      <c r="H14" s="2"/>
      <c r="I14" s="2" t="s">
        <v>29</v>
      </c>
      <c r="J14" s="2"/>
      <c r="L14" s="1" t="s">
        <v>21</v>
      </c>
      <c r="M14" s="1" t="s">
        <v>25</v>
      </c>
      <c r="N14" s="1" t="s">
        <v>4</v>
      </c>
      <c r="O14" s="1" t="s">
        <v>3</v>
      </c>
    </row>
    <row r="15" spans="2:15" x14ac:dyDescent="0.2">
      <c r="B15" t="s">
        <v>2</v>
      </c>
      <c r="C15">
        <v>50</v>
      </c>
      <c r="D15">
        <v>1</v>
      </c>
      <c r="E15">
        <f t="shared" ref="E15" si="2">$B$10*D15/C15</f>
        <v>3.36</v>
      </c>
      <c r="G15" s="2">
        <f>24*29*3</f>
        <v>2088</v>
      </c>
      <c r="H15" s="2" t="s">
        <v>10</v>
      </c>
      <c r="I15" s="2"/>
      <c r="J15" s="2"/>
      <c r="L15" s="1" t="s">
        <v>22</v>
      </c>
      <c r="M15" s="1" t="s">
        <v>25</v>
      </c>
      <c r="N15" s="1" t="s">
        <v>4</v>
      </c>
      <c r="O15" s="4" t="s">
        <v>26</v>
      </c>
    </row>
    <row r="16" spans="2:15" x14ac:dyDescent="0.2">
      <c r="G16" s="1" t="s">
        <v>4</v>
      </c>
      <c r="H16">
        <v>250</v>
      </c>
      <c r="I16">
        <v>1</v>
      </c>
      <c r="J16">
        <f>522*I16/H16</f>
        <v>2.0880000000000001</v>
      </c>
      <c r="L16" s="1" t="s">
        <v>23</v>
      </c>
      <c r="M16" s="1" t="s">
        <v>27</v>
      </c>
      <c r="N16" s="1" t="s">
        <v>28</v>
      </c>
      <c r="O16" s="1" t="s">
        <v>3</v>
      </c>
    </row>
    <row r="17" spans="2:15" x14ac:dyDescent="0.2">
      <c r="G17" s="1" t="s">
        <v>16</v>
      </c>
      <c r="H17">
        <v>25</v>
      </c>
      <c r="I17">
        <v>1</v>
      </c>
      <c r="J17">
        <f>522*I17/H17</f>
        <v>20.88</v>
      </c>
      <c r="L17" s="1" t="s">
        <v>24</v>
      </c>
      <c r="M17" s="1" t="s">
        <v>27</v>
      </c>
      <c r="N17" s="1" t="s">
        <v>28</v>
      </c>
      <c r="O17" s="4" t="s">
        <v>26</v>
      </c>
    </row>
    <row r="18" spans="2:15" x14ac:dyDescent="0.2">
      <c r="B18" s="2" t="s">
        <v>17</v>
      </c>
      <c r="C18" s="2"/>
      <c r="D18" s="2"/>
      <c r="E18" s="2">
        <f>B19-SUM(E14:E17)</f>
        <v>169.92</v>
      </c>
      <c r="G18" s="1" t="s">
        <v>3</v>
      </c>
      <c r="H18">
        <v>100</v>
      </c>
      <c r="I18">
        <v>10</v>
      </c>
      <c r="J18">
        <f>522*I18/H18</f>
        <v>52.2</v>
      </c>
    </row>
    <row r="19" spans="2:15" x14ac:dyDescent="0.2">
      <c r="B19" s="2">
        <f>6*30</f>
        <v>180</v>
      </c>
      <c r="C19" s="2" t="s">
        <v>10</v>
      </c>
      <c r="D19" s="2"/>
      <c r="E19" s="2"/>
    </row>
    <row r="20" spans="2:15" x14ac:dyDescent="0.2">
      <c r="G20" s="2">
        <f>SUM(J5:J12)</f>
        <v>2012.8320000000001</v>
      </c>
      <c r="H20">
        <f>G20/4</f>
        <v>503.20800000000003</v>
      </c>
    </row>
    <row r="21" spans="2:15" x14ac:dyDescent="0.2">
      <c r="G21">
        <f>G15-G20</f>
        <v>75.167999999999893</v>
      </c>
      <c r="H21">
        <f>G21/4</f>
        <v>18.791999999999973</v>
      </c>
    </row>
    <row r="22" spans="2:15" x14ac:dyDescent="0.2">
      <c r="H22">
        <f>SUM(H20:H21)</f>
        <v>522</v>
      </c>
    </row>
    <row r="24" spans="2:15" x14ac:dyDescent="0.2">
      <c r="B24" s="5" t="s">
        <v>6</v>
      </c>
      <c r="C24" s="5"/>
      <c r="D24" s="5"/>
      <c r="E24" s="5"/>
      <c r="G24" s="5" t="s">
        <v>11</v>
      </c>
      <c r="H24" s="5"/>
      <c r="I24" s="5"/>
      <c r="J24" s="5"/>
    </row>
    <row r="25" spans="2:15" x14ac:dyDescent="0.2">
      <c r="C25" t="s">
        <v>7</v>
      </c>
      <c r="D25" t="s">
        <v>8</v>
      </c>
      <c r="E25" t="s">
        <v>9</v>
      </c>
      <c r="H25" t="s">
        <v>7</v>
      </c>
      <c r="I25" t="s">
        <v>8</v>
      </c>
      <c r="J25" t="s">
        <v>9</v>
      </c>
    </row>
    <row r="26" spans="2:15" x14ac:dyDescent="0.2">
      <c r="B26" s="3" t="s">
        <v>15</v>
      </c>
      <c r="C26">
        <v>25</v>
      </c>
      <c r="D26">
        <v>1</v>
      </c>
      <c r="E26">
        <f>$B$10*D26/C26</f>
        <v>6.72</v>
      </c>
      <c r="G26" t="s">
        <v>12</v>
      </c>
      <c r="H26">
        <v>1000</v>
      </c>
      <c r="I26">
        <v>15</v>
      </c>
      <c r="J26">
        <f>$G$15*I26/H26</f>
        <v>31.32</v>
      </c>
    </row>
    <row r="27" spans="2:15" x14ac:dyDescent="0.2">
      <c r="B27" t="s">
        <v>2</v>
      </c>
      <c r="C27">
        <v>50</v>
      </c>
      <c r="D27">
        <v>1</v>
      </c>
      <c r="E27">
        <f t="shared" ref="E27" si="3">$B$10*D27/C27</f>
        <v>3.36</v>
      </c>
      <c r="G27" t="s">
        <v>1</v>
      </c>
      <c r="H27">
        <v>50</v>
      </c>
      <c r="I27">
        <v>1</v>
      </c>
      <c r="J27">
        <f t="shared" ref="J27:J30" si="4">$G$15*I27/H27</f>
        <v>41.76</v>
      </c>
    </row>
    <row r="28" spans="2:15" x14ac:dyDescent="0.2">
      <c r="G28" t="s">
        <v>5</v>
      </c>
      <c r="H28">
        <v>100</v>
      </c>
      <c r="I28">
        <v>1</v>
      </c>
      <c r="J28">
        <f t="shared" si="4"/>
        <v>20.88</v>
      </c>
    </row>
    <row r="29" spans="2:15" x14ac:dyDescent="0.2">
      <c r="G29" t="s">
        <v>0</v>
      </c>
      <c r="H29">
        <v>50</v>
      </c>
      <c r="I29">
        <v>1</v>
      </c>
      <c r="J29">
        <f t="shared" si="4"/>
        <v>41.76</v>
      </c>
    </row>
    <row r="30" spans="2:15" x14ac:dyDescent="0.2">
      <c r="B30" s="2" t="s">
        <v>17</v>
      </c>
      <c r="C30" s="2" t="s">
        <v>20</v>
      </c>
      <c r="D30" s="2"/>
      <c r="E30" s="2">
        <f>B31-SUM(E26:E29)</f>
        <v>157.91999999999999</v>
      </c>
      <c r="G30" t="s">
        <v>13</v>
      </c>
      <c r="H30">
        <v>100</v>
      </c>
      <c r="I30">
        <v>1</v>
      </c>
      <c r="J30">
        <f t="shared" si="4"/>
        <v>20.88</v>
      </c>
    </row>
    <row r="31" spans="2:15" x14ac:dyDescent="0.2">
      <c r="B31" s="2">
        <f>6*28</f>
        <v>168</v>
      </c>
      <c r="C31" s="2" t="s">
        <v>10</v>
      </c>
      <c r="D31" s="2"/>
      <c r="E31" s="2"/>
      <c r="G31" t="s">
        <v>2</v>
      </c>
      <c r="H31">
        <v>50</v>
      </c>
      <c r="I31">
        <v>1</v>
      </c>
      <c r="J31">
        <f>$G$15*I31/H31</f>
        <v>41.76</v>
      </c>
    </row>
    <row r="32" spans="2:15" x14ac:dyDescent="0.2">
      <c r="B32" s="2"/>
      <c r="C32" s="2"/>
      <c r="D32" s="2"/>
      <c r="E32" s="2"/>
    </row>
    <row r="33" spans="2:15" x14ac:dyDescent="0.2">
      <c r="B33" s="5" t="s">
        <v>6</v>
      </c>
      <c r="C33" s="5"/>
      <c r="D33" s="5"/>
      <c r="E33" s="5"/>
      <c r="G33" s="2" t="s">
        <v>14</v>
      </c>
      <c r="H33" s="2"/>
      <c r="I33" s="2"/>
      <c r="J33" s="2">
        <f>G36-SUM(J26:J31)-SUM(J37:J39)</f>
        <v>640.31999999999994</v>
      </c>
    </row>
    <row r="34" spans="2:15" x14ac:dyDescent="0.2">
      <c r="C34" t="s">
        <v>7</v>
      </c>
      <c r="D34" t="s">
        <v>8</v>
      </c>
      <c r="E34" t="s">
        <v>9</v>
      </c>
    </row>
    <row r="35" spans="2:15" x14ac:dyDescent="0.2">
      <c r="B35" s="3" t="s">
        <v>18</v>
      </c>
      <c r="C35">
        <v>25</v>
      </c>
      <c r="D35">
        <v>1</v>
      </c>
      <c r="E35">
        <f>$B$10*D35/C35</f>
        <v>6.72</v>
      </c>
      <c r="G35" s="2" t="s">
        <v>30</v>
      </c>
      <c r="H35" s="2"/>
      <c r="I35" s="2" t="s">
        <v>29</v>
      </c>
      <c r="J35" s="2"/>
      <c r="L35" s="1" t="s">
        <v>21</v>
      </c>
      <c r="M35" s="1" t="s">
        <v>25</v>
      </c>
      <c r="N35" s="1" t="s">
        <v>4</v>
      </c>
      <c r="O35" s="1" t="s">
        <v>3</v>
      </c>
    </row>
    <row r="36" spans="2:15" x14ac:dyDescent="0.2">
      <c r="B36" t="s">
        <v>2</v>
      </c>
      <c r="C36">
        <v>50</v>
      </c>
      <c r="D36">
        <v>1</v>
      </c>
      <c r="E36">
        <f t="shared" ref="E36" si="5">$B$10*D36/C36</f>
        <v>3.36</v>
      </c>
      <c r="G36" s="2">
        <f>10*29*3</f>
        <v>870</v>
      </c>
      <c r="H36" s="2" t="s">
        <v>10</v>
      </c>
      <c r="I36" s="2"/>
      <c r="J36" s="2"/>
      <c r="L36" s="1" t="s">
        <v>22</v>
      </c>
      <c r="M36" s="1" t="s">
        <v>25</v>
      </c>
      <c r="N36" s="1" t="s">
        <v>4</v>
      </c>
      <c r="O36" s="4" t="s">
        <v>26</v>
      </c>
    </row>
    <row r="37" spans="2:15" x14ac:dyDescent="0.2">
      <c r="G37" s="1" t="s">
        <v>4</v>
      </c>
      <c r="H37">
        <v>250</v>
      </c>
      <c r="I37">
        <v>1</v>
      </c>
      <c r="J37">
        <f>217.5*I37/H37</f>
        <v>0.87</v>
      </c>
      <c r="L37" s="1" t="s">
        <v>23</v>
      </c>
      <c r="M37" s="1" t="s">
        <v>27</v>
      </c>
      <c r="N37" s="1" t="s">
        <v>28</v>
      </c>
      <c r="O37" s="1" t="s">
        <v>3</v>
      </c>
    </row>
    <row r="38" spans="2:15" x14ac:dyDescent="0.2">
      <c r="G38" s="1" t="s">
        <v>16</v>
      </c>
      <c r="H38">
        <v>25</v>
      </c>
      <c r="I38">
        <v>1</v>
      </c>
      <c r="J38">
        <f t="shared" ref="J38:J39" si="6">217.5*I38/H38</f>
        <v>8.6999999999999993</v>
      </c>
      <c r="L38" s="1" t="s">
        <v>24</v>
      </c>
      <c r="M38" s="1" t="s">
        <v>27</v>
      </c>
      <c r="N38" s="1" t="s">
        <v>28</v>
      </c>
      <c r="O38" s="4" t="s">
        <v>26</v>
      </c>
    </row>
    <row r="39" spans="2:15" x14ac:dyDescent="0.2">
      <c r="B39" s="2" t="s">
        <v>17</v>
      </c>
      <c r="C39" s="2"/>
      <c r="D39" s="2"/>
      <c r="E39" s="2">
        <f>B40-SUM(E35:E38)</f>
        <v>169.92</v>
      </c>
      <c r="G39" s="1" t="s">
        <v>3</v>
      </c>
      <c r="H39">
        <v>100</v>
      </c>
      <c r="I39">
        <v>10</v>
      </c>
      <c r="J39">
        <f t="shared" si="6"/>
        <v>21.75</v>
      </c>
    </row>
    <row r="40" spans="2:15" x14ac:dyDescent="0.2">
      <c r="B40" s="2">
        <f>6*30</f>
        <v>180</v>
      </c>
      <c r="C40" s="2" t="s">
        <v>10</v>
      </c>
      <c r="D40" s="2"/>
      <c r="E40" s="2"/>
    </row>
    <row r="41" spans="2:15" x14ac:dyDescent="0.2">
      <c r="G41" s="2">
        <f>SUM(J26:J33)</f>
        <v>838.68</v>
      </c>
      <c r="H41">
        <f>G41/4</f>
        <v>209.67</v>
      </c>
    </row>
    <row r="42" spans="2:15" x14ac:dyDescent="0.2">
      <c r="G42">
        <f>G36-G41</f>
        <v>31.32000000000005</v>
      </c>
      <c r="H42">
        <f>G42/4</f>
        <v>7.8300000000000125</v>
      </c>
    </row>
    <row r="43" spans="2:15" x14ac:dyDescent="0.2">
      <c r="H43">
        <f>SUM(H41:H42)</f>
        <v>217.5</v>
      </c>
    </row>
  </sheetData>
  <mergeCells count="6">
    <mergeCell ref="B33:E33"/>
    <mergeCell ref="B3:E3"/>
    <mergeCell ref="G3:J3"/>
    <mergeCell ref="B12:E12"/>
    <mergeCell ref="B24:E24"/>
    <mergeCell ref="G24:J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2023-03-15T17:45:46Z</dcterms:created>
  <dcterms:modified xsi:type="dcterms:W3CDTF">2024-03-08T19:56:34Z</dcterms:modified>
</cp:coreProperties>
</file>