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Iteration 1" sheetId="2" r:id="rId4"/>
    <sheet state="visible" name="Iteration 2" sheetId="3" r:id="rId5"/>
    <sheet state="visible" name="Iteration 3" sheetId="4" r:id="rId6"/>
    <sheet state="visible" name="Iteration 4" sheetId="5" r:id="rId7"/>
    <sheet state="visible" name="Holidays" sheetId="6" r:id="rId8"/>
    <sheet state="visible" name="Members" sheetId="7" r:id="rId9"/>
  </sheets>
  <definedNames>
    <definedName hidden="1" localSheetId="1" name="_xlnm._FilterDatabase">'Iteration 1'!$F$23:$F$71</definedName>
    <definedName hidden="1" localSheetId="0" name="Z_012AD656_CF65_432A_BC75_BC6B7B7FD0E7_.wvu.FilterData">'Product Backlog'!$D$3:$D$133</definedName>
  </definedNames>
  <calcPr/>
  <customWorkbookViews>
    <customWorkbookView activeSheetId="0" maximized="1" tabRatio="600" windowHeight="0" windowWidth="0" guid="{012AD656-CF65-432A-BC75-BC6B7B7FD0E7}" name="필터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3">
      <text>
        <t xml:space="preserve">Add the task ID's below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3">
      <text>
        <t xml:space="preserve">Add the task ID's below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3">
      <text>
        <t xml:space="preserve">Add the task ID's below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3">
      <text>
        <t xml:space="preserve">Add the task ID's below</t>
      </text>
    </comment>
  </commentList>
</comments>
</file>

<file path=xl/sharedStrings.xml><?xml version="1.0" encoding="utf-8"?>
<sst xmlns="http://schemas.openxmlformats.org/spreadsheetml/2006/main" count="890" uniqueCount="229">
  <si>
    <t>Story
ID</t>
  </si>
  <si>
    <t>User Stories</t>
  </si>
  <si>
    <t>Priority</t>
  </si>
  <si>
    <t>Task
ID</t>
  </si>
  <si>
    <t>Task</t>
  </si>
  <si>
    <t>Task Description</t>
  </si>
  <si>
    <t>Time Estimate (days)</t>
  </si>
  <si>
    <t>Assigned
To (Web)</t>
  </si>
  <si>
    <t>Assigned
To(App)</t>
  </si>
  <si>
    <t>프로젝트 준비</t>
  </si>
  <si>
    <t>Burn down chart 작성</t>
  </si>
  <si>
    <t>전원</t>
  </si>
  <si>
    <t>Git ,Trello, Slack</t>
  </si>
  <si>
    <t>Slack에 Trello,Git 연동</t>
  </si>
  <si>
    <t>기술 스택 조사</t>
  </si>
  <si>
    <t>프로젝트 환경 준비</t>
  </si>
  <si>
    <t>하이브리드 앱을 위한 개발 환경 구축 (Onsen UI, Cloud IDE 설치)</t>
  </si>
  <si>
    <t>프로젝트 기획서 작성</t>
  </si>
  <si>
    <t>Actor Goal 정의</t>
  </si>
  <si>
    <t>Primary Actor가 원하는 목표를 정의</t>
  </si>
  <si>
    <t>민태홍</t>
  </si>
  <si>
    <t>요구사항 정의</t>
  </si>
  <si>
    <t>Actor Goal 에 따른 요구사항 정의</t>
  </si>
  <si>
    <t>김기훈</t>
  </si>
  <si>
    <t>Usecase Case 작성</t>
  </si>
  <si>
    <t>요구사항에 대한 Usecase  작성</t>
  </si>
  <si>
    <t>이현호</t>
  </si>
  <si>
    <t>메인 시나리오 작성</t>
  </si>
  <si>
    <t>Usecase Case에 대해 자세히 시나리오 작성</t>
  </si>
  <si>
    <t>백승원</t>
  </si>
  <si>
    <t>시스템 구조 작성</t>
  </si>
  <si>
    <t>전체 프로젝트에 대한 System 구조도 작성</t>
  </si>
  <si>
    <t>이기용</t>
  </si>
  <si>
    <t>필요 기능 정의</t>
  </si>
  <si>
    <t>시나리오에 필요한 필요 기능을 정의</t>
  </si>
  <si>
    <t>프로젝트 개발 준비</t>
  </si>
  <si>
    <t>개발 툴 선정 및 설치</t>
  </si>
  <si>
    <t>필요기능을 구현하는데 필요한 툴 선정 및 설치</t>
  </si>
  <si>
    <t>개발 툴 튜토리얼</t>
  </si>
  <si>
    <t>개발 툴 조작법 학습</t>
  </si>
  <si>
    <t>Framework 학습</t>
  </si>
  <si>
    <t>Vue, node js, express ,mongoDB 학습</t>
  </si>
  <si>
    <t>역할 분담</t>
  </si>
  <si>
    <t>웹/앱개발 부분 분할</t>
  </si>
  <si>
    <t>프로젝트 back end 구축</t>
  </si>
  <si>
    <t>AWS 구축</t>
  </si>
  <si>
    <t>MongoDB 구축</t>
  </si>
  <si>
    <t>DB 설계</t>
  </si>
  <si>
    <t>데이터 베이스 설계서 작성(excel)</t>
  </si>
  <si>
    <t>DB 생성</t>
  </si>
  <si>
    <t>ERD diagram</t>
  </si>
  <si>
    <t>서버구축</t>
  </si>
  <si>
    <t>DB&amp;서버 연동</t>
  </si>
  <si>
    <t>DB와 하이브리드 앱 연계</t>
  </si>
  <si>
    <t>회원 가입</t>
  </si>
  <si>
    <t>회원 가입 Model Schema 구축</t>
  </si>
  <si>
    <t>회원가입시,사용자 모델에 관한 schema 구축</t>
  </si>
  <si>
    <t>회원 가입 화면 디자인</t>
  </si>
  <si>
    <t>회원가입 페이지에 필요한 UI 디자인 구현</t>
  </si>
  <si>
    <t>회원 가입 기능 구현</t>
  </si>
  <si>
    <t>회원 사진 업로드, 정보 기재 등 기능 구현</t>
  </si>
  <si>
    <t>NodeJS back end 구현</t>
  </si>
  <si>
    <t>회원가입 정보 DB에 전송하고 받아오는 것 구현</t>
  </si>
  <si>
    <t>로그인</t>
  </si>
  <si>
    <t>로그인 화면 디자인</t>
  </si>
  <si>
    <t>로그인 시 화면 UI 구성</t>
  </si>
  <si>
    <t>로그인 기능 구현</t>
  </si>
  <si>
    <t>preference 사용한 자동로그인 기능 구현</t>
  </si>
  <si>
    <t>로그인 정보 DB에 전송하고 ID, PW 확인하는 것 구현</t>
  </si>
  <si>
    <t>로그인 세션 유지</t>
  </si>
  <si>
    <t>로그인 시, 모든 Page에서의 세션 유지</t>
  </si>
  <si>
    <t>로그아웃 하기</t>
  </si>
  <si>
    <t>로그아웃 기능 디자인</t>
  </si>
  <si>
    <t>로그아웃 기능 UI 구성</t>
  </si>
  <si>
    <t>로그아웃 세션 초기화</t>
  </si>
  <si>
    <t>로그아웃 시, 세션 초기화 기능 구현</t>
  </si>
  <si>
    <t>“투어 상품 검색”/”가이드 모집” 선택하기</t>
  </si>
  <si>
    <t>선택 화면 디자인</t>
  </si>
  <si>
    <t xml:space="preserve"> 선택화면 기능 UI 버튼 구성</t>
  </si>
  <si>
    <t>선택 화면 기능 구현</t>
  </si>
  <si>
    <t>버튼 선택시 해당 페이지로 이동</t>
  </si>
  <si>
    <t>이미지 기반 투어검색하기(여행자)</t>
  </si>
  <si>
    <t xml:space="preserve">landmark 딥러닝 구현 </t>
  </si>
  <si>
    <t>landmark 구글데이터로 resnet사용 딥러닝 네트워크구축</t>
  </si>
  <si>
    <t>웹/앱에서 이미지 검색 UI 구성 및 서버로 전송</t>
  </si>
  <si>
    <t>웹/앱에서 사용자가 이미지 검색 할 ui구성 및 이미지 서버로 전송</t>
  </si>
  <si>
    <t>서버에서 이미지 detection하여 웹으로 전송</t>
  </si>
  <si>
    <t>서버에서 받은 이미지를 detection하여 결과를 웹으로 전송</t>
  </si>
  <si>
    <t>웹에서 사진 detection에 따른 소팅</t>
  </si>
  <si>
    <t>맞춤 투어검색하기(여행자)</t>
  </si>
  <si>
    <t>투어 검색 항목 ui 작성</t>
  </si>
  <si>
    <t>투어검색 항목 ui 구성</t>
  </si>
  <si>
    <t>서버로 검색 항목 전송및 데이터베이스 검색</t>
  </si>
  <si>
    <t>검색한 항목 서버로 전송 후 서버에서 데이터베이스 검색하기</t>
  </si>
  <si>
    <t>검색된 데이터를 웹으로 전송 및 보여주기</t>
  </si>
  <si>
    <t>검색된 데이터를 웹으로 전송하고 보여주기</t>
  </si>
  <si>
    <t>투어 선택하기(여행자)</t>
  </si>
  <si>
    <t>게시글 ui 구성 및 선택한 게시글 정보확인</t>
  </si>
  <si>
    <t>필터를 통한 게시글 검색</t>
  </si>
  <si>
    <t>투어 작성 게시글 ui 구성</t>
  </si>
  <si>
    <t xml:space="preserve">서버로 게시글 정보 전송 후 게시글 ui 구성 하여 보여주기 </t>
  </si>
  <si>
    <t>투어 선택 후 서버로 사용자 정보전송</t>
  </si>
  <si>
    <t>사용자가 투어선택시 사용자 정보를 서버로 전송</t>
  </si>
  <si>
    <t>게시글 데이터 베이스에 신청자 정보 저장</t>
  </si>
  <si>
    <t>사용자 정보를 게시글 데이터베이스에 신청자 정보로 저장</t>
  </si>
  <si>
    <t>가이드 모집하기(여행자)</t>
  </si>
  <si>
    <t>가이드 모집 화면 디자인</t>
  </si>
  <si>
    <t>가이드 모집 화면 UI 구성</t>
  </si>
  <si>
    <t>가이드 모집 게시글 Model schema 구성</t>
  </si>
  <si>
    <t>가이드 모집 게시글 등록시 해당 형식 Model에 관한 schema 구축</t>
  </si>
  <si>
    <t>가이드 모집 게시글 DB 연동</t>
  </si>
  <si>
    <t>가이드 모집시 해당 게시글 DB 저장 후 표시</t>
  </si>
  <si>
    <t>가이드 모집 게시글에 신청 기능 구현</t>
  </si>
  <si>
    <t>여행자가 작성한 가이드 모집글에 가이드는 요청 댓글 작성 가능</t>
  </si>
  <si>
    <t>가이드 선택하기(여행자)</t>
  </si>
  <si>
    <t>가이드 선택 화면 디자인</t>
  </si>
  <si>
    <t>가이드 선택 화면 UI 구성</t>
  </si>
  <si>
    <t>가이드 정보 제공 기능 구현</t>
  </si>
  <si>
    <t>가이드 모집글에 댓글을 작성한 가이드들의 정보 제공</t>
  </si>
  <si>
    <t>가이드 선택 기능 구현</t>
  </si>
  <si>
    <t>가이드 모집글에 댓글을 작성한 가이드들중 최적합한 가이드 선택 기능 구현</t>
  </si>
  <si>
    <t>결제하기(여행자)</t>
  </si>
  <si>
    <t>결제 화면 디자인</t>
  </si>
  <si>
    <t>투어 및 가이드 모집 시 결제 화면 디자인</t>
  </si>
  <si>
    <t>결제 시스템과 연동</t>
  </si>
  <si>
    <t>결제하기 버튼 클릭시 결제 시스템과의 연동</t>
  </si>
  <si>
    <t>가이드 후기 작성하기(여행자)</t>
  </si>
  <si>
    <t>후기 작성 화면 디자인</t>
  </si>
  <si>
    <t>가이드별, 상품별 후기작성 UI 디자인</t>
  </si>
  <si>
    <t>이용한 상품에 대한 후기 작성</t>
  </si>
  <si>
    <t>평점, 후기글 작성 기능 구현</t>
  </si>
  <si>
    <t>투어 등록하기(가이드)</t>
  </si>
  <si>
    <t>투어 등록 화면 디자인</t>
  </si>
  <si>
    <t>투어 등록 화면 UI 구성</t>
  </si>
  <si>
    <t>투어 등록 Model Schema 구축</t>
  </si>
  <si>
    <t>투어 등록시, 게시글 Model에 관한 Schema 구축</t>
  </si>
  <si>
    <t xml:space="preserve">투어 등록 DB 연동 </t>
  </si>
  <si>
    <t>투어 등록시, 게시글 DB에 저장 후 표시</t>
  </si>
  <si>
    <t>투어 예약 (가이드)</t>
  </si>
  <si>
    <t>게시글 상태 변경</t>
  </si>
  <si>
    <t>시간에 따른 투어 예약 완료시 , 게시글의 상태를 모집 -&gt; 완료 단계로 바꾸기.</t>
  </si>
  <si>
    <t>가이드 신청하기(가이드)</t>
  </si>
  <si>
    <t>가이드 신청 화면 디자인</t>
  </si>
  <si>
    <t>가이드 신청 화면 UI 구성</t>
  </si>
  <si>
    <t>가이드 신청 Model Schema 구축</t>
  </si>
  <si>
    <t>가이드 신청시, 해당 형식 Model에 관한 Schema 구축</t>
  </si>
  <si>
    <t>가이드 신청 DB 연동</t>
  </si>
  <si>
    <t>가이드 신청시, 해당 게시글 DB에 저장 후 표시</t>
  </si>
  <si>
    <t>사용자 관리하기(관리자)</t>
  </si>
  <si>
    <t>가이드 인증 확인</t>
  </si>
  <si>
    <t>가이드 회원가입시, 증빙 서류 확인 및 권한 부여</t>
  </si>
  <si>
    <t>사용자 DB관리</t>
  </si>
  <si>
    <t>제제를 위한, 사용자 탈퇴 기능</t>
  </si>
  <si>
    <t>투어상품 관리하기(관리자)</t>
  </si>
  <si>
    <t>투어상품 DB관리</t>
  </si>
  <si>
    <t>제제를 위한, 투어상품 삭제 기능</t>
  </si>
  <si>
    <t>가이드 모집글 관리하기(관리자)</t>
  </si>
  <si>
    <t>가이드 모집글 DB관리</t>
  </si>
  <si>
    <t>제제를 위한, 가이드 모집글 삭제 기능</t>
  </si>
  <si>
    <t>앱으로 배포하기</t>
  </si>
  <si>
    <t>monaca 학습</t>
  </si>
  <si>
    <t>앱으로 배포하기 위해 monaca 학습</t>
  </si>
  <si>
    <t>앱으로 변환하기</t>
  </si>
  <si>
    <t>투어상품 ui 수정</t>
  </si>
  <si>
    <t>가이드 요청 ui 수정</t>
  </si>
  <si>
    <t>결제</t>
  </si>
  <si>
    <t>결제 시스템 구축</t>
  </si>
  <si>
    <t>결제 API를 사용하여 결제 시스템 구축</t>
  </si>
  <si>
    <t>환불</t>
  </si>
  <si>
    <t>환불 시스템 구축</t>
  </si>
  <si>
    <t>알림</t>
  </si>
  <si>
    <t>투어 예약 알림</t>
  </si>
  <si>
    <t>여행자가 가이드가 등록한 투어에 예약할 경우 가이드에게 알림</t>
  </si>
  <si>
    <t>투어 예약 승인 알림</t>
  </si>
  <si>
    <t>가이드가 여행자가 신청한 투어 예약을 승인할 경우 여행자에게 승인 알림</t>
  </si>
  <si>
    <t>가이드 신청 알림</t>
  </si>
  <si>
    <t>여행자가 등록한 가이드 모집 상품에 가이드가 신청할 경우 여행자에게 신청 알림</t>
  </si>
  <si>
    <t>가이드 신청 승인 알림</t>
  </si>
  <si>
    <t>여행자가 가이드 신청을 승인할 경우 가이드에게 승인 알림</t>
  </si>
  <si>
    <t>마이페이지</t>
  </si>
  <si>
    <t>사용자의 예약 및 결제 상품 조회 페이지</t>
  </si>
  <si>
    <t>여행자 및 가이드가 투어 예약, 투어 승인, 가이드 모집 현황, 가이드 신청 승인 등 조회할 수 있는 화면 디자인</t>
  </si>
  <si>
    <t>사용자 개인 회원정보 수정 페이지</t>
  </si>
  <si>
    <t xml:space="preserve">여행자 및 가이드가 자신의 회원 정보를 확인 및 수정 가능한 화면 디자인 </t>
  </si>
  <si>
    <t>Iteration 2</t>
  </si>
  <si>
    <t>Start Date</t>
  </si>
  <si>
    <t>End Date</t>
  </si>
  <si>
    <t># of Developers</t>
  </si>
  <si>
    <t>Efficiency Factor</t>
  </si>
  <si>
    <t>Work Days</t>
  </si>
  <si>
    <t>Man Days</t>
  </si>
  <si>
    <t>Effective Man Days</t>
  </si>
  <si>
    <t>m - Ideal Remaing Effort</t>
  </si>
  <si>
    <t>Total Tasks Assigned</t>
  </si>
  <si>
    <t>Iteration 1</t>
  </si>
  <si>
    <t>Available Time - Assigned time</t>
  </si>
  <si>
    <t>Task Id</t>
  </si>
  <si>
    <t>Title</t>
  </si>
  <si>
    <t>Estimate</t>
  </si>
  <si>
    <t>Status</t>
  </si>
  <si>
    <t>Date of
Completion</t>
  </si>
  <si>
    <t>Time
Spent</t>
  </si>
  <si>
    <t xml:space="preserve">Work Date </t>
  </si>
  <si>
    <t>ideal tasks remaining (temp)</t>
  </si>
  <si>
    <t>Ideal Tasks Remaining</t>
  </si>
  <si>
    <t>Actual Tasks Remaining</t>
  </si>
  <si>
    <t>Total Tasks Completed</t>
  </si>
  <si>
    <t>Man days used</t>
  </si>
  <si>
    <t>Eff
Factor</t>
  </si>
  <si>
    <t>Today/
Workday</t>
  </si>
  <si>
    <t>Complete</t>
  </si>
  <si>
    <t/>
  </si>
  <si>
    <t>Iteration 3</t>
  </si>
  <si>
    <t>공휴일 목록</t>
  </si>
  <si>
    <t>이름</t>
  </si>
  <si>
    <t>날짜</t>
  </si>
  <si>
    <t>신정</t>
  </si>
  <si>
    <t>설날 (연휴)</t>
  </si>
  <si>
    <t>삼일절</t>
  </si>
  <si>
    <t>어린이날(대체공휴일)</t>
  </si>
  <si>
    <t>부처님오신날</t>
  </si>
  <si>
    <t>현충일</t>
  </si>
  <si>
    <t>광복절</t>
  </si>
  <si>
    <t>추석 (연휴)</t>
  </si>
  <si>
    <t>개천절</t>
  </si>
  <si>
    <t>한글날</t>
  </si>
  <si>
    <t>크리스마스</t>
  </si>
  <si>
    <t>중간고사</t>
  </si>
  <si>
    <t>Insert new member(s) right after the last member whenver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</si>
</sst>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m&quot;/&quot;d&quot;/&quot;yyyy"/>
    <numFmt numFmtId="166" formatCode="0.0_);[Red]\(0.0\)"/>
    <numFmt numFmtId="167" formatCode="0.00_);[Red]\(0.00\)"/>
    <numFmt numFmtId="168" formatCode="yyyy&quot;-&quot;m&quot;-&quot;d"/>
  </numFmts>
  <fonts count="10">
    <font>
      <sz val="10.0"/>
      <color rgb="FF000000"/>
      <name val="Arial"/>
    </font>
    <font>
      <sz val="10.0"/>
      <name val="Arial"/>
    </font>
    <font>
      <b/>
      <sz val="10.0"/>
      <name val="Arial"/>
    </font>
    <font>
      <name val="Arial"/>
    </font>
    <font/>
    <font>
      <sz val="11.0"/>
      <color rgb="FF000000"/>
      <name val="Arial"/>
    </font>
    <font>
      <sz val="10.0"/>
      <name val="Malgun Gothic"/>
    </font>
    <font>
      <b/>
      <sz val="10.0"/>
      <name val="Malgun Gothic"/>
    </font>
    <font>
      <sz val="10.0"/>
      <color rgb="FF000000"/>
      <name val="Malgun Gothic"/>
    </font>
    <font>
      <b/>
      <sz val="12.0"/>
      <name val="Malgun Gothic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center" wrapText="0"/>
    </xf>
    <xf borderId="0" fillId="0" fontId="1" numFmtId="1" xfId="0" applyAlignment="1" applyFont="1" applyNumberFormat="1">
      <alignment horizontal="center" vertical="center"/>
    </xf>
    <xf borderId="0" fillId="0" fontId="1" numFmtId="1" xfId="0" applyAlignment="1" applyFont="1" applyNumberFormat="1">
      <alignment vertical="center"/>
    </xf>
    <xf borderId="0" fillId="0" fontId="1" numFmtId="1" xfId="0" applyAlignment="1" applyFont="1" applyNumberFormat="1">
      <alignment horizontal="right" vertical="center"/>
    </xf>
    <xf borderId="0" fillId="2" fontId="1" numFmtId="0" xfId="0" applyAlignment="1" applyFill="1" applyFont="1">
      <alignment horizontal="right" shrinkToFit="0" vertical="center" wrapText="1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vertical="bottom"/>
    </xf>
    <xf borderId="1" fillId="3" fontId="2" numFmtId="1" xfId="0" applyAlignment="1" applyBorder="1" applyFill="1" applyFont="1" applyNumberFormat="1">
      <alignment horizontal="center" shrinkToFit="0" vertical="center" wrapText="1"/>
    </xf>
    <xf borderId="2" fillId="3" fontId="2" numFmtId="0" xfId="0" applyAlignment="1" applyBorder="1" applyFont="1">
      <alignment horizontal="center" shrinkToFit="0" textRotation="90" vertical="center" wrapText="1"/>
    </xf>
    <xf borderId="3" fillId="3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bottom" wrapText="1"/>
    </xf>
    <xf borderId="4" fillId="0" fontId="3" numFmtId="1" xfId="0" applyAlignment="1" applyBorder="1" applyFont="1" applyNumberFormat="1">
      <alignment horizontal="center" vertical="bottom"/>
    </xf>
    <xf borderId="5" fillId="0" fontId="3" numFmtId="1" xfId="0" applyAlignment="1" applyBorder="1" applyFont="1" applyNumberFormat="1">
      <alignment vertical="bottom"/>
    </xf>
    <xf borderId="6" fillId="0" fontId="3" numFmtId="1" xfId="0" applyAlignment="1" applyBorder="1" applyFont="1" applyNumberFormat="1">
      <alignment horizontal="right" vertical="bottom"/>
    </xf>
    <xf borderId="7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vertical="bottom"/>
    </xf>
    <xf borderId="5" fillId="0" fontId="3" numFmtId="49" xfId="0" applyAlignment="1" applyBorder="1" applyFont="1" applyNumberFormat="1">
      <alignment shrinkToFit="0" vertical="center" wrapText="0"/>
    </xf>
    <xf borderId="5" fillId="2" fontId="3" numFmtId="164" xfId="0" applyAlignment="1" applyBorder="1" applyFont="1" applyNumberFormat="1">
      <alignment horizontal="right" vertical="center"/>
    </xf>
    <xf borderId="5" fillId="2" fontId="3" numFmtId="0" xfId="0" applyAlignment="1" applyBorder="1" applyFont="1">
      <alignment horizontal="center" vertical="bottom"/>
    </xf>
    <xf borderId="8" fillId="0" fontId="3" numFmtId="49" xfId="0" applyAlignment="1" applyBorder="1" applyFont="1" applyNumberFormat="1">
      <alignment vertical="bottom"/>
    </xf>
    <xf borderId="8" fillId="2" fontId="3" numFmtId="164" xfId="0" applyAlignment="1" applyBorder="1" applyFont="1" applyNumberFormat="1">
      <alignment horizontal="right" vertical="center"/>
    </xf>
    <xf borderId="8" fillId="2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left" vertical="bottom"/>
    </xf>
    <xf borderId="8" fillId="0" fontId="3" numFmtId="49" xfId="0" applyAlignment="1" applyBorder="1" applyFont="1" applyNumberFormat="1">
      <alignment horizontal="center" vertical="bottom"/>
    </xf>
    <xf borderId="8" fillId="0" fontId="3" numFmtId="49" xfId="0" applyAlignment="1" applyBorder="1" applyFont="1" applyNumberFormat="1">
      <alignment horizontal="left" vertical="bottom"/>
    </xf>
    <xf borderId="8" fillId="0" fontId="3" numFmtId="49" xfId="0" applyAlignment="1" applyBorder="1" applyFont="1" applyNumberFormat="1">
      <alignment shrinkToFit="0" vertical="center" wrapText="0"/>
    </xf>
    <xf borderId="8" fillId="0" fontId="3" numFmtId="1" xfId="0" applyAlignment="1" applyBorder="1" applyFont="1" applyNumberFormat="1">
      <alignment horizontal="center" vertical="bottom"/>
    </xf>
    <xf borderId="8" fillId="0" fontId="3" numFmtId="1" xfId="0" applyAlignment="1" applyBorder="1" applyFont="1" applyNumberFormat="1">
      <alignment vertical="bottom"/>
    </xf>
    <xf borderId="8" fillId="2" fontId="3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shrinkToFit="0" vertical="center" wrapText="0"/>
    </xf>
    <xf borderId="6" fillId="0" fontId="3" numFmtId="1" xfId="0" applyAlignment="1" applyBorder="1" applyFont="1" applyNumberFormat="1">
      <alignment horizontal="right" readingOrder="0" vertical="bottom"/>
    </xf>
    <xf borderId="8" fillId="2" fontId="3" numFmtId="164" xfId="0" applyAlignment="1" applyBorder="1" applyFont="1" applyNumberFormat="1">
      <alignment horizontal="right" readingOrder="0" vertical="center"/>
    </xf>
    <xf borderId="8" fillId="2" fontId="3" numFmtId="0" xfId="0" applyAlignment="1" applyBorder="1" applyFont="1">
      <alignment horizontal="center" readingOrder="0" shrinkToFit="0" vertical="center" wrapText="0"/>
    </xf>
    <xf borderId="8" fillId="2" fontId="3" numFmtId="1" xfId="0" applyAlignment="1" applyBorder="1" applyFont="1" applyNumberFormat="1">
      <alignment horizontal="center" vertical="bottom"/>
    </xf>
    <xf borderId="8" fillId="2" fontId="3" numFmtId="1" xfId="0" applyAlignment="1" applyBorder="1" applyFont="1" applyNumberFormat="1">
      <alignment vertical="bottom"/>
    </xf>
    <xf borderId="6" fillId="2" fontId="3" numFmtId="1" xfId="0" applyAlignment="1" applyBorder="1" applyFont="1" applyNumberFormat="1">
      <alignment horizontal="right" vertical="bottom"/>
    </xf>
    <xf borderId="7" fillId="2" fontId="3" numFmtId="0" xfId="0" applyAlignment="1" applyBorder="1" applyFont="1">
      <alignment horizontal="center" vertical="bottom"/>
    </xf>
    <xf borderId="8" fillId="2" fontId="3" numFmtId="0" xfId="0" applyAlignment="1" applyBorder="1" applyFont="1">
      <alignment shrinkToFit="0" vertical="center" wrapText="0"/>
    </xf>
    <xf borderId="8" fillId="2" fontId="3" numFmtId="49" xfId="0" applyAlignment="1" applyBorder="1" applyFont="1" applyNumberFormat="1">
      <alignment shrinkToFit="0" vertical="center" wrapText="0"/>
    </xf>
    <xf borderId="8" fillId="2" fontId="3" numFmtId="0" xfId="0" applyAlignment="1" applyBorder="1" applyFont="1">
      <alignment readingOrder="0" shrinkToFit="0" vertical="center" wrapText="0"/>
    </xf>
    <xf borderId="8" fillId="2" fontId="3" numFmtId="49" xfId="0" applyAlignment="1" applyBorder="1" applyFont="1" applyNumberFormat="1">
      <alignment readingOrder="0" shrinkToFit="0" vertical="center" wrapText="0"/>
    </xf>
    <xf borderId="7" fillId="2" fontId="3" numFmtId="0" xfId="0" applyAlignment="1" applyBorder="1" applyFont="1">
      <alignment horizontal="center" readingOrder="0" vertical="bottom"/>
    </xf>
    <xf borderId="8" fillId="0" fontId="4" numFmtId="0" xfId="0" applyAlignment="1" applyBorder="1" applyFont="1">
      <alignment readingOrder="0" vertical="center"/>
    </xf>
    <xf borderId="8" fillId="2" fontId="3" numFmtId="1" xfId="0" applyAlignment="1" applyBorder="1" applyFont="1" applyNumberFormat="1">
      <alignment readingOrder="0" vertical="bottom"/>
    </xf>
    <xf borderId="6" fillId="2" fontId="3" numFmtId="0" xfId="0" applyAlignment="1" applyBorder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6" fillId="2" fontId="3" numFmtId="1" xfId="0" applyAlignment="1" applyBorder="1" applyFont="1" applyNumberFormat="1">
      <alignment horizontal="right" shrinkToFit="0" vertical="center" wrapText="0"/>
    </xf>
    <xf borderId="7" fillId="2" fontId="3" numFmtId="0" xfId="0" applyAlignment="1" applyBorder="1" applyFont="1">
      <alignment horizontal="center" shrinkToFit="0" vertical="center" wrapText="0"/>
    </xf>
    <xf borderId="6" fillId="2" fontId="3" numFmtId="1" xfId="0" applyAlignment="1" applyBorder="1" applyFont="1" applyNumberFormat="1">
      <alignment horizontal="right" readingOrder="0" shrinkToFit="0" vertical="center" wrapText="0"/>
    </xf>
    <xf borderId="7" fillId="2" fontId="3" numFmtId="0" xfId="0" applyAlignment="1" applyBorder="1" applyFont="1">
      <alignment horizontal="center" readingOrder="0" shrinkToFit="0" vertical="center" wrapText="0"/>
    </xf>
    <xf borderId="5" fillId="2" fontId="3" numFmtId="0" xfId="0" applyAlignment="1" applyBorder="1" applyFont="1">
      <alignment horizontal="center" readingOrder="0" vertical="bottom"/>
    </xf>
    <xf borderId="8" fillId="2" fontId="3" numFmtId="1" xfId="0" applyAlignment="1" applyBorder="1" applyFont="1" applyNumberFormat="1">
      <alignment horizontal="center" shrinkToFit="0" vertical="center" wrapText="0"/>
    </xf>
    <xf borderId="8" fillId="2" fontId="3" numFmtId="1" xfId="0" applyAlignment="1" applyBorder="1" applyFont="1" applyNumberFormat="1">
      <alignment readingOrder="0" shrinkToFit="0" vertical="center" wrapText="0"/>
    </xf>
    <xf borderId="6" fillId="2" fontId="5" numFmtId="1" xfId="0" applyAlignment="1" applyBorder="1" applyFont="1" applyNumberFormat="1">
      <alignment horizontal="right" shrinkToFit="0" vertical="center" wrapText="0"/>
    </xf>
    <xf borderId="7" fillId="2" fontId="5" numFmtId="0" xfId="0" applyAlignment="1" applyBorder="1" applyFont="1">
      <alignment horizontal="center" shrinkToFit="0" vertical="center" wrapText="0"/>
    </xf>
    <xf borderId="8" fillId="2" fontId="5" numFmtId="0" xfId="0" applyAlignment="1" applyBorder="1" applyFont="1">
      <alignment readingOrder="0" shrinkToFit="0" vertical="center" wrapText="0"/>
    </xf>
    <xf borderId="8" fillId="2" fontId="5" numFmtId="49" xfId="0" applyAlignment="1" applyBorder="1" applyFont="1" applyNumberFormat="1">
      <alignment readingOrder="0" shrinkToFit="0" vertical="center" wrapText="0"/>
    </xf>
    <xf borderId="8" fillId="2" fontId="5" numFmtId="164" xfId="0" applyAlignment="1" applyBorder="1" applyFont="1" applyNumberFormat="1">
      <alignment horizontal="right" vertical="center"/>
    </xf>
    <xf borderId="8" fillId="2" fontId="3" numFmtId="1" xfId="0" applyAlignment="1" applyBorder="1" applyFont="1" applyNumberFormat="1">
      <alignment shrinkToFit="0" vertical="center" wrapText="0"/>
    </xf>
    <xf borderId="8" fillId="2" fontId="5" numFmtId="0" xfId="0" applyAlignment="1" applyBorder="1" applyFont="1">
      <alignment shrinkToFit="0" vertical="center" wrapText="0"/>
    </xf>
    <xf borderId="8" fillId="2" fontId="5" numFmtId="49" xfId="0" applyAlignment="1" applyBorder="1" applyFont="1" applyNumberFormat="1">
      <alignment shrinkToFit="0" vertical="center" wrapText="0"/>
    </xf>
    <xf borderId="8" fillId="2" fontId="5" numFmtId="164" xfId="0" applyAlignment="1" applyBorder="1" applyFont="1" applyNumberFormat="1">
      <alignment horizontal="right" readingOrder="0" vertical="center"/>
    </xf>
    <xf borderId="7" fillId="2" fontId="3" numFmtId="1" xfId="0" applyAlignment="1" applyBorder="1" applyFont="1" applyNumberFormat="1">
      <alignment horizontal="right" vertical="bottom"/>
    </xf>
    <xf borderId="0" fillId="2" fontId="3" numFmtId="0" xfId="0" applyAlignment="1" applyFont="1">
      <alignment horizontal="center" vertical="bottom"/>
    </xf>
    <xf borderId="8" fillId="0" fontId="4" numFmtId="0" xfId="0" applyAlignment="1" applyBorder="1" applyFont="1">
      <alignment vertical="center"/>
    </xf>
    <xf borderId="0" fillId="2" fontId="3" numFmtId="1" xfId="0" applyAlignment="1" applyFont="1" applyNumberFormat="1">
      <alignment vertical="bottom"/>
    </xf>
    <xf borderId="0" fillId="2" fontId="4" numFmtId="0" xfId="0" applyAlignment="1" applyFont="1">
      <alignment vertical="center"/>
    </xf>
    <xf borderId="6" fillId="2" fontId="3" numFmtId="0" xfId="0" applyAlignment="1" applyBorder="1" applyFont="1">
      <alignment horizontal="center" vertical="bottom"/>
    </xf>
    <xf borderId="7" fillId="0" fontId="4" numFmtId="0" xfId="0" applyAlignment="1" applyBorder="1" applyFont="1">
      <alignment vertical="center"/>
    </xf>
    <xf borderId="5" fillId="2" fontId="3" numFmtId="0" xfId="0" applyAlignment="1" applyBorder="1" applyFont="1">
      <alignment horizontal="center" shrinkToFit="0" vertical="center" wrapText="0"/>
    </xf>
    <xf borderId="0" fillId="2" fontId="3" numFmtId="49" xfId="0" applyAlignment="1" applyFont="1" applyNumberFormat="1">
      <alignment shrinkToFit="0" vertical="center" wrapText="0"/>
    </xf>
    <xf borderId="8" fillId="2" fontId="5" numFmtId="0" xfId="0" applyAlignment="1" applyBorder="1" applyFont="1">
      <alignment horizontal="center" shrinkToFit="0" vertical="center" wrapText="0"/>
    </xf>
    <xf borderId="8" fillId="2" fontId="5" numFmtId="1" xfId="0" applyAlignment="1" applyBorder="1" applyFont="1" applyNumberFormat="1">
      <alignment horizontal="center" shrinkToFit="0" vertical="center" wrapText="0"/>
    </xf>
    <xf borderId="8" fillId="2" fontId="5" numFmtId="1" xfId="0" applyAlignment="1" applyBorder="1" applyFont="1" applyNumberFormat="1">
      <alignment shrinkToFit="0" vertical="center" wrapText="0"/>
    </xf>
    <xf borderId="7" fillId="2" fontId="5" numFmtId="1" xfId="0" applyAlignment="1" applyBorder="1" applyFont="1" applyNumberFormat="1">
      <alignment horizontal="center" shrinkToFit="0" vertical="center" wrapText="0"/>
    </xf>
    <xf borderId="8" fillId="2" fontId="3" numFmtId="0" xfId="0" applyAlignment="1" applyBorder="1" applyFont="1">
      <alignment horizontal="right" vertical="center"/>
    </xf>
    <xf borderId="7" fillId="2" fontId="3" numFmtId="1" xfId="0" applyAlignment="1" applyBorder="1" applyFont="1" applyNumberFormat="1">
      <alignment horizontal="center" shrinkToFit="0" vertical="center" wrapText="0"/>
    </xf>
    <xf borderId="5" fillId="2" fontId="3" numFmtId="0" xfId="0" applyAlignment="1" applyBorder="1" applyFont="1">
      <alignment horizontal="right"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9" fillId="0" fontId="6" numFmtId="0" xfId="0" applyAlignment="1" applyBorder="1" applyFont="1">
      <alignment horizontal="center" shrinkToFit="0" vertical="center" wrapText="1"/>
    </xf>
    <xf borderId="8" fillId="3" fontId="7" numFmtId="0" xfId="0" applyAlignment="1" applyBorder="1" applyFont="1">
      <alignment horizontal="center" shrinkToFit="0" vertical="center" wrapText="1"/>
    </xf>
    <xf borderId="10" fillId="3" fontId="7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9" fillId="0" fontId="6" numFmtId="0" xfId="0" applyAlignment="1" applyBorder="1" applyFont="1">
      <alignment horizontal="center" shrinkToFit="0" vertical="bottom" wrapText="1"/>
    </xf>
    <xf borderId="12" fillId="0" fontId="6" numFmtId="0" xfId="0" applyAlignment="1" applyBorder="1" applyFont="1">
      <alignment shrinkToFit="0" vertical="bottom" wrapText="1"/>
    </xf>
    <xf borderId="13" fillId="4" fontId="6" numFmtId="14" xfId="0" applyAlignment="1" applyBorder="1" applyFill="1" applyFont="1" applyNumberForma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14" fillId="4" fontId="6" numFmtId="14" xfId="0" applyAlignment="1" applyBorder="1" applyFont="1" applyNumberFormat="1">
      <alignment readingOrder="0" shrinkToFit="0" vertical="bottom" wrapText="1"/>
    </xf>
    <xf borderId="14" fillId="4" fontId="6" numFmtId="0" xfId="0" applyAlignment="1" applyBorder="1" applyFont="1">
      <alignment shrinkToFit="0" vertical="bottom" wrapText="1"/>
    </xf>
    <xf borderId="0" fillId="0" fontId="6" numFmtId="22" xfId="0" applyAlignment="1" applyFont="1" applyNumberFormat="1">
      <alignment vertical="center"/>
    </xf>
    <xf borderId="15" fillId="4" fontId="6" numFmtId="0" xfId="0" applyAlignment="1" applyBorder="1" applyFont="1">
      <alignment shrinkToFit="0" vertical="bottom" wrapText="1"/>
    </xf>
    <xf borderId="8" fillId="0" fontId="6" numFmtId="0" xfId="0" applyAlignment="1" applyBorder="1" applyFont="1">
      <alignment shrinkToFit="0" vertical="bottom" wrapText="1"/>
    </xf>
    <xf borderId="4" fillId="0" fontId="6" numFmtId="0" xfId="0" applyAlignment="1" applyBorder="1" applyFont="1">
      <alignment shrinkToFit="0" vertical="bottom" wrapText="1"/>
    </xf>
    <xf borderId="11" fillId="0" fontId="6" numFmtId="0" xfId="0" applyAlignment="1" applyBorder="1" applyFont="1">
      <alignment shrinkToFit="0" vertical="bottom" wrapText="1"/>
    </xf>
    <xf borderId="0" fillId="0" fontId="6" numFmtId="0" xfId="0" applyAlignment="1" applyFont="1">
      <alignment horizontal="center" shrinkToFit="0" vertical="bottom" wrapText="1"/>
    </xf>
    <xf borderId="16" fillId="0" fontId="6" numFmtId="0" xfId="0" applyAlignment="1" applyBorder="1" applyFont="1">
      <alignment shrinkToFit="0" vertical="bottom" wrapText="1"/>
    </xf>
    <xf borderId="6" fillId="0" fontId="6" numFmtId="0" xfId="0" applyAlignment="1" applyBorder="1" applyFont="1">
      <alignment shrinkToFit="0" vertical="bottom" wrapText="1"/>
    </xf>
    <xf borderId="8" fillId="5" fontId="7" numFmtId="0" xfId="0" applyAlignment="1" applyBorder="1" applyFill="1" applyFont="1">
      <alignment shrinkToFit="0" vertical="center" wrapText="1"/>
    </xf>
    <xf borderId="13" fillId="4" fontId="6" numFmtId="14" xfId="0" applyAlignment="1" applyBorder="1" applyFont="1" applyNumberFormat="1">
      <alignment shrinkToFit="0" vertical="bottom" wrapText="1"/>
    </xf>
    <xf borderId="8" fillId="0" fontId="7" numFmtId="164" xfId="0" applyAlignment="1" applyBorder="1" applyFont="1" applyNumberFormat="1">
      <alignment shrinkToFit="0" vertical="center" wrapText="1"/>
    </xf>
    <xf borderId="14" fillId="4" fontId="6" numFmtId="14" xfId="0" applyAlignment="1" applyBorder="1" applyFont="1" applyNumberFormat="1">
      <alignment shrinkToFit="0" vertical="bottom" wrapText="1"/>
    </xf>
    <xf borderId="17" fillId="3" fontId="7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center" shrinkToFit="0" vertical="center" wrapText="1"/>
    </xf>
    <xf borderId="10" fillId="5" fontId="7" numFmtId="0" xfId="0" applyAlignment="1" applyBorder="1" applyFont="1">
      <alignment horizontal="center" shrinkToFit="0" vertical="bottom" wrapText="1"/>
    </xf>
    <xf borderId="13" fillId="4" fontId="6" numFmtId="0" xfId="0" applyAlignment="1" applyBorder="1" applyFont="1">
      <alignment horizontal="center" shrinkToFit="0" vertical="center" wrapText="1"/>
    </xf>
    <xf borderId="18" fillId="0" fontId="6" numFmtId="0" xfId="0" applyAlignment="1" applyBorder="1" applyFont="1">
      <alignment horizontal="left" shrinkToFit="0" vertical="center" wrapText="1"/>
    </xf>
    <xf borderId="12" fillId="0" fontId="8" numFmtId="164" xfId="0" applyAlignment="1" applyBorder="1" applyFont="1" applyNumberFormat="1">
      <alignment horizontal="right" shrinkToFit="0" vertical="bottom" wrapText="1"/>
    </xf>
    <xf borderId="19" fillId="4" fontId="6" numFmtId="0" xfId="0" applyAlignment="1" applyBorder="1" applyFont="1">
      <alignment horizontal="center" readingOrder="0" shrinkToFit="0" vertical="center" wrapText="1"/>
    </xf>
    <xf borderId="20" fillId="4" fontId="6" numFmtId="165" xfId="0" applyAlignment="1" applyBorder="1" applyFont="1" applyNumberFormat="1">
      <alignment horizontal="center" readingOrder="0" shrinkToFit="0" vertical="center" wrapText="1"/>
    </xf>
    <xf borderId="21" fillId="4" fontId="6" numFmtId="166" xfId="0" applyAlignment="1" applyBorder="1" applyFont="1" applyNumberFormat="1">
      <alignment horizontal="right" readingOrder="0" shrinkToFit="0" vertical="center" wrapText="1"/>
    </xf>
    <xf borderId="8" fillId="0" fontId="6" numFmtId="14" xfId="0" applyAlignment="1" applyBorder="1" applyFont="1" applyNumberFormat="1">
      <alignment horizontal="center" shrinkToFit="0" vertical="center" wrapText="1"/>
    </xf>
    <xf borderId="8" fillId="0" fontId="6" numFmtId="0" xfId="0" applyAlignment="1" applyBorder="1" applyFont="1">
      <alignment horizontal="right" shrinkToFit="0" vertical="center" wrapText="1"/>
    </xf>
    <xf borderId="19" fillId="4" fontId="6" numFmtId="0" xfId="0" applyAlignment="1" applyBorder="1" applyFont="1">
      <alignment horizontal="center" shrinkToFit="0" vertical="center" wrapText="1"/>
    </xf>
    <xf borderId="20" fillId="4" fontId="6" numFmtId="165" xfId="0" applyAlignment="1" applyBorder="1" applyFont="1" applyNumberFormat="1">
      <alignment horizontal="center" shrinkToFit="0" vertical="center" wrapText="1"/>
    </xf>
    <xf borderId="21" fillId="4" fontId="6" numFmtId="166" xfId="0" applyAlignment="1" applyBorder="1" applyFont="1" applyNumberFormat="1">
      <alignment horizontal="right" shrinkToFit="0" vertical="center" wrapText="1"/>
    </xf>
    <xf borderId="8" fillId="0" fontId="6" numFmtId="166" xfId="0" applyAlignment="1" applyBorder="1" applyFont="1" applyNumberFormat="1">
      <alignment horizontal="right" shrinkToFit="0" vertical="center" wrapText="1"/>
    </xf>
    <xf borderId="8" fillId="0" fontId="6" numFmtId="167" xfId="0" applyAlignment="1" applyBorder="1" applyFont="1" applyNumberFormat="1">
      <alignment horizontal="right" shrinkToFit="0" vertical="center" wrapText="1"/>
    </xf>
    <xf borderId="22" fillId="4" fontId="7" numFmtId="168" xfId="0" applyAlignment="1" applyBorder="1" applyFont="1" applyNumberFormat="1">
      <alignment horizontal="center" readingOrder="0" shrinkToFit="0" vertical="bottom" wrapText="1"/>
    </xf>
    <xf borderId="14" fillId="4" fontId="6" numFmtId="0" xfId="0" applyAlignment="1" applyBorder="1" applyFont="1">
      <alignment horizontal="center" shrinkToFit="0" vertical="center" wrapText="1"/>
    </xf>
    <xf borderId="22" fillId="4" fontId="7" numFmtId="168" xfId="0" applyAlignment="1" applyBorder="1" applyFont="1" applyNumberFormat="1">
      <alignment horizontal="center" shrinkToFit="0" vertical="bottom" wrapText="1"/>
    </xf>
    <xf borderId="23" fillId="4" fontId="6" numFmtId="0" xfId="0" applyAlignment="1" applyBorder="1" applyFont="1">
      <alignment horizontal="center" readingOrder="0" shrinkToFit="0" vertical="center" wrapText="1"/>
    </xf>
    <xf borderId="23" fillId="4" fontId="6" numFmtId="0" xfId="0" applyAlignment="1" applyBorder="1" applyFont="1">
      <alignment horizontal="center" shrinkToFit="0" vertical="center" wrapText="1"/>
    </xf>
    <xf borderId="8" fillId="4" fontId="6" numFmtId="165" xfId="0" applyAlignment="1" applyBorder="1" applyFont="1" applyNumberFormat="1">
      <alignment horizontal="center" shrinkToFit="0" vertical="center" wrapText="1"/>
    </xf>
    <xf borderId="24" fillId="4" fontId="6" numFmtId="166" xfId="0" applyAlignment="1" applyBorder="1" applyFont="1" applyNumberFormat="1">
      <alignment horizontal="right" readingOrder="0" shrinkToFit="0" vertical="center" wrapText="1"/>
    </xf>
    <xf borderId="24" fillId="4" fontId="6" numFmtId="166" xfId="0" applyAlignment="1" applyBorder="1" applyFont="1" applyNumberFormat="1">
      <alignment horizontal="right" shrinkToFit="0" vertical="center" wrapText="1"/>
    </xf>
    <xf borderId="8" fillId="0" fontId="6" numFmtId="166" xfId="0" applyAlignment="1" applyBorder="1" applyFont="1" applyNumberFormat="1">
      <alignment shrinkToFit="0" vertical="bottom" wrapText="1"/>
    </xf>
    <xf borderId="4" fillId="0" fontId="6" numFmtId="0" xfId="0" applyAlignment="1" applyBorder="1" applyFont="1">
      <alignment horizontal="center" shrinkToFit="0" vertical="bottom" wrapText="1"/>
    </xf>
    <xf borderId="25" fillId="4" fontId="6" numFmtId="0" xfId="0" applyAlignment="1" applyBorder="1" applyFont="1">
      <alignment horizontal="center" shrinkToFit="0" vertical="center" wrapText="1"/>
    </xf>
    <xf borderId="8" fillId="4" fontId="6" numFmtId="14" xfId="0" applyAlignment="1" applyBorder="1" applyFont="1" applyNumberFormat="1">
      <alignment horizontal="center" shrinkToFit="0" vertical="center" wrapText="1"/>
    </xf>
    <xf borderId="15" fillId="4" fontId="6" numFmtId="0" xfId="0" applyAlignment="1" applyBorder="1" applyFont="1">
      <alignment readingOrder="0" shrinkToFit="0" vertical="bottom" wrapText="1"/>
    </xf>
    <xf borderId="15" fillId="4" fontId="6" numFmtId="0" xfId="0" applyAlignment="1" applyBorder="1" applyFont="1">
      <alignment horizontal="center" shrinkToFit="0" vertical="center" wrapText="1"/>
    </xf>
    <xf borderId="26" fillId="4" fontId="6" numFmtId="0" xfId="0" applyAlignment="1" applyBorder="1" applyFont="1">
      <alignment horizontal="center" shrinkToFit="0" vertical="center" wrapText="1"/>
    </xf>
    <xf borderId="27" fillId="4" fontId="6" numFmtId="165" xfId="0" applyAlignment="1" applyBorder="1" applyFont="1" applyNumberFormat="1">
      <alignment horizontal="center" shrinkToFit="0" vertical="center" wrapText="1"/>
    </xf>
    <xf borderId="28" fillId="4" fontId="6" numFmtId="166" xfId="0" applyAlignment="1" applyBorder="1" applyFont="1" applyNumberFormat="1">
      <alignment horizontal="right" shrinkToFit="0" vertical="center" wrapText="1"/>
    </xf>
    <xf borderId="27" fillId="4" fontId="6" numFmtId="14" xfId="0" applyAlignment="1" applyBorder="1" applyFont="1" applyNumberFormat="1">
      <alignment horizontal="center" shrinkToFit="0" vertical="center" wrapText="1"/>
    </xf>
    <xf borderId="14" fillId="4" fontId="6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vertical="center"/>
    </xf>
    <xf borderId="8" fillId="4" fontId="3" numFmtId="49" xfId="0" applyAlignment="1" applyBorder="1" applyFont="1" applyNumberFormat="1">
      <alignment horizontal="center" shrinkToFit="0" vertical="center" wrapText="0"/>
    </xf>
    <xf borderId="18" fillId="4" fontId="3" numFmtId="14" xfId="0" applyAlignment="1" applyBorder="1" applyFont="1" applyNumberFormat="1">
      <alignment horizontal="center" shrinkToFit="0" vertical="center" wrapText="0"/>
    </xf>
    <xf borderId="4" fillId="4" fontId="3" numFmtId="49" xfId="0" applyAlignment="1" applyBorder="1" applyFont="1" applyNumberFormat="1">
      <alignment horizontal="center" shrinkToFit="0" vertical="center" wrapText="0"/>
    </xf>
    <xf borderId="5" fillId="4" fontId="3" numFmtId="14" xfId="0" applyAlignment="1" applyBorder="1" applyFont="1" applyNumberFormat="1">
      <alignment horizontal="center" shrinkToFit="0" vertical="center" wrapText="0"/>
    </xf>
    <xf borderId="4" fillId="4" fontId="3" numFmtId="49" xfId="0" applyAlignment="1" applyBorder="1" applyFont="1" applyNumberFormat="1">
      <alignment horizontal="center" vertical="center"/>
    </xf>
    <xf borderId="5" fillId="4" fontId="3" numFmtId="14" xfId="0" applyAlignment="1" applyBorder="1" applyFont="1" applyNumberFormat="1">
      <alignment horizontal="center" vertical="center"/>
    </xf>
    <xf borderId="5" fillId="4" fontId="3" numFmtId="49" xfId="0" applyAlignment="1" applyBorder="1" applyFont="1" applyNumberFormat="1">
      <alignment horizontal="center" readingOrder="0" vertical="center"/>
    </xf>
    <xf borderId="23" fillId="4" fontId="6" numFmtId="49" xfId="0" applyAlignment="1" applyBorder="1" applyFont="1" applyNumberFormat="1">
      <alignment horizontal="center" readingOrder="0" shrinkToFit="0" vertical="center" wrapText="1"/>
    </xf>
    <xf borderId="24" fillId="4" fontId="6" numFmtId="0" xfId="0" applyAlignment="1" applyBorder="1" applyFont="1">
      <alignment horizontal="center" readingOrder="0" vertical="center"/>
    </xf>
    <xf borderId="23" fillId="4" fontId="6" numFmtId="49" xfId="0" applyAlignment="1" applyBorder="1" applyFont="1" applyNumberFormat="1">
      <alignment horizontal="center" vertical="center"/>
    </xf>
    <xf borderId="24" fillId="4" fontId="6" numFmtId="14" xfId="0" applyAlignment="1" applyBorder="1" applyFont="1" applyNumberFormat="1">
      <alignment horizontal="center" vertical="center"/>
    </xf>
    <xf borderId="26" fillId="4" fontId="6" numFmtId="49" xfId="0" applyAlignment="1" applyBorder="1" applyFont="1" applyNumberFormat="1">
      <alignment horizontal="center" vertical="center"/>
    </xf>
    <xf borderId="28" fillId="4" fontId="6" numFmtId="14" xfId="0" applyAlignment="1" applyBorder="1" applyFont="1" applyNumberFormat="1">
      <alignment horizontal="center" vertical="center"/>
    </xf>
    <xf borderId="0" fillId="0" fontId="6" numFmtId="0" xfId="0" applyAlignment="1" applyFont="1">
      <alignment horizontal="left" vertical="center"/>
    </xf>
    <xf borderId="8" fillId="4" fontId="6" numFmtId="0" xfId="0" applyAlignment="1" applyBorder="1" applyFont="1">
      <alignment horizontal="left" vertical="center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400"/>
          <bgColor rgb="FF00B400"/>
        </patternFill>
      </fill>
      <border/>
    </dxf>
    <dxf>
      <font>
        <b/>
      </font>
      <fill>
        <patternFill patternType="solid">
          <fgColor rgb="FFD6E3BC"/>
          <bgColor rgb="FFD6E3BC"/>
        </patternFill>
      </fill>
      <border/>
    </dxf>
    <dxf>
      <font/>
      <fill>
        <patternFill patternType="solid">
          <fgColor rgb="FF3F3F3F"/>
          <bgColor rgb="FF3F3F3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Calibri"/>
              </a:defRPr>
            </a:pPr>
            <a:r>
              <a:t>Burn Down Chart</a:t>
            </a:r>
          </a:p>
        </c:rich>
      </c:tx>
      <c:overlay val="0"/>
    </c:title>
    <c:plotArea>
      <c:layout>
        <c:manualLayout>
          <c:xMode val="edge"/>
          <c:yMode val="edge"/>
          <c:x val="0.13675657564081084"/>
          <c:y val="0.1451862885962065"/>
          <c:w val="0.5857739063956522"/>
          <c:h val="0.6489313584626172"/>
        </c:manualLayout>
      </c:layout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'Iteration 1'!$J$24:$J$53</c:f>
            </c:numRef>
          </c:xVal>
          <c:yVal>
            <c:numRef>
              <c:f>'Iteration 1'!$L$24:$L$53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'Iteration 1'!$J$24:$J$53</c:f>
            </c:numRef>
          </c:xVal>
          <c:yVal>
            <c:numRef>
              <c:f>'Iteration 1'!$M$24:$M$53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88160"/>
        <c:axId val="1816991067"/>
      </c:scatterChart>
      <c:valAx>
        <c:axId val="84078816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595959"/>
                    </a:solidFill>
                    <a:latin typeface="Calibri"/>
                  </a:defRPr>
                </a:pPr>
                <a:r>
                  <a:t>Iteration Timeline (days)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rial"/>
              </a:defRPr>
            </a:pPr>
          </a:p>
        </c:txPr>
        <c:crossAx val="1816991067"/>
      </c:valAx>
      <c:valAx>
        <c:axId val="181699106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595959"/>
                    </a:solidFill>
                    <a:latin typeface="Arial"/>
                  </a:defRPr>
                </a:pPr>
                <a:r>
                  <a:t>Sum of Task Estimates (days)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rial"/>
              </a:defRPr>
            </a:pPr>
          </a:p>
        </c:txPr>
        <c:crossAx val="84078816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Calibri"/>
              </a:defRPr>
            </a:pPr>
            <a:r>
              <a:t>Burn Down Chart</a:t>
            </a:r>
          </a:p>
        </c:rich>
      </c:tx>
      <c:overlay val="0"/>
    </c:title>
    <c:plotArea>
      <c:layout>
        <c:manualLayout>
          <c:xMode val="edge"/>
          <c:yMode val="edge"/>
          <c:x val="0.13675657564081087"/>
          <c:y val="0.14537218653294937"/>
          <c:w val="0.6938342882835109"/>
          <c:h val="0.769626860913641"/>
        </c:manualLayout>
      </c:layout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'Iteration 2'!$J$24:$J$53</c:f>
            </c:numRef>
          </c:xVal>
          <c:yVal>
            <c:numRef>
              <c:f>'Iteration 2'!$L$24:$L$53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'Iteration 2'!$J$24:$J$53</c:f>
            </c:numRef>
          </c:xVal>
          <c:yVal>
            <c:numRef>
              <c:f>'Iteration 2'!$M$24:$M$53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853166"/>
        <c:axId val="574985626"/>
      </c:scatterChart>
      <c:valAx>
        <c:axId val="181585316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Iteration Timeline (days)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74985626"/>
      </c:valAx>
      <c:valAx>
        <c:axId val="57498562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Sum of Task Estimates (days)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1585316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Calibri"/>
              </a:defRPr>
            </a:pPr>
            <a:r>
              <a:t>Burn Down Chart</a:t>
            </a:r>
          </a:p>
        </c:rich>
      </c:tx>
      <c:overlay val="0"/>
    </c:title>
    <c:plotArea>
      <c:layout>
        <c:manualLayout>
          <c:xMode val="edge"/>
          <c:yMode val="edge"/>
          <c:x val="0.13675657564081087"/>
          <c:y val="0.14537218653294937"/>
          <c:w val="0.6938342882835109"/>
          <c:h val="0.769626860913641"/>
        </c:manualLayout>
      </c:layout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'Iteration 3'!$J$24:$J$52</c:f>
            </c:numRef>
          </c:xVal>
          <c:yVal>
            <c:numRef>
              <c:f>'Iteration 3'!$L$24:$L$52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'Iteration 3'!$J$24:$J$52</c:f>
            </c:numRef>
          </c:xVal>
          <c:yVal>
            <c:numRef>
              <c:f>'Iteration 3'!$M$24:$M$52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58905"/>
        <c:axId val="1594054640"/>
      </c:scatterChart>
      <c:valAx>
        <c:axId val="170715890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Iteration Timeline (days)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94054640"/>
      </c:valAx>
      <c:valAx>
        <c:axId val="15940546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Sum of Task Estimates (days)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70715890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Calibri"/>
              </a:defRPr>
            </a:pPr>
            <a:r>
              <a:t>Burn Down Chart</a:t>
            </a:r>
          </a:p>
        </c:rich>
      </c:tx>
      <c:overlay val="0"/>
    </c:title>
    <c:plotArea>
      <c:layout>
        <c:manualLayout>
          <c:xMode val="edge"/>
          <c:yMode val="edge"/>
          <c:x val="0.13675657564081087"/>
          <c:y val="0.14537218653294937"/>
          <c:w val="0.6938342882835109"/>
          <c:h val="0.769626860913641"/>
        </c:manualLayout>
      </c:layout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'Iteration 4'!$J$24:$J$53</c:f>
            </c:numRef>
          </c:xVal>
          <c:yVal>
            <c:numRef>
              <c:f>'Iteration 4'!$L$24:$L$53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'Iteration 4'!$J$24:$J$53</c:f>
            </c:numRef>
          </c:xVal>
          <c:yVal>
            <c:numRef>
              <c:f>'Iteration 4'!$M$24:$M$53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24678"/>
        <c:axId val="1543245202"/>
      </c:scatterChart>
      <c:valAx>
        <c:axId val="129972467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Iteration Timeline (days)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43245202"/>
      </c:valAx>
      <c:valAx>
        <c:axId val="154324520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Sum of Task Estimates (days)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9972467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1</xdr:row>
      <xdr:rowOff>9525</xdr:rowOff>
    </xdr:from>
    <xdr:ext cx="6410325" cy="3714750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1</xdr:row>
      <xdr:rowOff>9525</xdr:rowOff>
    </xdr:from>
    <xdr:ext cx="7038975" cy="3886200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1</xdr:row>
      <xdr:rowOff>9525</xdr:rowOff>
    </xdr:from>
    <xdr:ext cx="7038975" cy="4000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1</xdr:row>
      <xdr:rowOff>9525</xdr:rowOff>
    </xdr:from>
    <xdr:ext cx="7038975" cy="3895725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.14"/>
    <col customWidth="1" min="2" max="2" width="6.71"/>
    <col customWidth="1" min="3" max="3" width="48.57"/>
    <col customWidth="1" min="4" max="4" width="10.57"/>
    <col customWidth="1" min="5" max="5" width="12.86"/>
    <col customWidth="1" min="6" max="6" width="50.14"/>
    <col customWidth="1" min="7" max="7" width="90.43"/>
    <col customWidth="1" min="8" max="8" width="9.57"/>
    <col customWidth="1" min="9" max="9" width="13.14"/>
    <col customWidth="1" min="10" max="10" width="11.0"/>
    <col customWidth="1" min="11" max="26" width="17.14"/>
  </cols>
  <sheetData>
    <row r="1" ht="12.75" customHeight="1">
      <c r="B1" s="1"/>
      <c r="C1" s="2"/>
      <c r="D1" s="3"/>
      <c r="E1" s="1"/>
      <c r="H1" s="4"/>
      <c r="I1" s="5"/>
    </row>
    <row r="2" ht="40.5" customHeight="1">
      <c r="A2" s="6"/>
      <c r="B2" s="7" t="s">
        <v>0</v>
      </c>
      <c r="C2" s="7" t="s">
        <v>1</v>
      </c>
      <c r="D2" s="8" t="s">
        <v>2</v>
      </c>
      <c r="E2" s="9" t="s">
        <v>3</v>
      </c>
      <c r="F2" s="10" t="s">
        <v>4</v>
      </c>
      <c r="G2" s="10" t="s">
        <v>5</v>
      </c>
      <c r="H2" s="11" t="s">
        <v>6</v>
      </c>
      <c r="I2" s="11" t="s">
        <v>7</v>
      </c>
      <c r="J2" s="11" t="s">
        <v>8</v>
      </c>
      <c r="K2" s="12"/>
      <c r="L2" s="12"/>
      <c r="M2" s="12"/>
      <c r="N2" s="12"/>
      <c r="O2" s="12"/>
      <c r="P2" s="12"/>
      <c r="Q2" s="12"/>
      <c r="R2" s="12"/>
      <c r="S2" s="12"/>
      <c r="T2" s="6"/>
      <c r="U2" s="6"/>
      <c r="V2" s="6"/>
      <c r="W2" s="6"/>
      <c r="X2" s="6"/>
      <c r="Y2" s="6"/>
      <c r="Z2" s="6"/>
    </row>
    <row r="3" ht="15.0" customHeight="1">
      <c r="B3" s="13">
        <v>1.0</v>
      </c>
      <c r="C3" s="14" t="s">
        <v>9</v>
      </c>
      <c r="D3" s="15">
        <v>10.0</v>
      </c>
      <c r="E3" s="16">
        <v>1.1</v>
      </c>
      <c r="F3" s="17" t="s">
        <v>10</v>
      </c>
      <c r="G3" s="18"/>
      <c r="H3" s="19">
        <v>1.0</v>
      </c>
      <c r="I3" s="20" t="s">
        <v>11</v>
      </c>
      <c r="J3" s="20"/>
    </row>
    <row r="4" ht="15.0" customHeight="1">
      <c r="C4" s="14" t="s">
        <v>9</v>
      </c>
      <c r="D4" s="15">
        <v>10.0</v>
      </c>
      <c r="E4" s="16">
        <v>1.2</v>
      </c>
      <c r="F4" s="17" t="s">
        <v>12</v>
      </c>
      <c r="G4" s="21" t="s">
        <v>13</v>
      </c>
      <c r="H4" s="22">
        <v>0.5</v>
      </c>
      <c r="I4" s="23" t="s">
        <v>11</v>
      </c>
      <c r="J4" s="20"/>
    </row>
    <row r="5" ht="15.0" customHeight="1">
      <c r="B5" s="13">
        <v>1.0</v>
      </c>
      <c r="C5" s="14" t="s">
        <v>9</v>
      </c>
      <c r="D5" s="15">
        <v>10.0</v>
      </c>
      <c r="E5" s="16">
        <v>1.3</v>
      </c>
      <c r="F5" s="24" t="s">
        <v>14</v>
      </c>
      <c r="G5" s="25"/>
      <c r="H5" s="22">
        <v>1.0</v>
      </c>
      <c r="I5" s="23" t="s">
        <v>11</v>
      </c>
      <c r="J5" s="20"/>
    </row>
    <row r="6" ht="15.0" customHeight="1">
      <c r="B6" s="13">
        <v>1.0</v>
      </c>
      <c r="C6" s="14" t="s">
        <v>9</v>
      </c>
      <c r="D6" s="15">
        <v>10.0</v>
      </c>
      <c r="E6" s="16">
        <v>1.4</v>
      </c>
      <c r="F6" s="24" t="s">
        <v>15</v>
      </c>
      <c r="G6" s="26" t="s">
        <v>16</v>
      </c>
      <c r="H6" s="22">
        <v>0.5</v>
      </c>
      <c r="I6" s="23" t="s">
        <v>11</v>
      </c>
      <c r="J6" s="20"/>
    </row>
    <row r="7" ht="15.0" customHeight="1">
      <c r="B7" s="13"/>
      <c r="C7" s="14"/>
      <c r="D7" s="15"/>
      <c r="E7" s="16"/>
      <c r="F7" s="17"/>
      <c r="G7" s="27"/>
      <c r="H7" s="22"/>
      <c r="I7" s="23"/>
      <c r="J7" s="20"/>
    </row>
    <row r="8" ht="15.0" customHeight="1">
      <c r="B8" s="28">
        <v>2.0</v>
      </c>
      <c r="C8" s="29" t="s">
        <v>17</v>
      </c>
      <c r="D8" s="15">
        <v>20.0</v>
      </c>
      <c r="E8" s="16">
        <v>2.1</v>
      </c>
      <c r="F8" s="17" t="s">
        <v>18</v>
      </c>
      <c r="G8" s="27" t="s">
        <v>19</v>
      </c>
      <c r="H8" s="22">
        <v>1.0</v>
      </c>
      <c r="I8" s="23" t="s">
        <v>20</v>
      </c>
      <c r="J8" s="20"/>
    </row>
    <row r="9" ht="15.0" customHeight="1">
      <c r="B9" s="28">
        <v>2.0</v>
      </c>
      <c r="C9" s="29" t="s">
        <v>17</v>
      </c>
      <c r="D9" s="15">
        <v>20.0</v>
      </c>
      <c r="E9" s="16">
        <v>2.2</v>
      </c>
      <c r="F9" s="17" t="s">
        <v>21</v>
      </c>
      <c r="G9" s="27" t="s">
        <v>22</v>
      </c>
      <c r="H9" s="22">
        <v>1.5</v>
      </c>
      <c r="I9" s="23" t="s">
        <v>23</v>
      </c>
      <c r="J9" s="20"/>
    </row>
    <row r="10" ht="15.0" customHeight="1">
      <c r="B10" s="28">
        <v>2.0</v>
      </c>
      <c r="C10" s="29" t="s">
        <v>17</v>
      </c>
      <c r="D10" s="15">
        <v>20.0</v>
      </c>
      <c r="E10" s="16">
        <v>2.3</v>
      </c>
      <c r="F10" s="17" t="s">
        <v>24</v>
      </c>
      <c r="G10" s="27" t="s">
        <v>25</v>
      </c>
      <c r="H10" s="22">
        <v>1.5</v>
      </c>
      <c r="I10" s="23" t="s">
        <v>26</v>
      </c>
      <c r="J10" s="20"/>
    </row>
    <row r="11" ht="15.0" customHeight="1">
      <c r="B11" s="28">
        <v>2.0</v>
      </c>
      <c r="C11" s="29" t="s">
        <v>17</v>
      </c>
      <c r="D11" s="15">
        <v>20.0</v>
      </c>
      <c r="E11" s="16">
        <v>2.4</v>
      </c>
      <c r="F11" s="17" t="s">
        <v>27</v>
      </c>
      <c r="G11" s="27" t="s">
        <v>28</v>
      </c>
      <c r="H11" s="22">
        <v>1.0</v>
      </c>
      <c r="I11" s="23" t="s">
        <v>29</v>
      </c>
      <c r="J11" s="20"/>
    </row>
    <row r="12" ht="15.0" customHeight="1">
      <c r="B12" s="28">
        <v>2.0</v>
      </c>
      <c r="C12" s="29" t="s">
        <v>17</v>
      </c>
      <c r="D12" s="15">
        <v>20.0</v>
      </c>
      <c r="E12" s="16">
        <v>2.5</v>
      </c>
      <c r="F12" s="17" t="s">
        <v>30</v>
      </c>
      <c r="G12" s="27" t="s">
        <v>31</v>
      </c>
      <c r="H12" s="22">
        <v>1.0</v>
      </c>
      <c r="I12" s="23" t="s">
        <v>32</v>
      </c>
      <c r="J12" s="20"/>
    </row>
    <row r="13" ht="15.0" customHeight="1">
      <c r="B13" s="28">
        <v>2.0</v>
      </c>
      <c r="C13" s="29" t="s">
        <v>17</v>
      </c>
      <c r="D13" s="15">
        <v>20.0</v>
      </c>
      <c r="E13" s="16">
        <v>2.6</v>
      </c>
      <c r="F13" s="17" t="s">
        <v>33</v>
      </c>
      <c r="G13" s="27" t="s">
        <v>34</v>
      </c>
      <c r="H13" s="22">
        <v>1.5</v>
      </c>
      <c r="I13" s="23" t="s">
        <v>11</v>
      </c>
      <c r="J13" s="20"/>
    </row>
    <row r="14" ht="15.0" customHeight="1">
      <c r="B14" s="28"/>
      <c r="C14" s="29"/>
      <c r="D14" s="15"/>
      <c r="E14" s="16"/>
      <c r="F14" s="17"/>
      <c r="G14" s="27"/>
      <c r="H14" s="22"/>
      <c r="I14" s="23"/>
      <c r="J14" s="20"/>
    </row>
    <row r="15" ht="15.0" customHeight="1">
      <c r="B15" s="28">
        <v>3.0</v>
      </c>
      <c r="C15" s="29" t="s">
        <v>35</v>
      </c>
      <c r="D15" s="15">
        <v>30.0</v>
      </c>
      <c r="E15" s="16">
        <v>3.1</v>
      </c>
      <c r="F15" s="17" t="s">
        <v>36</v>
      </c>
      <c r="G15" s="27" t="s">
        <v>37</v>
      </c>
      <c r="H15" s="22">
        <v>1.0</v>
      </c>
      <c r="I15" s="23" t="s">
        <v>11</v>
      </c>
      <c r="J15" s="20"/>
    </row>
    <row r="16" ht="15.0" customHeight="1">
      <c r="B16" s="28">
        <v>3.0</v>
      </c>
      <c r="C16" s="29" t="s">
        <v>35</v>
      </c>
      <c r="D16" s="15">
        <v>30.0</v>
      </c>
      <c r="E16" s="16">
        <v>3.2</v>
      </c>
      <c r="F16" s="17" t="s">
        <v>38</v>
      </c>
      <c r="G16" s="27" t="s">
        <v>39</v>
      </c>
      <c r="H16" s="22">
        <v>1.0</v>
      </c>
      <c r="I16" s="30" t="s">
        <v>11</v>
      </c>
      <c r="J16" s="20"/>
    </row>
    <row r="17" ht="15.0" customHeight="1">
      <c r="B17" s="28">
        <v>3.0</v>
      </c>
      <c r="C17" s="29" t="s">
        <v>35</v>
      </c>
      <c r="D17" s="15">
        <v>30.0</v>
      </c>
      <c r="E17" s="16">
        <v>3.3</v>
      </c>
      <c r="F17" s="17" t="s">
        <v>40</v>
      </c>
      <c r="G17" s="27" t="s">
        <v>41</v>
      </c>
      <c r="H17" s="22">
        <v>3.0</v>
      </c>
      <c r="I17" s="30" t="s">
        <v>11</v>
      </c>
      <c r="J17" s="20"/>
    </row>
    <row r="18" ht="15.0" customHeight="1">
      <c r="B18" s="28">
        <v>3.0</v>
      </c>
      <c r="C18" s="29" t="s">
        <v>35</v>
      </c>
      <c r="D18" s="15">
        <v>30.0</v>
      </c>
      <c r="E18" s="16">
        <v>3.4</v>
      </c>
      <c r="F18" s="17" t="s">
        <v>42</v>
      </c>
      <c r="G18" s="27" t="s">
        <v>43</v>
      </c>
      <c r="H18" s="22">
        <v>0.5</v>
      </c>
      <c r="I18" s="30" t="s">
        <v>11</v>
      </c>
      <c r="J18" s="20"/>
    </row>
    <row r="19" ht="15.0" customHeight="1">
      <c r="B19" s="28"/>
      <c r="C19" s="29"/>
      <c r="D19" s="15"/>
      <c r="E19" s="16"/>
      <c r="F19" s="31"/>
      <c r="G19" s="27"/>
      <c r="H19" s="22"/>
      <c r="I19" s="30"/>
      <c r="J19" s="20"/>
    </row>
    <row r="20" ht="15.0" customHeight="1">
      <c r="B20" s="28">
        <v>4.0</v>
      </c>
      <c r="C20" s="29" t="s">
        <v>44</v>
      </c>
      <c r="D20" s="32">
        <v>40.0</v>
      </c>
      <c r="E20" s="16">
        <v>4.1</v>
      </c>
      <c r="F20" s="31" t="s">
        <v>45</v>
      </c>
      <c r="G20" s="27"/>
      <c r="H20" s="33">
        <v>3.0</v>
      </c>
      <c r="I20" s="34" t="s">
        <v>29</v>
      </c>
      <c r="J20" s="20"/>
    </row>
    <row r="21" ht="15.0" customHeight="1">
      <c r="B21" s="28">
        <v>4.0</v>
      </c>
      <c r="C21" s="29" t="s">
        <v>44</v>
      </c>
      <c r="D21" s="15">
        <v>40.0</v>
      </c>
      <c r="E21" s="16">
        <v>4.2</v>
      </c>
      <c r="F21" s="31" t="s">
        <v>46</v>
      </c>
      <c r="G21" s="27"/>
      <c r="H21" s="22">
        <v>0.5</v>
      </c>
      <c r="I21" s="34" t="s">
        <v>20</v>
      </c>
      <c r="J21" s="20"/>
    </row>
    <row r="22" ht="15.0" customHeight="1">
      <c r="B22" s="28">
        <v>4.0</v>
      </c>
      <c r="C22" s="29" t="s">
        <v>44</v>
      </c>
      <c r="D22" s="15">
        <v>40.0</v>
      </c>
      <c r="E22" s="16">
        <v>4.3</v>
      </c>
      <c r="F22" s="31" t="s">
        <v>47</v>
      </c>
      <c r="G22" s="27" t="s">
        <v>48</v>
      </c>
      <c r="H22" s="22">
        <v>2.0</v>
      </c>
      <c r="I22" s="30" t="s">
        <v>11</v>
      </c>
      <c r="J22" s="20"/>
    </row>
    <row r="23" ht="15.0" customHeight="1">
      <c r="B23" s="28">
        <v>4.0</v>
      </c>
      <c r="C23" s="29" t="s">
        <v>44</v>
      </c>
      <c r="D23" s="15">
        <v>40.0</v>
      </c>
      <c r="E23" s="16">
        <v>4.4</v>
      </c>
      <c r="F23" s="17" t="s">
        <v>49</v>
      </c>
      <c r="G23" s="27" t="s">
        <v>50</v>
      </c>
      <c r="H23" s="22">
        <v>1.0</v>
      </c>
      <c r="I23" s="34" t="s">
        <v>20</v>
      </c>
      <c r="J23" s="20"/>
    </row>
    <row r="24" ht="15.0" customHeight="1">
      <c r="B24" s="28">
        <v>4.0</v>
      </c>
      <c r="C24" s="29" t="s">
        <v>44</v>
      </c>
      <c r="D24" s="15">
        <v>40.0</v>
      </c>
      <c r="E24" s="16">
        <v>4.5</v>
      </c>
      <c r="F24" s="17" t="s">
        <v>51</v>
      </c>
      <c r="G24" s="27"/>
      <c r="H24" s="22">
        <v>0.5</v>
      </c>
      <c r="I24" s="34" t="s">
        <v>20</v>
      </c>
      <c r="J24" s="20"/>
    </row>
    <row r="25" ht="15.0" customHeight="1">
      <c r="B25" s="28">
        <v>4.0</v>
      </c>
      <c r="C25" s="29" t="s">
        <v>44</v>
      </c>
      <c r="D25" s="15">
        <v>40.0</v>
      </c>
      <c r="E25" s="16">
        <v>4.6</v>
      </c>
      <c r="F25" s="17" t="s">
        <v>52</v>
      </c>
      <c r="G25" s="27" t="s">
        <v>53</v>
      </c>
      <c r="H25" s="22">
        <v>0.5</v>
      </c>
      <c r="I25" s="30" t="s">
        <v>20</v>
      </c>
      <c r="J25" s="20"/>
    </row>
    <row r="26" ht="15.0" customHeight="1">
      <c r="B26" s="35"/>
      <c r="C26" s="36"/>
      <c r="D26" s="37"/>
      <c r="E26" s="38"/>
      <c r="F26" s="39"/>
      <c r="G26" s="40"/>
      <c r="H26" s="22"/>
      <c r="I26" s="30"/>
      <c r="J26" s="20"/>
    </row>
    <row r="27" ht="15.0" customHeight="1">
      <c r="B27" s="35">
        <v>5.0</v>
      </c>
      <c r="C27" s="36" t="s">
        <v>54</v>
      </c>
      <c r="D27" s="37">
        <v>50.0</v>
      </c>
      <c r="E27" s="38">
        <v>5.1</v>
      </c>
      <c r="F27" s="39" t="s">
        <v>55</v>
      </c>
      <c r="G27" s="40" t="s">
        <v>56</v>
      </c>
      <c r="H27" s="22">
        <v>0.5</v>
      </c>
      <c r="I27" s="30" t="s">
        <v>23</v>
      </c>
      <c r="J27" s="20" t="s">
        <v>26</v>
      </c>
    </row>
    <row r="28" ht="15.0" customHeight="1">
      <c r="B28" s="35">
        <v>5.0</v>
      </c>
      <c r="C28" s="36" t="s">
        <v>54</v>
      </c>
      <c r="D28" s="37">
        <v>50.0</v>
      </c>
      <c r="E28" s="38">
        <v>5.2</v>
      </c>
      <c r="F28" s="39" t="s">
        <v>57</v>
      </c>
      <c r="G28" s="40" t="s">
        <v>58</v>
      </c>
      <c r="H28" s="22">
        <v>1.5</v>
      </c>
      <c r="I28" s="30" t="s">
        <v>23</v>
      </c>
      <c r="J28" s="20" t="s">
        <v>26</v>
      </c>
    </row>
    <row r="29" ht="15.0" customHeight="1">
      <c r="B29" s="35">
        <v>5.0</v>
      </c>
      <c r="C29" s="36" t="s">
        <v>54</v>
      </c>
      <c r="D29" s="37">
        <v>50.0</v>
      </c>
      <c r="E29" s="38">
        <v>5.3</v>
      </c>
      <c r="F29" s="39" t="s">
        <v>59</v>
      </c>
      <c r="G29" s="40" t="s">
        <v>60</v>
      </c>
      <c r="H29" s="22">
        <v>1.5</v>
      </c>
      <c r="I29" s="30" t="s">
        <v>23</v>
      </c>
      <c r="J29" s="20" t="s">
        <v>26</v>
      </c>
    </row>
    <row r="30" ht="15.0" customHeight="1">
      <c r="B30" s="35">
        <v>5.0</v>
      </c>
      <c r="C30" s="36" t="s">
        <v>54</v>
      </c>
      <c r="D30" s="37">
        <v>50.0</v>
      </c>
      <c r="E30" s="38">
        <v>5.4</v>
      </c>
      <c r="F30" s="39" t="s">
        <v>61</v>
      </c>
      <c r="G30" s="40" t="s">
        <v>62</v>
      </c>
      <c r="H30" s="22">
        <v>0.5</v>
      </c>
      <c r="I30" s="30" t="s">
        <v>23</v>
      </c>
      <c r="J30" s="20" t="s">
        <v>26</v>
      </c>
    </row>
    <row r="31" ht="15.0" customHeight="1">
      <c r="B31" s="35"/>
      <c r="C31" s="36"/>
      <c r="D31" s="37"/>
      <c r="E31" s="38"/>
      <c r="F31" s="39"/>
      <c r="G31" s="40"/>
      <c r="H31" s="22"/>
      <c r="I31" s="30"/>
      <c r="J31" s="20"/>
    </row>
    <row r="32" ht="15.0" customHeight="1">
      <c r="B32" s="35">
        <v>6.0</v>
      </c>
      <c r="C32" s="36" t="s">
        <v>63</v>
      </c>
      <c r="D32" s="37">
        <v>60.0</v>
      </c>
      <c r="E32" s="38">
        <v>6.1</v>
      </c>
      <c r="F32" s="39" t="s">
        <v>64</v>
      </c>
      <c r="G32" s="40" t="s">
        <v>65</v>
      </c>
      <c r="H32" s="22">
        <v>1.5</v>
      </c>
      <c r="I32" s="30" t="s">
        <v>23</v>
      </c>
      <c r="J32" s="20" t="s">
        <v>26</v>
      </c>
    </row>
    <row r="33" ht="15.0" customHeight="1">
      <c r="B33" s="35">
        <v>6.0</v>
      </c>
      <c r="C33" s="36" t="s">
        <v>63</v>
      </c>
      <c r="D33" s="37">
        <v>60.0</v>
      </c>
      <c r="E33" s="38">
        <v>6.2</v>
      </c>
      <c r="F33" s="39" t="s">
        <v>66</v>
      </c>
      <c r="G33" s="40" t="s">
        <v>67</v>
      </c>
      <c r="H33" s="22">
        <v>1.0</v>
      </c>
      <c r="I33" s="30" t="s">
        <v>23</v>
      </c>
      <c r="J33" s="20" t="s">
        <v>26</v>
      </c>
    </row>
    <row r="34" ht="15.0" customHeight="1">
      <c r="B34" s="35">
        <v>6.0</v>
      </c>
      <c r="C34" s="36" t="s">
        <v>63</v>
      </c>
      <c r="D34" s="37">
        <v>60.0</v>
      </c>
      <c r="E34" s="38">
        <v>6.3</v>
      </c>
      <c r="F34" s="39" t="s">
        <v>61</v>
      </c>
      <c r="G34" s="40" t="s">
        <v>68</v>
      </c>
      <c r="H34" s="22">
        <v>1.0</v>
      </c>
      <c r="I34" s="30" t="s">
        <v>20</v>
      </c>
      <c r="J34" s="20" t="s">
        <v>20</v>
      </c>
    </row>
    <row r="35" ht="15.0" customHeight="1">
      <c r="B35" s="35">
        <v>6.0</v>
      </c>
      <c r="C35" s="36" t="s">
        <v>63</v>
      </c>
      <c r="D35" s="37">
        <v>60.0</v>
      </c>
      <c r="E35" s="38">
        <v>6.4</v>
      </c>
      <c r="F35" s="39" t="s">
        <v>69</v>
      </c>
      <c r="G35" s="40" t="s">
        <v>70</v>
      </c>
      <c r="H35" s="22">
        <v>1.0</v>
      </c>
      <c r="I35" s="30" t="s">
        <v>23</v>
      </c>
      <c r="J35" s="20" t="s">
        <v>26</v>
      </c>
    </row>
    <row r="36" ht="15.0" customHeight="1">
      <c r="B36" s="35"/>
      <c r="C36" s="36"/>
      <c r="D36" s="37"/>
      <c r="E36" s="38"/>
      <c r="F36" s="39"/>
      <c r="G36" s="40"/>
      <c r="H36" s="22"/>
      <c r="I36" s="30"/>
      <c r="J36" s="20"/>
    </row>
    <row r="37" ht="15.0" customHeight="1">
      <c r="B37" s="35">
        <v>7.0</v>
      </c>
      <c r="C37" s="36" t="s">
        <v>71</v>
      </c>
      <c r="D37" s="37">
        <v>70.0</v>
      </c>
      <c r="E37" s="38">
        <v>7.1</v>
      </c>
      <c r="F37" s="39" t="s">
        <v>72</v>
      </c>
      <c r="G37" s="40" t="s">
        <v>73</v>
      </c>
      <c r="H37" s="22">
        <v>0.5</v>
      </c>
      <c r="I37" s="30" t="s">
        <v>23</v>
      </c>
      <c r="J37" s="20" t="s">
        <v>26</v>
      </c>
    </row>
    <row r="38" ht="15.0" customHeight="1">
      <c r="B38" s="35">
        <v>7.0</v>
      </c>
      <c r="C38" s="36" t="s">
        <v>71</v>
      </c>
      <c r="D38" s="37">
        <v>70.0</v>
      </c>
      <c r="E38" s="38">
        <v>7.2</v>
      </c>
      <c r="F38" s="39" t="s">
        <v>74</v>
      </c>
      <c r="G38" s="40" t="s">
        <v>75</v>
      </c>
      <c r="H38" s="22">
        <v>0.5</v>
      </c>
      <c r="I38" s="30" t="s">
        <v>23</v>
      </c>
      <c r="J38" s="20" t="s">
        <v>26</v>
      </c>
    </row>
    <row r="39" ht="15.0" customHeight="1">
      <c r="B39" s="35"/>
      <c r="C39" s="36"/>
      <c r="D39" s="37"/>
      <c r="E39" s="38"/>
      <c r="F39" s="39"/>
      <c r="G39" s="40"/>
      <c r="H39" s="22"/>
      <c r="I39" s="30"/>
      <c r="J39" s="20"/>
    </row>
    <row r="40" ht="15.0" customHeight="1">
      <c r="B40" s="35">
        <v>8.0</v>
      </c>
      <c r="C40" s="36" t="s">
        <v>76</v>
      </c>
      <c r="D40" s="37">
        <v>80.0</v>
      </c>
      <c r="E40" s="38">
        <v>8.1</v>
      </c>
      <c r="F40" s="39" t="s">
        <v>77</v>
      </c>
      <c r="G40" s="40" t="s">
        <v>78</v>
      </c>
      <c r="H40" s="22">
        <v>1.0</v>
      </c>
      <c r="I40" s="30" t="s">
        <v>23</v>
      </c>
      <c r="J40" s="20" t="s">
        <v>32</v>
      </c>
    </row>
    <row r="41" ht="15.0" customHeight="1">
      <c r="B41" s="35">
        <v>8.0</v>
      </c>
      <c r="C41" s="36" t="s">
        <v>76</v>
      </c>
      <c r="D41" s="37">
        <v>80.0</v>
      </c>
      <c r="E41" s="38">
        <v>8.2</v>
      </c>
      <c r="F41" s="39" t="s">
        <v>79</v>
      </c>
      <c r="G41" s="40" t="s">
        <v>80</v>
      </c>
      <c r="H41" s="22">
        <v>1.0</v>
      </c>
      <c r="I41" s="30" t="s">
        <v>23</v>
      </c>
      <c r="J41" s="20" t="s">
        <v>32</v>
      </c>
    </row>
    <row r="42" ht="15.0" customHeight="1">
      <c r="B42" s="35"/>
      <c r="C42" s="36"/>
      <c r="D42" s="37"/>
      <c r="E42" s="38"/>
      <c r="F42" s="39"/>
      <c r="G42" s="40"/>
      <c r="H42" s="22"/>
      <c r="I42" s="30"/>
      <c r="J42" s="20"/>
    </row>
    <row r="43" ht="15.0" customHeight="1">
      <c r="B43" s="35">
        <v>9.0</v>
      </c>
      <c r="C43" s="36" t="s">
        <v>81</v>
      </c>
      <c r="D43" s="37">
        <v>90.0</v>
      </c>
      <c r="E43" s="38">
        <v>9.1</v>
      </c>
      <c r="F43" s="41" t="s">
        <v>82</v>
      </c>
      <c r="G43" s="42" t="s">
        <v>83</v>
      </c>
      <c r="H43" s="22">
        <v>1.5</v>
      </c>
      <c r="I43" s="30" t="s">
        <v>20</v>
      </c>
      <c r="J43" s="20"/>
    </row>
    <row r="44" ht="15.0" customHeight="1">
      <c r="B44" s="35">
        <v>9.0</v>
      </c>
      <c r="C44" s="36" t="s">
        <v>81</v>
      </c>
      <c r="D44" s="37">
        <v>90.0</v>
      </c>
      <c r="E44" s="43">
        <v>9.2</v>
      </c>
      <c r="F44" s="39" t="s">
        <v>84</v>
      </c>
      <c r="G44" s="40" t="s">
        <v>85</v>
      </c>
      <c r="H44" s="22">
        <v>2.0</v>
      </c>
      <c r="I44" s="30" t="s">
        <v>20</v>
      </c>
      <c r="J44" s="20"/>
    </row>
    <row r="45" ht="15.0" customHeight="1">
      <c r="B45" s="35">
        <v>9.0</v>
      </c>
      <c r="C45" s="36" t="s">
        <v>81</v>
      </c>
      <c r="D45" s="37">
        <v>90.0</v>
      </c>
      <c r="E45" s="43">
        <v>9.3</v>
      </c>
      <c r="F45" s="41" t="s">
        <v>86</v>
      </c>
      <c r="G45" s="42" t="s">
        <v>87</v>
      </c>
      <c r="H45" s="22">
        <v>1.0</v>
      </c>
      <c r="I45" s="30" t="s">
        <v>20</v>
      </c>
      <c r="J45" s="20"/>
    </row>
    <row r="46" ht="15.0" customHeight="1">
      <c r="B46" s="35">
        <v>9.0</v>
      </c>
      <c r="C46" s="36" t="s">
        <v>81</v>
      </c>
      <c r="D46" s="37">
        <v>90.0</v>
      </c>
      <c r="E46" s="43">
        <v>9.4</v>
      </c>
      <c r="F46" s="41" t="s">
        <v>88</v>
      </c>
      <c r="G46" s="41" t="s">
        <v>88</v>
      </c>
      <c r="H46" s="22">
        <v>0.5</v>
      </c>
      <c r="I46" s="30" t="s">
        <v>20</v>
      </c>
      <c r="J46" s="20"/>
    </row>
    <row r="47" ht="15.0" customHeight="1">
      <c r="B47" s="35"/>
      <c r="C47" s="36"/>
      <c r="D47" s="37"/>
      <c r="E47" s="38"/>
      <c r="F47" s="39"/>
      <c r="G47" s="40"/>
      <c r="H47" s="22"/>
      <c r="I47" s="30"/>
      <c r="J47" s="20"/>
    </row>
    <row r="48" ht="15.0" customHeight="1">
      <c r="B48" s="35"/>
      <c r="C48" s="36"/>
      <c r="D48" s="37"/>
      <c r="E48" s="38"/>
      <c r="F48" s="39"/>
      <c r="G48" s="40"/>
      <c r="H48" s="22"/>
      <c r="I48" s="30"/>
      <c r="J48" s="20"/>
    </row>
    <row r="49" ht="15.0" customHeight="1">
      <c r="B49" s="35"/>
      <c r="C49" s="36"/>
      <c r="D49" s="37"/>
      <c r="E49" s="38"/>
      <c r="F49" s="39"/>
      <c r="G49" s="40"/>
      <c r="H49" s="22"/>
      <c r="I49" s="30"/>
      <c r="J49" s="20"/>
    </row>
    <row r="50" ht="15.0" customHeight="1">
      <c r="B50" s="35"/>
      <c r="C50" s="36"/>
      <c r="D50" s="37"/>
      <c r="E50" s="38"/>
      <c r="F50" s="39"/>
      <c r="G50" s="40"/>
      <c r="H50" s="22"/>
      <c r="I50" s="30"/>
      <c r="J50" s="20"/>
    </row>
    <row r="51" ht="15.0" customHeight="1">
      <c r="B51" s="35">
        <v>10.0</v>
      </c>
      <c r="C51" s="36" t="s">
        <v>89</v>
      </c>
      <c r="D51" s="37">
        <v>50.0</v>
      </c>
      <c r="E51" s="38">
        <v>10.1</v>
      </c>
      <c r="F51" s="39" t="s">
        <v>90</v>
      </c>
      <c r="G51" s="40" t="s">
        <v>91</v>
      </c>
      <c r="H51" s="22">
        <v>1.5</v>
      </c>
      <c r="I51" s="30" t="s">
        <v>23</v>
      </c>
      <c r="J51" s="20" t="s">
        <v>32</v>
      </c>
    </row>
    <row r="52" ht="15.0" customHeight="1">
      <c r="B52" s="35">
        <v>10.0</v>
      </c>
      <c r="C52" s="36" t="s">
        <v>89</v>
      </c>
      <c r="D52" s="37">
        <v>50.0</v>
      </c>
      <c r="E52" s="38">
        <v>10.2</v>
      </c>
      <c r="F52" s="39" t="s">
        <v>92</v>
      </c>
      <c r="G52" s="40" t="s">
        <v>93</v>
      </c>
      <c r="H52" s="22">
        <v>0.5</v>
      </c>
      <c r="I52" s="30" t="s">
        <v>20</v>
      </c>
      <c r="J52" s="20" t="s">
        <v>20</v>
      </c>
    </row>
    <row r="53" ht="15.0" customHeight="1">
      <c r="B53" s="35">
        <v>10.0</v>
      </c>
      <c r="C53" s="36" t="s">
        <v>89</v>
      </c>
      <c r="D53" s="37">
        <v>50.0</v>
      </c>
      <c r="E53" s="38">
        <v>10.3</v>
      </c>
      <c r="F53" s="39" t="s">
        <v>94</v>
      </c>
      <c r="G53" s="40" t="s">
        <v>95</v>
      </c>
      <c r="H53" s="22">
        <v>1.5</v>
      </c>
      <c r="I53" s="30" t="s">
        <v>23</v>
      </c>
      <c r="J53" s="20" t="s">
        <v>32</v>
      </c>
    </row>
    <row r="54" ht="15.0" customHeight="1">
      <c r="B54" s="35"/>
      <c r="C54" s="36"/>
      <c r="D54" s="37"/>
      <c r="E54" s="38"/>
      <c r="F54" s="39"/>
      <c r="G54" s="40"/>
      <c r="H54" s="22"/>
      <c r="I54" s="30"/>
      <c r="J54" s="20"/>
    </row>
    <row r="55" ht="15.0" customHeight="1">
      <c r="B55" s="35">
        <v>11.0</v>
      </c>
      <c r="C55" s="36" t="s">
        <v>96</v>
      </c>
      <c r="D55" s="37">
        <v>60.0</v>
      </c>
      <c r="E55" s="38">
        <v>11.1</v>
      </c>
      <c r="F55" s="41" t="s">
        <v>97</v>
      </c>
      <c r="G55" s="42" t="s">
        <v>97</v>
      </c>
      <c r="H55" s="33">
        <v>2.5</v>
      </c>
      <c r="I55" s="30" t="s">
        <v>23</v>
      </c>
      <c r="J55" s="20" t="s">
        <v>32</v>
      </c>
    </row>
    <row r="56" ht="15.0" customHeight="1">
      <c r="B56" s="35">
        <v>11.0</v>
      </c>
      <c r="C56" s="36" t="s">
        <v>96</v>
      </c>
      <c r="D56" s="37">
        <v>60.0</v>
      </c>
      <c r="E56" s="38">
        <v>11.2</v>
      </c>
      <c r="F56" s="41" t="s">
        <v>98</v>
      </c>
      <c r="G56" s="42" t="s">
        <v>98</v>
      </c>
      <c r="H56" s="33">
        <v>1.5</v>
      </c>
      <c r="I56" s="30" t="s">
        <v>20</v>
      </c>
      <c r="J56" s="20" t="s">
        <v>20</v>
      </c>
    </row>
    <row r="57" ht="15.0" customHeight="1">
      <c r="B57" s="35">
        <v>11.0</v>
      </c>
      <c r="C57" s="36" t="s">
        <v>96</v>
      </c>
      <c r="D57" s="37">
        <v>60.0</v>
      </c>
      <c r="E57" s="38">
        <v>11.3</v>
      </c>
      <c r="F57" s="41" t="s">
        <v>99</v>
      </c>
      <c r="G57" s="40" t="s">
        <v>100</v>
      </c>
      <c r="H57" s="22">
        <v>1.5</v>
      </c>
      <c r="I57" s="30" t="s">
        <v>23</v>
      </c>
      <c r="J57" s="20" t="s">
        <v>32</v>
      </c>
    </row>
    <row r="58" ht="15.0" customHeight="1">
      <c r="B58" s="35">
        <v>11.0</v>
      </c>
      <c r="C58" s="36" t="s">
        <v>96</v>
      </c>
      <c r="D58" s="37">
        <v>60.0</v>
      </c>
      <c r="E58" s="38">
        <v>11.4</v>
      </c>
      <c r="F58" s="39" t="s">
        <v>101</v>
      </c>
      <c r="G58" s="40" t="s">
        <v>102</v>
      </c>
      <c r="H58" s="22">
        <v>0.5</v>
      </c>
      <c r="I58" s="30" t="s">
        <v>23</v>
      </c>
      <c r="J58" s="20" t="s">
        <v>32</v>
      </c>
    </row>
    <row r="59" ht="15.0" customHeight="1">
      <c r="B59" s="35">
        <v>11.0</v>
      </c>
      <c r="C59" s="36" t="s">
        <v>96</v>
      </c>
      <c r="D59" s="37">
        <v>60.0</v>
      </c>
      <c r="E59" s="38">
        <v>11.5</v>
      </c>
      <c r="F59" s="39" t="s">
        <v>103</v>
      </c>
      <c r="G59" s="40" t="s">
        <v>104</v>
      </c>
      <c r="H59" s="22">
        <v>0.5</v>
      </c>
      <c r="I59" s="30" t="s">
        <v>23</v>
      </c>
      <c r="J59" s="20" t="s">
        <v>32</v>
      </c>
    </row>
    <row r="60" ht="15.0" customHeight="1">
      <c r="B60" s="35"/>
      <c r="C60" s="36"/>
      <c r="D60" s="37"/>
      <c r="E60" s="38"/>
      <c r="F60" s="39"/>
      <c r="G60" s="40"/>
      <c r="H60" s="22"/>
      <c r="I60" s="30"/>
      <c r="J60" s="20"/>
    </row>
    <row r="61" ht="15.0" customHeight="1">
      <c r="B61" s="35">
        <v>12.0</v>
      </c>
      <c r="C61" s="36" t="s">
        <v>105</v>
      </c>
      <c r="D61" s="37">
        <v>70.0</v>
      </c>
      <c r="E61" s="38">
        <v>12.1</v>
      </c>
      <c r="F61" s="39" t="s">
        <v>106</v>
      </c>
      <c r="G61" s="40" t="s">
        <v>107</v>
      </c>
      <c r="H61" s="33">
        <v>2.0</v>
      </c>
      <c r="I61" s="30" t="s">
        <v>29</v>
      </c>
      <c r="J61" s="20" t="s">
        <v>32</v>
      </c>
    </row>
    <row r="62" ht="15.0" customHeight="1">
      <c r="B62" s="35">
        <v>12.0</v>
      </c>
      <c r="C62" s="36" t="s">
        <v>105</v>
      </c>
      <c r="D62" s="37">
        <v>70.0</v>
      </c>
      <c r="E62" s="38">
        <v>12.2</v>
      </c>
      <c r="F62" s="39" t="s">
        <v>108</v>
      </c>
      <c r="G62" s="40" t="s">
        <v>109</v>
      </c>
      <c r="H62" s="22">
        <v>0.5</v>
      </c>
      <c r="I62" s="30" t="s">
        <v>29</v>
      </c>
      <c r="J62" s="20" t="s">
        <v>32</v>
      </c>
    </row>
    <row r="63" ht="15.0" customHeight="1">
      <c r="B63" s="35">
        <v>12.0</v>
      </c>
      <c r="C63" s="36" t="s">
        <v>105</v>
      </c>
      <c r="D63" s="37">
        <v>70.0</v>
      </c>
      <c r="E63" s="38">
        <v>12.3</v>
      </c>
      <c r="F63" s="39" t="s">
        <v>110</v>
      </c>
      <c r="G63" s="40" t="s">
        <v>111</v>
      </c>
      <c r="H63" s="22">
        <v>1.0</v>
      </c>
      <c r="I63" s="30" t="s">
        <v>29</v>
      </c>
      <c r="J63" s="20" t="s">
        <v>20</v>
      </c>
    </row>
    <row r="64" ht="15.0" customHeight="1">
      <c r="B64" s="35">
        <v>12.0</v>
      </c>
      <c r="C64" s="36" t="s">
        <v>105</v>
      </c>
      <c r="D64" s="37">
        <v>70.0</v>
      </c>
      <c r="E64" s="38">
        <v>12.4</v>
      </c>
      <c r="F64" s="44" t="s">
        <v>112</v>
      </c>
      <c r="G64" s="40" t="s">
        <v>113</v>
      </c>
      <c r="H64" s="22">
        <v>1.0</v>
      </c>
      <c r="I64" s="30" t="s">
        <v>29</v>
      </c>
      <c r="J64" s="20" t="s">
        <v>32</v>
      </c>
    </row>
    <row r="65" ht="15.0" customHeight="1">
      <c r="B65" s="35"/>
      <c r="C65" s="36"/>
      <c r="D65" s="37"/>
      <c r="E65" s="38"/>
      <c r="F65" s="39"/>
      <c r="G65" s="40"/>
      <c r="H65" s="22"/>
      <c r="I65" s="30"/>
      <c r="J65" s="20"/>
    </row>
    <row r="66" ht="15.0" customHeight="1">
      <c r="B66" s="35">
        <v>13.0</v>
      </c>
      <c r="C66" s="36" t="s">
        <v>114</v>
      </c>
      <c r="D66" s="37">
        <v>80.0</v>
      </c>
      <c r="E66" s="38">
        <v>13.1</v>
      </c>
      <c r="F66" s="39" t="s">
        <v>115</v>
      </c>
      <c r="G66" s="40" t="s">
        <v>116</v>
      </c>
      <c r="H66" s="22">
        <v>1.5</v>
      </c>
      <c r="I66" s="30" t="s">
        <v>23</v>
      </c>
      <c r="J66" s="20" t="s">
        <v>32</v>
      </c>
    </row>
    <row r="67" ht="15.0" customHeight="1">
      <c r="B67" s="35">
        <v>13.0</v>
      </c>
      <c r="C67" s="36" t="s">
        <v>114</v>
      </c>
      <c r="D67" s="37">
        <v>80.0</v>
      </c>
      <c r="E67" s="38">
        <v>13.2</v>
      </c>
      <c r="F67" s="39" t="s">
        <v>117</v>
      </c>
      <c r="G67" s="40" t="s">
        <v>118</v>
      </c>
      <c r="H67" s="22">
        <v>1.5</v>
      </c>
      <c r="I67" s="30" t="s">
        <v>20</v>
      </c>
      <c r="J67" s="20" t="s">
        <v>20</v>
      </c>
    </row>
    <row r="68" ht="15.0" customHeight="1">
      <c r="B68" s="35">
        <v>13.0</v>
      </c>
      <c r="C68" s="36" t="s">
        <v>114</v>
      </c>
      <c r="D68" s="37">
        <v>80.0</v>
      </c>
      <c r="E68" s="38">
        <v>13.3</v>
      </c>
      <c r="F68" s="39" t="s">
        <v>119</v>
      </c>
      <c r="G68" s="40" t="s">
        <v>120</v>
      </c>
      <c r="H68" s="22">
        <v>1.5</v>
      </c>
      <c r="I68" s="30" t="s">
        <v>23</v>
      </c>
      <c r="J68" s="20" t="s">
        <v>32</v>
      </c>
    </row>
    <row r="69" ht="15.0" customHeight="1">
      <c r="B69" s="35"/>
      <c r="C69" s="36"/>
      <c r="D69" s="37"/>
      <c r="E69" s="38"/>
      <c r="F69" s="39"/>
      <c r="G69" s="40"/>
      <c r="H69" s="22"/>
      <c r="I69" s="30"/>
      <c r="J69" s="20"/>
    </row>
    <row r="70" ht="15.0" customHeight="1">
      <c r="B70" s="35">
        <v>14.0</v>
      </c>
      <c r="C70" s="36" t="s">
        <v>121</v>
      </c>
      <c r="D70" s="37">
        <v>110.0</v>
      </c>
      <c r="E70" s="38">
        <v>14.1</v>
      </c>
      <c r="F70" s="39" t="s">
        <v>122</v>
      </c>
      <c r="G70" s="40" t="s">
        <v>123</v>
      </c>
      <c r="H70" s="22">
        <v>1.5</v>
      </c>
      <c r="I70" s="30" t="s">
        <v>29</v>
      </c>
      <c r="J70" s="20" t="s">
        <v>26</v>
      </c>
    </row>
    <row r="71" ht="15.0" customHeight="1">
      <c r="B71" s="35">
        <v>14.0</v>
      </c>
      <c r="C71" s="36" t="s">
        <v>121</v>
      </c>
      <c r="D71" s="37">
        <v>110.0</v>
      </c>
      <c r="E71" s="38">
        <v>14.2</v>
      </c>
      <c r="F71" s="39" t="s">
        <v>124</v>
      </c>
      <c r="G71" s="40" t="s">
        <v>125</v>
      </c>
      <c r="H71" s="22">
        <v>2.0</v>
      </c>
      <c r="I71" s="30" t="s">
        <v>29</v>
      </c>
      <c r="J71" s="20" t="s">
        <v>26</v>
      </c>
    </row>
    <row r="72" ht="15.0" customHeight="1">
      <c r="B72" s="35"/>
      <c r="C72" s="36"/>
      <c r="D72" s="37"/>
      <c r="E72" s="38"/>
      <c r="F72" s="39"/>
      <c r="G72" s="40"/>
      <c r="H72" s="22"/>
      <c r="I72" s="30"/>
      <c r="J72" s="20"/>
    </row>
    <row r="73" ht="15.0" customHeight="1">
      <c r="B73" s="35">
        <v>15.0</v>
      </c>
      <c r="C73" s="36" t="s">
        <v>126</v>
      </c>
      <c r="D73" s="37">
        <v>100.0</v>
      </c>
      <c r="E73" s="38">
        <v>15.1</v>
      </c>
      <c r="F73" s="39" t="s">
        <v>127</v>
      </c>
      <c r="G73" s="40" t="s">
        <v>128</v>
      </c>
      <c r="H73" s="22">
        <v>2.5</v>
      </c>
      <c r="I73" s="30" t="s">
        <v>29</v>
      </c>
      <c r="J73" s="20" t="s">
        <v>26</v>
      </c>
    </row>
    <row r="74" ht="15.0" customHeight="1">
      <c r="B74" s="35">
        <v>15.0</v>
      </c>
      <c r="C74" s="36" t="s">
        <v>126</v>
      </c>
      <c r="D74" s="37">
        <v>100.0</v>
      </c>
      <c r="E74" s="38">
        <v>15.2</v>
      </c>
      <c r="F74" s="39" t="s">
        <v>129</v>
      </c>
      <c r="G74" s="40" t="s">
        <v>130</v>
      </c>
      <c r="H74" s="22">
        <v>1.5</v>
      </c>
      <c r="I74" s="30" t="s">
        <v>29</v>
      </c>
      <c r="J74" s="20" t="s">
        <v>26</v>
      </c>
    </row>
    <row r="75" ht="15.0" customHeight="1">
      <c r="B75" s="35"/>
      <c r="C75" s="36"/>
      <c r="D75" s="37"/>
      <c r="E75" s="38"/>
      <c r="F75" s="39"/>
      <c r="G75" s="40"/>
      <c r="H75" s="22"/>
      <c r="I75" s="30"/>
      <c r="J75" s="20"/>
    </row>
    <row r="76" ht="15.0" customHeight="1">
      <c r="B76" s="35">
        <v>16.0</v>
      </c>
      <c r="C76" s="36" t="s">
        <v>131</v>
      </c>
      <c r="D76" s="37">
        <v>50.0</v>
      </c>
      <c r="E76" s="38">
        <v>16.1</v>
      </c>
      <c r="F76" s="39" t="s">
        <v>132</v>
      </c>
      <c r="G76" s="40" t="s">
        <v>133</v>
      </c>
      <c r="H76" s="33">
        <v>2.5</v>
      </c>
      <c r="I76" s="30" t="s">
        <v>29</v>
      </c>
      <c r="J76" s="20" t="s">
        <v>26</v>
      </c>
    </row>
    <row r="77" ht="15.0" customHeight="1">
      <c r="B77" s="35">
        <v>16.0</v>
      </c>
      <c r="C77" s="36" t="s">
        <v>131</v>
      </c>
      <c r="D77" s="37">
        <v>50.0</v>
      </c>
      <c r="E77" s="38">
        <v>16.2</v>
      </c>
      <c r="F77" s="39" t="s">
        <v>134</v>
      </c>
      <c r="G77" s="40" t="s">
        <v>135</v>
      </c>
      <c r="H77" s="33">
        <v>1.5</v>
      </c>
      <c r="I77" s="30" t="s">
        <v>20</v>
      </c>
      <c r="J77" s="20" t="s">
        <v>20</v>
      </c>
    </row>
    <row r="78" ht="15.0" customHeight="1">
      <c r="B78" s="35">
        <v>16.0</v>
      </c>
      <c r="C78" s="36" t="s">
        <v>131</v>
      </c>
      <c r="D78" s="37">
        <v>50.0</v>
      </c>
      <c r="E78" s="38">
        <v>16.3</v>
      </c>
      <c r="F78" s="41" t="s">
        <v>136</v>
      </c>
      <c r="G78" s="40" t="s">
        <v>137</v>
      </c>
      <c r="H78" s="22">
        <v>1.0</v>
      </c>
      <c r="I78" s="30" t="s">
        <v>20</v>
      </c>
      <c r="J78" s="20" t="s">
        <v>20</v>
      </c>
    </row>
    <row r="79" ht="15.0" customHeight="1">
      <c r="B79" s="35"/>
      <c r="C79" s="36"/>
      <c r="D79" s="37"/>
      <c r="E79" s="38"/>
      <c r="F79" s="39"/>
      <c r="G79" s="40"/>
      <c r="H79" s="22"/>
      <c r="I79" s="30"/>
      <c r="J79" s="20"/>
    </row>
    <row r="80" ht="15.0" customHeight="1">
      <c r="B80" s="35">
        <v>17.0</v>
      </c>
      <c r="C80" s="45" t="s">
        <v>138</v>
      </c>
      <c r="D80" s="37">
        <v>60.0</v>
      </c>
      <c r="E80" s="43">
        <v>17.1</v>
      </c>
      <c r="F80" s="39" t="s">
        <v>139</v>
      </c>
      <c r="G80" s="42" t="s">
        <v>140</v>
      </c>
      <c r="H80" s="33">
        <v>2.0</v>
      </c>
      <c r="I80" s="30" t="s">
        <v>29</v>
      </c>
      <c r="J80" s="20" t="s">
        <v>26</v>
      </c>
    </row>
    <row r="81" ht="15.0" customHeight="1">
      <c r="B81" s="35"/>
      <c r="C81" s="36"/>
      <c r="D81" s="37"/>
      <c r="E81" s="38"/>
      <c r="F81" s="46"/>
      <c r="G81" s="40"/>
      <c r="H81" s="22"/>
      <c r="I81" s="30"/>
      <c r="J81" s="20"/>
    </row>
    <row r="82" ht="15.0" customHeight="1">
      <c r="B82" s="35">
        <v>18.0</v>
      </c>
      <c r="C82" s="36" t="s">
        <v>141</v>
      </c>
      <c r="D82" s="37">
        <v>70.0</v>
      </c>
      <c r="E82" s="38">
        <v>18.1</v>
      </c>
      <c r="F82" s="47" t="s">
        <v>142</v>
      </c>
      <c r="G82" s="40" t="s">
        <v>143</v>
      </c>
      <c r="H82" s="22">
        <v>1.5</v>
      </c>
      <c r="I82" s="30" t="s">
        <v>29</v>
      </c>
      <c r="J82" s="20" t="s">
        <v>26</v>
      </c>
    </row>
    <row r="83" ht="15.0" customHeight="1">
      <c r="B83" s="35">
        <v>18.0</v>
      </c>
      <c r="C83" s="36" t="s">
        <v>141</v>
      </c>
      <c r="D83" s="37">
        <v>70.0</v>
      </c>
      <c r="E83" s="38">
        <v>18.2</v>
      </c>
      <c r="F83" s="39" t="s">
        <v>144</v>
      </c>
      <c r="G83" s="40" t="s">
        <v>145</v>
      </c>
      <c r="H83" s="22">
        <v>1.0</v>
      </c>
      <c r="I83" s="30" t="s">
        <v>20</v>
      </c>
      <c r="J83" s="20" t="s">
        <v>20</v>
      </c>
    </row>
    <row r="84" ht="15.0" customHeight="1">
      <c r="B84" s="35">
        <v>18.0</v>
      </c>
      <c r="C84" s="36" t="s">
        <v>141</v>
      </c>
      <c r="D84" s="37">
        <v>70.0</v>
      </c>
      <c r="E84" s="38">
        <v>18.3</v>
      </c>
      <c r="F84" s="41" t="s">
        <v>146</v>
      </c>
      <c r="G84" s="40" t="s">
        <v>147</v>
      </c>
      <c r="H84" s="22">
        <v>1.0</v>
      </c>
      <c r="I84" s="30" t="s">
        <v>29</v>
      </c>
      <c r="J84" s="20" t="s">
        <v>26</v>
      </c>
    </row>
    <row r="85" ht="15.0" customHeight="1">
      <c r="B85" s="35"/>
      <c r="C85" s="36"/>
      <c r="D85" s="37"/>
      <c r="E85" s="38"/>
      <c r="F85" s="39"/>
      <c r="G85" s="40"/>
      <c r="H85" s="22"/>
      <c r="I85" s="30"/>
      <c r="J85" s="20"/>
    </row>
    <row r="86" ht="15.0" customHeight="1">
      <c r="B86" s="35">
        <v>19.0</v>
      </c>
      <c r="C86" s="36" t="s">
        <v>148</v>
      </c>
      <c r="D86" s="37">
        <v>80.0</v>
      </c>
      <c r="E86" s="38">
        <v>19.1</v>
      </c>
      <c r="F86" s="39" t="s">
        <v>149</v>
      </c>
      <c r="G86" s="40" t="s">
        <v>150</v>
      </c>
      <c r="H86" s="22">
        <v>1.5</v>
      </c>
      <c r="I86" s="30" t="s">
        <v>23</v>
      </c>
      <c r="J86" s="20" t="s">
        <v>26</v>
      </c>
    </row>
    <row r="87" ht="15.0" customHeight="1">
      <c r="B87" s="35">
        <v>19.0</v>
      </c>
      <c r="C87" s="36" t="s">
        <v>148</v>
      </c>
      <c r="D87" s="37">
        <v>80.0</v>
      </c>
      <c r="E87" s="38">
        <v>19.2</v>
      </c>
      <c r="F87" s="39" t="s">
        <v>151</v>
      </c>
      <c r="G87" s="40" t="s">
        <v>152</v>
      </c>
      <c r="H87" s="22">
        <v>1.5</v>
      </c>
      <c r="I87" s="30" t="s">
        <v>23</v>
      </c>
      <c r="J87" s="20" t="s">
        <v>26</v>
      </c>
    </row>
    <row r="88" ht="15.0" customHeight="1">
      <c r="B88" s="35"/>
      <c r="C88" s="36"/>
      <c r="D88" s="37"/>
      <c r="E88" s="38"/>
      <c r="F88" s="39"/>
      <c r="G88" s="40"/>
      <c r="H88" s="22"/>
      <c r="I88" s="30"/>
      <c r="J88" s="20"/>
    </row>
    <row r="89" ht="15.0" customHeight="1">
      <c r="B89" s="35">
        <v>20.0</v>
      </c>
      <c r="C89" s="36" t="s">
        <v>153</v>
      </c>
      <c r="D89" s="37">
        <v>80.0</v>
      </c>
      <c r="E89" s="38">
        <v>20.1</v>
      </c>
      <c r="F89" s="39" t="s">
        <v>154</v>
      </c>
      <c r="G89" s="40" t="s">
        <v>155</v>
      </c>
      <c r="H89" s="22">
        <v>1.5</v>
      </c>
      <c r="I89" s="30" t="s">
        <v>20</v>
      </c>
      <c r="J89" s="20" t="s">
        <v>20</v>
      </c>
    </row>
    <row r="90" ht="15.0" customHeight="1">
      <c r="B90" s="35"/>
      <c r="C90" s="36"/>
      <c r="D90" s="37"/>
      <c r="E90" s="38"/>
      <c r="F90" s="39"/>
      <c r="G90" s="40"/>
      <c r="H90" s="22"/>
      <c r="I90" s="30"/>
      <c r="J90" s="20"/>
    </row>
    <row r="91" ht="15.0" customHeight="1">
      <c r="B91" s="35">
        <v>21.0</v>
      </c>
      <c r="C91" s="36" t="s">
        <v>156</v>
      </c>
      <c r="D91" s="37">
        <v>80.0</v>
      </c>
      <c r="E91" s="38">
        <v>21.1</v>
      </c>
      <c r="F91" s="39" t="s">
        <v>157</v>
      </c>
      <c r="G91" s="40" t="s">
        <v>158</v>
      </c>
      <c r="H91" s="22">
        <v>1.5</v>
      </c>
      <c r="I91" s="30" t="s">
        <v>26</v>
      </c>
      <c r="J91" s="20" t="s">
        <v>32</v>
      </c>
    </row>
    <row r="92" ht="15.0" customHeight="1">
      <c r="B92" s="35"/>
      <c r="C92" s="36"/>
      <c r="D92" s="37"/>
      <c r="E92" s="38"/>
      <c r="F92" s="39"/>
      <c r="G92" s="40"/>
      <c r="H92" s="22"/>
      <c r="I92" s="30"/>
      <c r="J92" s="20"/>
    </row>
    <row r="93" ht="15.0" customHeight="1">
      <c r="B93" s="35">
        <v>22.0</v>
      </c>
      <c r="C93" s="45" t="s">
        <v>159</v>
      </c>
      <c r="D93" s="48">
        <v>80.0</v>
      </c>
      <c r="E93" s="49">
        <v>22.1</v>
      </c>
      <c r="F93" s="41" t="s">
        <v>160</v>
      </c>
      <c r="G93" s="41" t="s">
        <v>161</v>
      </c>
      <c r="H93" s="22">
        <v>2.0</v>
      </c>
      <c r="I93" s="30" t="s">
        <v>26</v>
      </c>
      <c r="J93" s="20" t="s">
        <v>26</v>
      </c>
    </row>
    <row r="94" ht="15.0" customHeight="1">
      <c r="B94" s="35">
        <v>22.0</v>
      </c>
      <c r="C94" s="45" t="s">
        <v>159</v>
      </c>
      <c r="D94" s="50">
        <v>80.0</v>
      </c>
      <c r="E94" s="51">
        <v>22.2</v>
      </c>
      <c r="F94" s="41" t="s">
        <v>162</v>
      </c>
      <c r="G94" s="42" t="s">
        <v>162</v>
      </c>
      <c r="H94" s="33">
        <v>3.5</v>
      </c>
      <c r="I94" s="34" t="s">
        <v>26</v>
      </c>
      <c r="J94" s="52" t="s">
        <v>20</v>
      </c>
    </row>
    <row r="95" ht="15.0" customHeight="1">
      <c r="B95" s="35">
        <v>22.0</v>
      </c>
      <c r="C95" s="45" t="s">
        <v>159</v>
      </c>
      <c r="D95" s="50">
        <v>80.0</v>
      </c>
      <c r="E95" s="51">
        <v>22.3</v>
      </c>
      <c r="F95" s="41" t="s">
        <v>163</v>
      </c>
      <c r="G95" s="41" t="s">
        <v>163</v>
      </c>
      <c r="H95" s="33">
        <v>1.5</v>
      </c>
      <c r="I95" s="34" t="s">
        <v>23</v>
      </c>
      <c r="J95" s="52" t="s">
        <v>29</v>
      </c>
    </row>
    <row r="96" ht="15.0" customHeight="1">
      <c r="B96" s="35">
        <v>22.0</v>
      </c>
      <c r="C96" s="45" t="s">
        <v>159</v>
      </c>
      <c r="D96" s="50">
        <v>80.0</v>
      </c>
      <c r="E96" s="51">
        <v>22.4</v>
      </c>
      <c r="F96" s="41" t="s">
        <v>164</v>
      </c>
      <c r="G96" s="41" t="s">
        <v>164</v>
      </c>
      <c r="H96" s="33">
        <v>2.0</v>
      </c>
      <c r="I96" s="34" t="s">
        <v>32</v>
      </c>
      <c r="J96" s="52" t="s">
        <v>26</v>
      </c>
    </row>
    <row r="97" ht="15.0" customHeight="1">
      <c r="B97" s="35"/>
      <c r="C97" s="36"/>
      <c r="D97" s="48"/>
      <c r="E97" s="49"/>
      <c r="F97" s="39"/>
      <c r="G97" s="40"/>
      <c r="H97" s="22"/>
      <c r="I97" s="30"/>
      <c r="J97" s="20"/>
    </row>
    <row r="98" ht="15.0" customHeight="1">
      <c r="B98" s="35">
        <v>23.0</v>
      </c>
      <c r="C98" s="36" t="s">
        <v>165</v>
      </c>
      <c r="D98" s="48">
        <v>80.0</v>
      </c>
      <c r="E98" s="49">
        <v>23.1</v>
      </c>
      <c r="F98" s="39" t="s">
        <v>166</v>
      </c>
      <c r="G98" s="40" t="s">
        <v>167</v>
      </c>
      <c r="H98" s="22">
        <v>2.0</v>
      </c>
      <c r="I98" s="30" t="s">
        <v>23</v>
      </c>
      <c r="J98" s="20" t="s">
        <v>26</v>
      </c>
    </row>
    <row r="99" ht="15.0" customHeight="1">
      <c r="B99" s="53">
        <v>23.0</v>
      </c>
      <c r="C99" s="54" t="s">
        <v>168</v>
      </c>
      <c r="D99" s="55">
        <v>80.0</v>
      </c>
      <c r="E99" s="56">
        <v>23.2</v>
      </c>
      <c r="F99" s="57" t="s">
        <v>169</v>
      </c>
      <c r="G99" s="58" t="s">
        <v>169</v>
      </c>
      <c r="H99" s="59">
        <v>2.0</v>
      </c>
      <c r="I99" s="23" t="s">
        <v>23</v>
      </c>
      <c r="J99" s="20" t="s">
        <v>32</v>
      </c>
    </row>
    <row r="100" ht="15.0" customHeight="1">
      <c r="B100" s="53"/>
      <c r="C100" s="60"/>
      <c r="D100" s="55"/>
      <c r="E100" s="56"/>
      <c r="F100" s="61"/>
      <c r="G100" s="62"/>
      <c r="H100" s="59"/>
      <c r="I100" s="23"/>
      <c r="J100" s="20"/>
    </row>
    <row r="101" ht="15.0" customHeight="1">
      <c r="B101" s="35">
        <v>24.0</v>
      </c>
      <c r="C101" s="36" t="s">
        <v>170</v>
      </c>
      <c r="D101" s="55">
        <v>80.0</v>
      </c>
      <c r="E101" s="56">
        <v>24.1</v>
      </c>
      <c r="F101" s="61" t="s">
        <v>171</v>
      </c>
      <c r="G101" s="62" t="s">
        <v>172</v>
      </c>
      <c r="H101" s="63">
        <v>2.0</v>
      </c>
      <c r="I101" s="30" t="s">
        <v>23</v>
      </c>
      <c r="J101" s="20" t="s">
        <v>26</v>
      </c>
    </row>
    <row r="102" ht="15.0" customHeight="1">
      <c r="B102" s="53">
        <v>24.0</v>
      </c>
      <c r="C102" s="36" t="s">
        <v>170</v>
      </c>
      <c r="D102" s="64">
        <v>80.0</v>
      </c>
      <c r="E102" s="65">
        <v>24.2</v>
      </c>
      <c r="F102" s="39" t="s">
        <v>173</v>
      </c>
      <c r="G102" s="40" t="s">
        <v>174</v>
      </c>
      <c r="H102" s="63">
        <v>2.5</v>
      </c>
      <c r="I102" s="30" t="s">
        <v>23</v>
      </c>
      <c r="J102" s="20" t="s">
        <v>26</v>
      </c>
    </row>
    <row r="103" ht="15.0" customHeight="1">
      <c r="B103" s="53">
        <v>24.0</v>
      </c>
      <c r="C103" s="36" t="s">
        <v>170</v>
      </c>
      <c r="D103" s="37">
        <v>80.0</v>
      </c>
      <c r="E103" s="23">
        <v>24.3</v>
      </c>
      <c r="F103" s="39" t="s">
        <v>175</v>
      </c>
      <c r="G103" s="66" t="s">
        <v>176</v>
      </c>
      <c r="H103" s="63">
        <v>2.0</v>
      </c>
      <c r="I103" s="30" t="s">
        <v>23</v>
      </c>
      <c r="J103" s="20" t="s">
        <v>32</v>
      </c>
    </row>
    <row r="104" ht="12.75" customHeight="1">
      <c r="B104" s="53">
        <v>24.0</v>
      </c>
      <c r="C104" s="36" t="s">
        <v>170</v>
      </c>
      <c r="D104" s="37">
        <v>80.0</v>
      </c>
      <c r="E104" s="23">
        <v>24.4</v>
      </c>
      <c r="F104" s="39" t="s">
        <v>177</v>
      </c>
      <c r="G104" s="40" t="s">
        <v>178</v>
      </c>
      <c r="H104" s="63">
        <v>1.0</v>
      </c>
      <c r="I104" s="30" t="s">
        <v>23</v>
      </c>
      <c r="J104" s="20" t="s">
        <v>32</v>
      </c>
    </row>
    <row r="105" ht="12.75" customHeight="1">
      <c r="B105" s="53"/>
      <c r="C105" s="36"/>
      <c r="D105" s="37"/>
      <c r="E105" s="20"/>
      <c r="F105" s="39"/>
      <c r="G105" s="40"/>
      <c r="H105" s="59"/>
      <c r="I105" s="30"/>
      <c r="J105" s="20"/>
    </row>
    <row r="106" ht="12.75" customHeight="1">
      <c r="B106" s="53">
        <v>25.0</v>
      </c>
      <c r="C106" s="60" t="s">
        <v>179</v>
      </c>
      <c r="D106" s="37">
        <v>70.0</v>
      </c>
      <c r="E106" s="38">
        <v>25.1</v>
      </c>
      <c r="F106" s="39" t="s">
        <v>180</v>
      </c>
      <c r="G106" s="40" t="s">
        <v>181</v>
      </c>
      <c r="H106" s="59">
        <v>2.0</v>
      </c>
      <c r="I106" s="30" t="s">
        <v>29</v>
      </c>
      <c r="J106" s="20" t="s">
        <v>26</v>
      </c>
    </row>
    <row r="107" ht="12.75" customHeight="1">
      <c r="B107" s="53">
        <v>25.0</v>
      </c>
      <c r="C107" s="60" t="s">
        <v>179</v>
      </c>
      <c r="D107" s="37">
        <v>70.0</v>
      </c>
      <c r="E107" s="38">
        <v>25.2</v>
      </c>
      <c r="F107" s="39" t="s">
        <v>182</v>
      </c>
      <c r="G107" s="40" t="s">
        <v>183</v>
      </c>
      <c r="H107" s="63">
        <v>1.5</v>
      </c>
      <c r="I107" s="30" t="s">
        <v>29</v>
      </c>
      <c r="J107" s="20" t="s">
        <v>32</v>
      </c>
    </row>
    <row r="108" ht="12.75" customHeight="1">
      <c r="B108" s="28"/>
      <c r="C108" s="29"/>
      <c r="D108" s="15"/>
      <c r="E108" s="16"/>
      <c r="F108" s="17"/>
      <c r="G108" s="27"/>
      <c r="H108" s="22"/>
      <c r="I108" s="23"/>
      <c r="J108" s="20"/>
    </row>
    <row r="109" ht="12.75" customHeight="1">
      <c r="B109" s="28"/>
      <c r="C109" s="29"/>
      <c r="D109" s="15"/>
      <c r="E109" s="16"/>
      <c r="F109" s="17"/>
      <c r="G109" s="27"/>
      <c r="H109" s="22"/>
      <c r="I109" s="23"/>
      <c r="J109" s="20"/>
    </row>
    <row r="110" ht="12.75" customHeight="1">
      <c r="B110" s="28"/>
      <c r="C110" s="29"/>
      <c r="D110" s="15"/>
      <c r="E110" s="16"/>
      <c r="F110" s="17"/>
      <c r="G110" s="27"/>
      <c r="H110" s="22"/>
      <c r="I110" s="30"/>
      <c r="J110" s="20"/>
    </row>
    <row r="111" ht="12.75" customHeight="1">
      <c r="B111" s="28"/>
      <c r="C111" s="29"/>
      <c r="D111" s="15"/>
      <c r="E111" s="16"/>
      <c r="F111" s="31"/>
      <c r="G111" s="27"/>
      <c r="H111" s="22"/>
      <c r="I111" s="30"/>
      <c r="J111" s="20"/>
    </row>
    <row r="112" ht="12.75" customHeight="1">
      <c r="B112" s="35"/>
      <c r="C112" s="36"/>
      <c r="D112" s="37"/>
      <c r="E112" s="38"/>
      <c r="F112" s="39"/>
      <c r="G112" s="40"/>
      <c r="H112" s="22"/>
      <c r="I112" s="30"/>
      <c r="J112" s="20"/>
    </row>
    <row r="113" ht="12.75" customHeight="1">
      <c r="B113" s="35"/>
      <c r="C113" s="36"/>
      <c r="D113" s="37"/>
      <c r="E113" s="38"/>
      <c r="F113" s="39"/>
      <c r="G113" s="40"/>
      <c r="H113" s="22"/>
      <c r="I113" s="30"/>
      <c r="J113" s="20"/>
    </row>
    <row r="114" ht="12.75" customHeight="1">
      <c r="B114" s="35"/>
      <c r="C114" s="36"/>
      <c r="D114" s="37"/>
      <c r="E114" s="38"/>
      <c r="F114" s="39"/>
      <c r="G114" s="40"/>
      <c r="H114" s="22"/>
      <c r="I114" s="30"/>
      <c r="J114" s="20"/>
    </row>
    <row r="115" ht="12.75" customHeight="1">
      <c r="B115" s="35"/>
      <c r="C115" s="36"/>
      <c r="D115" s="37"/>
      <c r="E115" s="38"/>
      <c r="F115" s="39"/>
      <c r="G115" s="40"/>
      <c r="H115" s="22"/>
      <c r="I115" s="30"/>
      <c r="J115" s="20"/>
    </row>
    <row r="116" ht="12.75" customHeight="1">
      <c r="B116" s="35"/>
      <c r="C116" s="36"/>
      <c r="D116" s="37"/>
      <c r="E116" s="38"/>
      <c r="F116" s="39"/>
      <c r="G116" s="40"/>
      <c r="H116" s="22"/>
      <c r="I116" s="30"/>
      <c r="J116" s="20"/>
    </row>
    <row r="117" ht="12.75" customHeight="1">
      <c r="B117" s="35"/>
      <c r="C117" s="36"/>
      <c r="D117" s="37"/>
      <c r="E117" s="38"/>
      <c r="F117" s="39"/>
      <c r="G117" s="40"/>
      <c r="H117" s="22"/>
      <c r="I117" s="30"/>
      <c r="J117" s="20"/>
    </row>
    <row r="118" ht="12.75" customHeight="1">
      <c r="B118" s="35"/>
      <c r="C118" s="36"/>
      <c r="D118" s="37"/>
      <c r="E118" s="38"/>
      <c r="F118" s="39"/>
      <c r="G118" s="40"/>
      <c r="H118" s="22"/>
      <c r="I118" s="30"/>
      <c r="J118" s="20"/>
    </row>
    <row r="119" ht="12.75" customHeight="1">
      <c r="B119" s="35"/>
      <c r="C119" s="36"/>
      <c r="D119" s="37"/>
      <c r="E119" s="38"/>
      <c r="F119" s="39"/>
      <c r="G119" s="40"/>
      <c r="H119" s="22"/>
      <c r="I119" s="30"/>
      <c r="J119" s="20"/>
    </row>
    <row r="120" ht="12.75" customHeight="1">
      <c r="B120" s="35"/>
      <c r="C120" s="36"/>
      <c r="D120" s="37"/>
      <c r="E120" s="38"/>
      <c r="F120" s="39"/>
      <c r="G120" s="40"/>
      <c r="H120" s="22"/>
      <c r="I120" s="30"/>
      <c r="J120" s="20"/>
    </row>
    <row r="121" ht="12.75" customHeight="1">
      <c r="B121" s="35"/>
      <c r="C121" s="36"/>
      <c r="D121" s="37"/>
      <c r="E121" s="38"/>
      <c r="F121" s="39"/>
      <c r="G121" s="40"/>
      <c r="H121" s="22"/>
      <c r="I121" s="30"/>
      <c r="J121" s="20"/>
    </row>
    <row r="122" ht="12.75" customHeight="1">
      <c r="B122" s="35"/>
      <c r="C122" s="67"/>
      <c r="D122" s="37"/>
      <c r="E122" s="38"/>
      <c r="F122" s="39"/>
      <c r="G122" s="40"/>
      <c r="H122" s="22"/>
      <c r="I122" s="30"/>
      <c r="J122" s="20"/>
    </row>
    <row r="123" ht="12.75" customHeight="1">
      <c r="A123" s="68"/>
      <c r="B123" s="35"/>
      <c r="C123" s="36"/>
      <c r="D123" s="69"/>
      <c r="E123" s="70"/>
      <c r="F123" s="39"/>
      <c r="G123" s="40"/>
      <c r="H123" s="22"/>
      <c r="I123" s="30"/>
      <c r="J123" s="20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ht="12.75" customHeight="1">
      <c r="B124" s="35"/>
      <c r="C124" s="36"/>
      <c r="D124" s="37"/>
      <c r="E124" s="70"/>
      <c r="F124" s="39"/>
      <c r="G124" s="40"/>
      <c r="H124" s="22"/>
      <c r="I124" s="30"/>
      <c r="J124" s="20"/>
    </row>
    <row r="125" ht="12.75" customHeight="1">
      <c r="B125" s="35"/>
      <c r="C125" s="36"/>
      <c r="D125" s="37"/>
      <c r="E125" s="38"/>
      <c r="F125" s="39"/>
      <c r="G125" s="40"/>
      <c r="H125" s="22"/>
      <c r="I125" s="30"/>
      <c r="J125" s="20"/>
    </row>
    <row r="126" ht="12.75" customHeight="1">
      <c r="B126" s="35"/>
      <c r="C126" s="36"/>
      <c r="D126" s="37"/>
      <c r="E126" s="38"/>
      <c r="F126" s="39"/>
      <c r="G126" s="40"/>
      <c r="H126" s="22"/>
      <c r="I126" s="71"/>
      <c r="J126" s="20"/>
    </row>
    <row r="127" ht="12.75" customHeight="1">
      <c r="B127" s="35"/>
      <c r="C127" s="36"/>
      <c r="D127" s="37"/>
      <c r="E127" s="38"/>
      <c r="F127" s="39"/>
      <c r="G127" s="40"/>
      <c r="H127" s="22"/>
      <c r="I127" s="30"/>
      <c r="J127" s="20"/>
    </row>
    <row r="128" ht="12.75" customHeight="1">
      <c r="B128" s="35"/>
      <c r="C128" s="36"/>
      <c r="D128" s="37"/>
      <c r="E128" s="38"/>
      <c r="F128" s="39"/>
      <c r="G128" s="40"/>
      <c r="H128" s="22"/>
      <c r="I128" s="30"/>
      <c r="J128" s="20"/>
    </row>
    <row r="129" ht="12.75" customHeight="1">
      <c r="B129" s="35"/>
      <c r="C129" s="66"/>
      <c r="D129" s="37"/>
      <c r="E129" s="38"/>
      <c r="F129" s="39"/>
      <c r="G129" s="72"/>
      <c r="H129" s="22"/>
      <c r="I129" s="30"/>
      <c r="J129" s="20"/>
    </row>
    <row r="130" ht="12.75" customHeight="1">
      <c r="B130" s="35"/>
      <c r="C130" s="60"/>
      <c r="D130" s="48"/>
      <c r="E130" s="49"/>
      <c r="F130" s="39"/>
      <c r="G130" s="40"/>
      <c r="H130" s="22"/>
      <c r="I130" s="30"/>
      <c r="J130" s="20"/>
    </row>
    <row r="131" ht="12.75" customHeight="1">
      <c r="B131" s="53"/>
      <c r="C131" s="60"/>
      <c r="D131" s="55"/>
      <c r="E131" s="56"/>
      <c r="F131" s="61"/>
      <c r="G131" s="62"/>
      <c r="H131" s="59"/>
      <c r="I131" s="73"/>
      <c r="J131" s="20"/>
    </row>
    <row r="132" ht="12.75" customHeight="1">
      <c r="B132" s="53"/>
      <c r="C132" s="60"/>
      <c r="D132" s="37"/>
      <c r="E132" s="38"/>
      <c r="F132" s="39"/>
      <c r="G132" s="40"/>
      <c r="H132" s="59"/>
      <c r="I132" s="30"/>
      <c r="J132" s="20"/>
    </row>
    <row r="133" ht="12.75" customHeight="1">
      <c r="B133" s="35"/>
      <c r="C133" s="36"/>
      <c r="D133" s="37"/>
      <c r="E133" s="38"/>
      <c r="F133" s="39"/>
      <c r="G133" s="40"/>
      <c r="H133" s="59"/>
      <c r="I133" s="73"/>
      <c r="J133" s="20"/>
    </row>
    <row r="134" ht="12.75" customHeight="1">
      <c r="B134" s="35"/>
      <c r="C134" s="36"/>
      <c r="D134" s="37"/>
      <c r="E134" s="38"/>
      <c r="F134" s="39"/>
      <c r="G134" s="40"/>
      <c r="H134" s="59"/>
      <c r="I134" s="73"/>
      <c r="J134" s="20"/>
    </row>
    <row r="135" ht="12.75" customHeight="1">
      <c r="B135" s="35"/>
      <c r="C135" s="36"/>
      <c r="D135" s="37"/>
      <c r="E135" s="38"/>
      <c r="F135" s="39"/>
      <c r="G135" s="40"/>
      <c r="H135" s="22"/>
      <c r="I135" s="30"/>
      <c r="J135" s="20"/>
    </row>
    <row r="136" ht="12.75" customHeight="1">
      <c r="B136" s="35"/>
      <c r="C136" s="36"/>
      <c r="D136" s="37"/>
      <c r="E136" s="38"/>
      <c r="F136" s="39"/>
      <c r="G136" s="40"/>
      <c r="H136" s="59"/>
      <c r="I136" s="73"/>
      <c r="J136" s="20"/>
    </row>
    <row r="137" ht="12.75" customHeight="1">
      <c r="B137" s="35"/>
      <c r="C137" s="36"/>
      <c r="D137" s="37"/>
      <c r="E137" s="38"/>
      <c r="F137" s="39"/>
      <c r="G137" s="40"/>
      <c r="H137" s="59"/>
      <c r="I137" s="73"/>
      <c r="J137" s="20"/>
    </row>
    <row r="138" ht="12.75" customHeight="1">
      <c r="B138" s="35"/>
      <c r="C138" s="36"/>
      <c r="D138" s="37"/>
      <c r="E138" s="38"/>
      <c r="F138" s="39"/>
      <c r="G138" s="40"/>
      <c r="H138" s="59"/>
      <c r="I138" s="73"/>
      <c r="J138" s="20"/>
    </row>
    <row r="139" ht="12.75" customHeight="1">
      <c r="B139" s="35"/>
      <c r="C139" s="36"/>
      <c r="D139" s="37"/>
      <c r="E139" s="38"/>
      <c r="F139" s="39"/>
      <c r="G139" s="40"/>
      <c r="H139" s="59"/>
      <c r="I139" s="73"/>
      <c r="J139" s="20"/>
    </row>
    <row r="140" ht="12.75" customHeight="1">
      <c r="B140" s="53"/>
      <c r="C140" s="60"/>
      <c r="D140" s="48"/>
      <c r="E140" s="49"/>
      <c r="F140" s="39"/>
      <c r="G140" s="40"/>
      <c r="H140" s="59"/>
      <c r="I140" s="73"/>
      <c r="J140" s="20"/>
    </row>
    <row r="141" ht="12.75" customHeight="1">
      <c r="B141" s="53"/>
      <c r="C141" s="60"/>
      <c r="D141" s="48"/>
      <c r="E141" s="49"/>
      <c r="F141" s="39"/>
      <c r="G141" s="40"/>
      <c r="H141" s="59"/>
      <c r="I141" s="73"/>
      <c r="J141" s="20"/>
    </row>
    <row r="142" ht="12.75" customHeight="1">
      <c r="B142" s="53"/>
      <c r="C142" s="60"/>
      <c r="D142" s="48"/>
      <c r="E142" s="49"/>
      <c r="F142" s="39"/>
      <c r="G142" s="40"/>
      <c r="H142" s="22"/>
      <c r="I142" s="30"/>
      <c r="J142" s="20"/>
    </row>
    <row r="143" ht="12.75" customHeight="1">
      <c r="B143" s="53"/>
      <c r="C143" s="60"/>
      <c r="D143" s="48"/>
      <c r="E143" s="49"/>
      <c r="F143" s="39"/>
      <c r="G143" s="40"/>
      <c r="H143" s="22"/>
      <c r="I143" s="30"/>
      <c r="J143" s="20"/>
    </row>
    <row r="144" ht="12.75" customHeight="1">
      <c r="B144" s="74"/>
      <c r="C144" s="75"/>
      <c r="D144" s="55"/>
      <c r="E144" s="56"/>
      <c r="F144" s="61"/>
      <c r="G144" s="62"/>
      <c r="H144" s="22"/>
      <c r="I144" s="30"/>
      <c r="J144" s="20"/>
    </row>
    <row r="145" ht="12.75" customHeight="1">
      <c r="B145" s="74"/>
      <c r="C145" s="75"/>
      <c r="D145" s="55"/>
      <c r="E145" s="56"/>
      <c r="F145" s="61"/>
      <c r="G145" s="62"/>
      <c r="H145" s="22"/>
      <c r="I145" s="30"/>
      <c r="J145" s="20"/>
    </row>
    <row r="146" ht="12.75" customHeight="1">
      <c r="B146" s="74"/>
      <c r="C146" s="75"/>
      <c r="D146" s="55"/>
      <c r="E146" s="56"/>
      <c r="F146" s="61"/>
      <c r="G146" s="62"/>
      <c r="H146" s="22"/>
      <c r="I146" s="30"/>
      <c r="J146" s="20"/>
    </row>
    <row r="147" ht="12.75" customHeight="1">
      <c r="B147" s="53"/>
      <c r="C147" s="60"/>
      <c r="D147" s="48"/>
      <c r="E147" s="49"/>
      <c r="F147" s="39"/>
      <c r="G147" s="40"/>
      <c r="H147" s="22"/>
      <c r="I147" s="30"/>
      <c r="J147" s="20"/>
    </row>
    <row r="148" ht="12.75" customHeight="1">
      <c r="B148" s="74"/>
      <c r="C148" s="75"/>
      <c r="D148" s="55"/>
      <c r="E148" s="76"/>
      <c r="F148" s="61"/>
      <c r="G148" s="62"/>
      <c r="H148" s="77"/>
      <c r="I148" s="30"/>
      <c r="J148" s="20"/>
    </row>
    <row r="149" ht="12.75" customHeight="1">
      <c r="B149" s="74"/>
      <c r="C149" s="75"/>
      <c r="D149" s="55"/>
      <c r="E149" s="76"/>
      <c r="F149" s="61"/>
      <c r="G149" s="62"/>
      <c r="H149" s="77"/>
      <c r="I149" s="30"/>
      <c r="J149" s="20"/>
    </row>
    <row r="150" ht="12.75" customHeight="1">
      <c r="B150" s="74"/>
      <c r="C150" s="75"/>
      <c r="D150" s="55"/>
      <c r="E150" s="76"/>
      <c r="F150" s="61"/>
      <c r="G150" s="62"/>
      <c r="H150" s="77"/>
      <c r="I150" s="30"/>
      <c r="J150" s="20"/>
    </row>
    <row r="151" ht="12.75" customHeight="1">
      <c r="B151" s="74"/>
      <c r="C151" s="75"/>
      <c r="D151" s="55"/>
      <c r="E151" s="76"/>
      <c r="F151" s="61"/>
      <c r="G151" s="62"/>
      <c r="H151" s="77"/>
      <c r="I151" s="30"/>
      <c r="J151" s="20"/>
    </row>
    <row r="152" ht="12.75" customHeight="1">
      <c r="B152" s="74"/>
      <c r="C152" s="75"/>
      <c r="D152" s="55"/>
      <c r="E152" s="76"/>
      <c r="F152" s="61"/>
      <c r="G152" s="62"/>
      <c r="H152" s="77"/>
      <c r="I152" s="30"/>
      <c r="J152" s="20"/>
    </row>
    <row r="153" ht="12.75" customHeight="1">
      <c r="B153" s="74"/>
      <c r="C153" s="75"/>
      <c r="D153" s="55"/>
      <c r="E153" s="76"/>
      <c r="F153" s="61"/>
      <c r="G153" s="62"/>
      <c r="H153" s="77"/>
      <c r="I153" s="30"/>
      <c r="J153" s="20"/>
    </row>
    <row r="154" ht="12.75" customHeight="1">
      <c r="B154" s="53"/>
      <c r="C154" s="60"/>
      <c r="D154" s="48"/>
      <c r="E154" s="78"/>
      <c r="F154" s="39"/>
      <c r="G154" s="40"/>
      <c r="H154" s="77"/>
      <c r="I154" s="30"/>
      <c r="J154" s="20"/>
    </row>
    <row r="155" ht="12.75" customHeight="1">
      <c r="B155" s="74"/>
      <c r="C155" s="75"/>
      <c r="D155" s="55"/>
      <c r="E155" s="76"/>
      <c r="F155" s="61"/>
      <c r="G155" s="62"/>
      <c r="H155" s="77"/>
      <c r="I155" s="30"/>
      <c r="J155" s="20"/>
    </row>
    <row r="156" ht="12.75" customHeight="1">
      <c r="B156" s="74"/>
      <c r="C156" s="75"/>
      <c r="D156" s="55"/>
      <c r="E156" s="76"/>
      <c r="F156" s="61"/>
      <c r="G156" s="62"/>
      <c r="H156" s="77"/>
      <c r="I156" s="30"/>
      <c r="J156" s="20"/>
    </row>
    <row r="157" ht="12.75" customHeight="1">
      <c r="B157" s="74"/>
      <c r="C157" s="75"/>
      <c r="D157" s="55"/>
      <c r="E157" s="76"/>
      <c r="F157" s="61"/>
      <c r="G157" s="62"/>
      <c r="H157" s="77"/>
      <c r="I157" s="30"/>
      <c r="J157" s="20"/>
    </row>
    <row r="158" ht="12.75" customHeight="1">
      <c r="B158" s="74"/>
      <c r="C158" s="75"/>
      <c r="D158" s="55"/>
      <c r="E158" s="76"/>
      <c r="F158" s="61"/>
      <c r="G158" s="62"/>
      <c r="H158" s="77"/>
      <c r="I158" s="30"/>
      <c r="J158" s="20"/>
    </row>
    <row r="159" ht="12.75" customHeight="1">
      <c r="B159" s="74"/>
      <c r="C159" s="75"/>
      <c r="D159" s="55"/>
      <c r="E159" s="76"/>
      <c r="F159" s="61"/>
      <c r="G159" s="62"/>
      <c r="H159" s="77"/>
      <c r="I159" s="30"/>
      <c r="J159" s="20"/>
    </row>
    <row r="160" ht="12.75" customHeight="1">
      <c r="B160" s="74"/>
      <c r="C160" s="75"/>
      <c r="D160" s="55"/>
      <c r="E160" s="76"/>
      <c r="F160" s="61"/>
      <c r="G160" s="62"/>
      <c r="H160" s="79"/>
      <c r="I160" s="30"/>
      <c r="J160" s="20"/>
    </row>
    <row r="161" ht="12.75" customHeight="1">
      <c r="B161" s="53"/>
      <c r="C161" s="60"/>
      <c r="D161" s="48"/>
      <c r="E161" s="78"/>
      <c r="F161" s="39"/>
      <c r="G161" s="40"/>
      <c r="H161" s="79"/>
      <c r="I161" s="30"/>
      <c r="J161" s="20"/>
    </row>
    <row r="162" ht="12.75" customHeight="1">
      <c r="B162" s="53"/>
      <c r="C162" s="60"/>
      <c r="D162" s="48"/>
      <c r="E162" s="78"/>
      <c r="F162" s="39"/>
      <c r="G162" s="40"/>
      <c r="H162" s="77"/>
      <c r="I162" s="30"/>
      <c r="J162" s="20"/>
    </row>
    <row r="163" ht="12.75" customHeight="1">
      <c r="B163" s="53"/>
      <c r="C163" s="60"/>
      <c r="D163" s="48"/>
      <c r="E163" s="78"/>
      <c r="F163" s="39"/>
      <c r="G163" s="40"/>
      <c r="H163" s="77"/>
      <c r="I163" s="30"/>
      <c r="J163" s="20"/>
    </row>
    <row r="164" ht="12.75" customHeight="1">
      <c r="B164" s="53"/>
      <c r="C164" s="60"/>
      <c r="D164" s="48"/>
      <c r="E164" s="78"/>
      <c r="F164" s="39"/>
      <c r="G164" s="40"/>
      <c r="H164" s="77"/>
      <c r="I164" s="30"/>
      <c r="J164" s="20"/>
    </row>
    <row r="165" ht="12.75" customHeight="1">
      <c r="B165" s="53"/>
      <c r="C165" s="60"/>
      <c r="D165" s="48"/>
      <c r="E165" s="78"/>
      <c r="F165" s="39"/>
      <c r="G165" s="39"/>
      <c r="H165" s="77"/>
      <c r="I165" s="30"/>
      <c r="J165" s="20"/>
    </row>
    <row r="166" ht="12.75" customHeight="1">
      <c r="B166" s="53"/>
      <c r="C166" s="60"/>
      <c r="D166" s="48"/>
      <c r="E166" s="78"/>
      <c r="F166" s="39"/>
      <c r="G166" s="39"/>
      <c r="H166" s="77"/>
      <c r="I166" s="30"/>
      <c r="J166" s="20"/>
    </row>
    <row r="167" ht="12.75" customHeight="1">
      <c r="B167" s="53"/>
      <c r="C167" s="60"/>
      <c r="D167" s="48"/>
      <c r="E167" s="78"/>
      <c r="F167" s="39"/>
      <c r="G167" s="39"/>
      <c r="H167" s="77"/>
      <c r="I167" s="30"/>
      <c r="J167" s="20"/>
    </row>
    <row r="168" ht="12.75" customHeight="1">
      <c r="B168" s="53"/>
      <c r="C168" s="60"/>
      <c r="D168" s="48"/>
      <c r="E168" s="78"/>
      <c r="F168" s="39"/>
      <c r="G168" s="39"/>
      <c r="H168" s="77"/>
      <c r="I168" s="30"/>
      <c r="J168" s="20"/>
    </row>
    <row r="169" ht="12.75" customHeight="1">
      <c r="B169" s="53"/>
      <c r="C169" s="60"/>
      <c r="D169" s="48"/>
      <c r="E169" s="78"/>
      <c r="F169" s="39"/>
      <c r="G169" s="39"/>
      <c r="H169" s="77"/>
      <c r="I169" s="30"/>
      <c r="J169" s="20"/>
    </row>
    <row r="170" ht="12.75" customHeight="1">
      <c r="B170" s="53"/>
      <c r="C170" s="60"/>
      <c r="D170" s="48"/>
      <c r="E170" s="78"/>
      <c r="F170" s="39"/>
      <c r="G170" s="39"/>
      <c r="H170" s="77"/>
      <c r="I170" s="30"/>
      <c r="J170" s="20"/>
    </row>
    <row r="171" ht="12.75" customHeight="1">
      <c r="B171" s="53"/>
      <c r="C171" s="60"/>
      <c r="D171" s="48"/>
      <c r="E171" s="78"/>
      <c r="F171" s="39"/>
      <c r="G171" s="39"/>
      <c r="H171" s="77"/>
      <c r="I171" s="30"/>
      <c r="J171" s="20"/>
    </row>
    <row r="172" ht="12.75" customHeight="1">
      <c r="B172" s="53"/>
      <c r="C172" s="60"/>
      <c r="D172" s="48"/>
      <c r="E172" s="78"/>
      <c r="F172" s="39"/>
      <c r="G172" s="39"/>
      <c r="H172" s="77"/>
      <c r="I172" s="30"/>
      <c r="J172" s="20"/>
    </row>
    <row r="173" ht="12.75" customHeight="1">
      <c r="B173" s="53"/>
      <c r="C173" s="60"/>
      <c r="D173" s="48"/>
      <c r="E173" s="78"/>
      <c r="F173" s="39"/>
      <c r="G173" s="39"/>
      <c r="H173" s="77"/>
      <c r="I173" s="30"/>
      <c r="J173" s="20"/>
    </row>
    <row r="174" ht="12.75" customHeight="1">
      <c r="B174" s="53"/>
      <c r="C174" s="60"/>
      <c r="D174" s="48"/>
      <c r="E174" s="78"/>
      <c r="F174" s="39"/>
      <c r="G174" s="39"/>
      <c r="H174" s="77"/>
      <c r="I174" s="30"/>
      <c r="J174" s="20"/>
    </row>
    <row r="175" ht="12.75" customHeight="1">
      <c r="B175" s="53"/>
      <c r="C175" s="60"/>
      <c r="D175" s="48"/>
      <c r="E175" s="78"/>
      <c r="F175" s="39"/>
      <c r="G175" s="39"/>
      <c r="H175" s="77"/>
      <c r="I175" s="30"/>
      <c r="J175" s="20"/>
    </row>
    <row r="176" ht="12.75" customHeight="1">
      <c r="B176" s="53"/>
      <c r="C176" s="60"/>
      <c r="D176" s="48"/>
      <c r="E176" s="78"/>
      <c r="F176" s="39"/>
      <c r="G176" s="39"/>
      <c r="H176" s="77"/>
      <c r="I176" s="30"/>
      <c r="J176" s="20"/>
    </row>
    <row r="177" ht="12.75" customHeight="1">
      <c r="B177" s="53"/>
      <c r="C177" s="60"/>
      <c r="D177" s="48"/>
      <c r="E177" s="78"/>
      <c r="F177" s="39"/>
      <c r="G177" s="39"/>
      <c r="H177" s="77"/>
      <c r="I177" s="30"/>
      <c r="J177" s="20"/>
    </row>
    <row r="178" ht="12.75" customHeight="1">
      <c r="B178" s="53"/>
      <c r="C178" s="60"/>
      <c r="D178" s="48"/>
      <c r="E178" s="78"/>
      <c r="F178" s="39"/>
      <c r="G178" s="39"/>
      <c r="H178" s="77"/>
      <c r="I178" s="30"/>
      <c r="J178" s="20"/>
    </row>
    <row r="179" ht="12.75" customHeight="1">
      <c r="B179" s="1"/>
      <c r="C179" s="2"/>
      <c r="D179" s="3"/>
      <c r="E179" s="1"/>
      <c r="H179" s="4"/>
      <c r="I179" s="5"/>
    </row>
    <row r="180" ht="12.75" customHeight="1">
      <c r="B180" s="1"/>
      <c r="C180" s="2"/>
      <c r="D180" s="3"/>
      <c r="E180" s="1"/>
      <c r="H180" s="4"/>
      <c r="I180" s="5"/>
    </row>
    <row r="181" ht="12.75" customHeight="1">
      <c r="B181" s="1"/>
      <c r="C181" s="2"/>
      <c r="D181" s="3"/>
      <c r="E181" s="1"/>
      <c r="H181" s="4"/>
      <c r="I181" s="5"/>
    </row>
    <row r="182" ht="12.75" customHeight="1">
      <c r="B182" s="1"/>
      <c r="C182" s="2"/>
      <c r="D182" s="3"/>
      <c r="E182" s="1"/>
      <c r="H182" s="4"/>
      <c r="I182" s="5"/>
    </row>
    <row r="183" ht="12.75" customHeight="1">
      <c r="B183" s="1"/>
      <c r="C183" s="2"/>
      <c r="D183" s="3"/>
      <c r="E183" s="1"/>
      <c r="H183" s="4"/>
      <c r="I183" s="5"/>
    </row>
    <row r="184" ht="12.75" customHeight="1">
      <c r="B184" s="1"/>
      <c r="C184" s="2"/>
      <c r="D184" s="3"/>
      <c r="E184" s="1"/>
      <c r="H184" s="4"/>
      <c r="I184" s="5"/>
    </row>
    <row r="185" ht="12.75" customHeight="1">
      <c r="B185" s="1"/>
      <c r="C185" s="2"/>
      <c r="D185" s="3"/>
      <c r="E185" s="1"/>
      <c r="H185" s="4"/>
      <c r="I185" s="5"/>
    </row>
    <row r="186" ht="12.75" customHeight="1">
      <c r="B186" s="1"/>
      <c r="C186" s="2"/>
      <c r="D186" s="3"/>
      <c r="E186" s="1"/>
      <c r="H186" s="4"/>
      <c r="I186" s="5"/>
    </row>
    <row r="187" ht="12.75" customHeight="1">
      <c r="B187" s="1"/>
      <c r="C187" s="2"/>
      <c r="D187" s="3"/>
      <c r="E187" s="1"/>
      <c r="H187" s="4"/>
      <c r="I187" s="5"/>
    </row>
    <row r="188" ht="12.75" customHeight="1">
      <c r="B188" s="1"/>
      <c r="C188" s="2"/>
      <c r="D188" s="3"/>
      <c r="E188" s="1"/>
      <c r="H188" s="4"/>
      <c r="I188" s="5"/>
    </row>
    <row r="189" ht="12.75" customHeight="1">
      <c r="B189" s="1"/>
      <c r="C189" s="2"/>
      <c r="D189" s="3"/>
      <c r="E189" s="1"/>
      <c r="H189" s="4"/>
      <c r="I189" s="5"/>
    </row>
    <row r="190" ht="12.75" customHeight="1">
      <c r="B190" s="1"/>
      <c r="C190" s="2"/>
      <c r="D190" s="3"/>
      <c r="E190" s="1"/>
      <c r="H190" s="4"/>
      <c r="I190" s="5"/>
    </row>
    <row r="191" ht="12.75" customHeight="1">
      <c r="B191" s="1"/>
      <c r="C191" s="2"/>
      <c r="D191" s="3"/>
      <c r="E191" s="1"/>
      <c r="H191" s="4"/>
      <c r="I191" s="5"/>
    </row>
    <row r="192" ht="12.75" customHeight="1">
      <c r="B192" s="1"/>
      <c r="C192" s="2"/>
      <c r="D192" s="3"/>
      <c r="E192" s="1"/>
      <c r="H192" s="4"/>
      <c r="I192" s="5"/>
    </row>
    <row r="193" ht="12.75" customHeight="1">
      <c r="B193" s="1"/>
      <c r="C193" s="2"/>
      <c r="D193" s="3"/>
      <c r="E193" s="1"/>
      <c r="H193" s="4"/>
      <c r="I193" s="5"/>
    </row>
    <row r="194" ht="12.75" customHeight="1">
      <c r="B194" s="1"/>
      <c r="C194" s="2"/>
      <c r="D194" s="3"/>
      <c r="E194" s="1"/>
      <c r="H194" s="4"/>
      <c r="I194" s="5"/>
    </row>
    <row r="195" ht="12.75" customHeight="1">
      <c r="B195" s="1"/>
      <c r="C195" s="2"/>
      <c r="D195" s="3"/>
      <c r="E195" s="1"/>
      <c r="H195" s="4"/>
      <c r="I195" s="5"/>
    </row>
    <row r="196" ht="12.75" customHeight="1">
      <c r="B196" s="1"/>
      <c r="C196" s="2"/>
      <c r="D196" s="3"/>
      <c r="E196" s="1"/>
      <c r="H196" s="4"/>
      <c r="I196" s="5"/>
    </row>
    <row r="197" ht="12.75" customHeight="1">
      <c r="B197" s="1"/>
      <c r="C197" s="2"/>
      <c r="D197" s="3"/>
      <c r="E197" s="1"/>
      <c r="H197" s="4"/>
      <c r="I197" s="5"/>
    </row>
    <row r="198" ht="12.75" customHeight="1">
      <c r="B198" s="1"/>
      <c r="C198" s="2"/>
      <c r="D198" s="3"/>
      <c r="E198" s="1"/>
      <c r="H198" s="4"/>
      <c r="I198" s="5"/>
    </row>
    <row r="199" ht="12.75" customHeight="1">
      <c r="B199" s="1"/>
      <c r="C199" s="2"/>
      <c r="D199" s="3"/>
      <c r="E199" s="1"/>
      <c r="H199" s="4"/>
      <c r="I199" s="5"/>
    </row>
    <row r="200" ht="12.75" customHeight="1">
      <c r="B200" s="1"/>
      <c r="C200" s="2"/>
      <c r="D200" s="3"/>
      <c r="E200" s="1"/>
      <c r="H200" s="4"/>
      <c r="I200" s="5"/>
    </row>
    <row r="201" ht="12.75" customHeight="1">
      <c r="B201" s="1"/>
      <c r="C201" s="2"/>
      <c r="D201" s="3"/>
      <c r="E201" s="1"/>
      <c r="H201" s="4"/>
      <c r="I201" s="5"/>
    </row>
    <row r="202" ht="12.75" customHeight="1">
      <c r="B202" s="1"/>
      <c r="C202" s="2"/>
      <c r="D202" s="3"/>
      <c r="E202" s="1"/>
      <c r="H202" s="4"/>
      <c r="I202" s="5"/>
    </row>
    <row r="203" ht="12.75" customHeight="1">
      <c r="B203" s="1"/>
      <c r="C203" s="2"/>
      <c r="D203" s="3"/>
      <c r="E203" s="1"/>
      <c r="H203" s="4"/>
      <c r="I203" s="5"/>
    </row>
    <row r="204" ht="12.75" customHeight="1">
      <c r="B204" s="1"/>
      <c r="C204" s="2"/>
      <c r="D204" s="3"/>
      <c r="E204" s="1"/>
      <c r="H204" s="4"/>
      <c r="I204" s="5"/>
    </row>
    <row r="205" ht="12.75" customHeight="1">
      <c r="B205" s="1"/>
      <c r="C205" s="2"/>
      <c r="D205" s="3"/>
      <c r="E205" s="1"/>
      <c r="H205" s="4"/>
      <c r="I205" s="5"/>
    </row>
    <row r="206" ht="12.75" customHeight="1">
      <c r="B206" s="1"/>
      <c r="C206" s="2"/>
      <c r="D206" s="3"/>
      <c r="E206" s="1"/>
      <c r="H206" s="4"/>
      <c r="I206" s="5"/>
    </row>
    <row r="207" ht="12.75" customHeight="1">
      <c r="B207" s="1"/>
      <c r="C207" s="2"/>
      <c r="D207" s="3"/>
      <c r="E207" s="1"/>
      <c r="H207" s="4"/>
      <c r="I207" s="5"/>
    </row>
    <row r="208" ht="12.75" customHeight="1">
      <c r="B208" s="1"/>
      <c r="C208" s="2"/>
      <c r="D208" s="3"/>
      <c r="E208" s="1"/>
      <c r="H208" s="4"/>
      <c r="I208" s="5"/>
    </row>
    <row r="209" ht="12.75" customHeight="1">
      <c r="B209" s="1"/>
      <c r="C209" s="2"/>
      <c r="D209" s="3"/>
      <c r="E209" s="1"/>
      <c r="H209" s="4"/>
      <c r="I209" s="5"/>
    </row>
    <row r="210" ht="12.75" customHeight="1">
      <c r="B210" s="1"/>
      <c r="C210" s="2"/>
      <c r="D210" s="3"/>
      <c r="E210" s="1"/>
      <c r="H210" s="4"/>
      <c r="I210" s="5"/>
    </row>
    <row r="211" ht="12.75" customHeight="1">
      <c r="B211" s="1"/>
      <c r="C211" s="2"/>
      <c r="D211" s="3"/>
      <c r="E211" s="1"/>
      <c r="H211" s="4"/>
      <c r="I211" s="5"/>
    </row>
    <row r="212" ht="12.75" customHeight="1">
      <c r="B212" s="1"/>
      <c r="C212" s="2"/>
      <c r="D212" s="3"/>
      <c r="E212" s="1"/>
      <c r="H212" s="4"/>
      <c r="I212" s="5"/>
    </row>
    <row r="213" ht="12.75" customHeight="1">
      <c r="B213" s="1"/>
      <c r="C213" s="2"/>
      <c r="D213" s="3"/>
      <c r="E213" s="1"/>
      <c r="H213" s="4"/>
      <c r="I213" s="5"/>
    </row>
    <row r="214" ht="12.75" customHeight="1">
      <c r="B214" s="1"/>
      <c r="C214" s="2"/>
      <c r="D214" s="3"/>
      <c r="E214" s="1"/>
      <c r="H214" s="4"/>
      <c r="I214" s="5"/>
    </row>
    <row r="215" ht="12.75" customHeight="1">
      <c r="B215" s="1"/>
      <c r="C215" s="2"/>
      <c r="D215" s="3"/>
      <c r="E215" s="1"/>
      <c r="H215" s="4"/>
      <c r="I215" s="5"/>
    </row>
    <row r="216" ht="12.75" customHeight="1">
      <c r="B216" s="1"/>
      <c r="C216" s="2"/>
      <c r="D216" s="3"/>
      <c r="E216" s="1"/>
      <c r="H216" s="4"/>
      <c r="I216" s="5"/>
    </row>
    <row r="217" ht="12.75" customHeight="1">
      <c r="B217" s="1"/>
      <c r="C217" s="2"/>
      <c r="D217" s="3"/>
      <c r="E217" s="1"/>
      <c r="H217" s="4"/>
      <c r="I217" s="5"/>
    </row>
    <row r="218" ht="12.75" customHeight="1">
      <c r="B218" s="1"/>
      <c r="C218" s="2"/>
      <c r="D218" s="3"/>
      <c r="E218" s="1"/>
      <c r="H218" s="4"/>
      <c r="I218" s="5"/>
    </row>
    <row r="219" ht="12.75" customHeight="1">
      <c r="B219" s="1"/>
      <c r="C219" s="2"/>
      <c r="D219" s="3"/>
      <c r="E219" s="1"/>
      <c r="H219" s="4"/>
      <c r="I219" s="5"/>
    </row>
    <row r="220" ht="12.75" customHeight="1">
      <c r="B220" s="1"/>
      <c r="C220" s="2"/>
      <c r="D220" s="3"/>
      <c r="E220" s="1"/>
      <c r="H220" s="4"/>
      <c r="I220" s="5"/>
    </row>
    <row r="221" ht="12.75" customHeight="1">
      <c r="B221" s="1"/>
      <c r="C221" s="2"/>
      <c r="D221" s="3"/>
      <c r="E221" s="1"/>
      <c r="H221" s="4"/>
      <c r="I221" s="5"/>
    </row>
    <row r="222" ht="12.75" customHeight="1">
      <c r="B222" s="1"/>
      <c r="C222" s="2"/>
      <c r="D222" s="3"/>
      <c r="E222" s="1"/>
      <c r="H222" s="4"/>
      <c r="I222" s="5"/>
    </row>
    <row r="223" ht="12.75" customHeight="1">
      <c r="B223" s="1"/>
      <c r="C223" s="2"/>
      <c r="D223" s="3"/>
      <c r="E223" s="1"/>
      <c r="H223" s="4"/>
      <c r="I223" s="5"/>
    </row>
    <row r="224" ht="12.75" customHeight="1">
      <c r="B224" s="1"/>
      <c r="C224" s="2"/>
      <c r="D224" s="3"/>
      <c r="E224" s="1"/>
      <c r="H224" s="4"/>
      <c r="I224" s="5"/>
    </row>
    <row r="225" ht="12.75" customHeight="1">
      <c r="B225" s="1"/>
      <c r="C225" s="2"/>
      <c r="D225" s="3"/>
      <c r="E225" s="1"/>
      <c r="H225" s="4"/>
      <c r="I225" s="5"/>
    </row>
    <row r="226" ht="12.75" customHeight="1">
      <c r="B226" s="1"/>
      <c r="C226" s="2"/>
      <c r="D226" s="3"/>
      <c r="E226" s="1"/>
      <c r="H226" s="4"/>
      <c r="I226" s="5"/>
    </row>
    <row r="227" ht="12.75" customHeight="1">
      <c r="B227" s="1"/>
      <c r="C227" s="2"/>
      <c r="D227" s="3"/>
      <c r="E227" s="1"/>
      <c r="H227" s="4"/>
      <c r="I227" s="5"/>
    </row>
    <row r="228" ht="12.75" customHeight="1">
      <c r="B228" s="1"/>
      <c r="C228" s="2"/>
      <c r="D228" s="3"/>
      <c r="E228" s="1"/>
      <c r="H228" s="4"/>
      <c r="I228" s="5"/>
    </row>
    <row r="229" ht="12.75" customHeight="1">
      <c r="B229" s="1"/>
      <c r="C229" s="2"/>
      <c r="D229" s="3"/>
      <c r="E229" s="1"/>
      <c r="H229" s="4"/>
      <c r="I229" s="5"/>
    </row>
    <row r="230" ht="12.75" customHeight="1">
      <c r="B230" s="1"/>
      <c r="C230" s="2"/>
      <c r="D230" s="3"/>
      <c r="E230" s="1"/>
      <c r="H230" s="4"/>
      <c r="I230" s="5"/>
    </row>
    <row r="231" ht="12.75" customHeight="1">
      <c r="B231" s="1"/>
      <c r="C231" s="2"/>
      <c r="D231" s="3"/>
      <c r="E231" s="1"/>
      <c r="H231" s="4"/>
      <c r="I231" s="5"/>
    </row>
    <row r="232" ht="12.75" customHeight="1">
      <c r="B232" s="1"/>
      <c r="C232" s="2"/>
      <c r="D232" s="3"/>
      <c r="E232" s="1"/>
      <c r="H232" s="4"/>
      <c r="I232" s="5"/>
    </row>
    <row r="233" ht="12.75" customHeight="1">
      <c r="B233" s="1"/>
      <c r="C233" s="2"/>
      <c r="D233" s="3"/>
      <c r="E233" s="1"/>
      <c r="H233" s="4"/>
      <c r="I233" s="5"/>
    </row>
    <row r="234" ht="12.75" customHeight="1">
      <c r="B234" s="1"/>
      <c r="C234" s="2"/>
      <c r="D234" s="3"/>
      <c r="E234" s="1"/>
      <c r="H234" s="4"/>
      <c r="I234" s="5"/>
    </row>
    <row r="235" ht="12.75" customHeight="1">
      <c r="B235" s="1"/>
      <c r="C235" s="2"/>
      <c r="D235" s="3"/>
      <c r="E235" s="1"/>
      <c r="H235" s="4"/>
      <c r="I235" s="5"/>
    </row>
    <row r="236" ht="12.75" customHeight="1">
      <c r="B236" s="1"/>
      <c r="C236" s="2"/>
      <c r="D236" s="3"/>
      <c r="E236" s="1"/>
      <c r="H236" s="4"/>
      <c r="I236" s="5"/>
    </row>
    <row r="237" ht="12.75" customHeight="1">
      <c r="B237" s="1"/>
      <c r="C237" s="2"/>
      <c r="D237" s="3"/>
      <c r="E237" s="1"/>
      <c r="H237" s="4"/>
      <c r="I237" s="5"/>
    </row>
    <row r="238" ht="12.75" customHeight="1">
      <c r="B238" s="1"/>
      <c r="C238" s="2"/>
      <c r="D238" s="3"/>
      <c r="E238" s="1"/>
      <c r="H238" s="4"/>
      <c r="I238" s="5"/>
    </row>
    <row r="239" ht="12.75" customHeight="1">
      <c r="B239" s="1"/>
      <c r="C239" s="2"/>
      <c r="D239" s="3"/>
      <c r="E239" s="1"/>
      <c r="H239" s="4"/>
      <c r="I239" s="5"/>
    </row>
    <row r="240" ht="12.75" customHeight="1">
      <c r="B240" s="1"/>
      <c r="C240" s="2"/>
      <c r="D240" s="3"/>
      <c r="E240" s="1"/>
      <c r="H240" s="4"/>
      <c r="I240" s="5"/>
    </row>
    <row r="241" ht="12.75" customHeight="1">
      <c r="B241" s="1"/>
      <c r="C241" s="2"/>
      <c r="D241" s="3"/>
      <c r="E241" s="1"/>
      <c r="H241" s="4"/>
      <c r="I241" s="5"/>
    </row>
    <row r="242" ht="12.75" customHeight="1">
      <c r="B242" s="1"/>
      <c r="C242" s="2"/>
      <c r="D242" s="3"/>
      <c r="E242" s="1"/>
      <c r="H242" s="4"/>
      <c r="I242" s="5"/>
    </row>
    <row r="243" ht="12.75" customHeight="1">
      <c r="B243" s="1"/>
      <c r="C243" s="2"/>
      <c r="D243" s="3"/>
      <c r="E243" s="1"/>
      <c r="H243" s="4"/>
      <c r="I243" s="5"/>
    </row>
    <row r="244" ht="12.75" customHeight="1">
      <c r="B244" s="1"/>
      <c r="C244" s="2"/>
      <c r="D244" s="3"/>
      <c r="E244" s="1"/>
      <c r="H244" s="4"/>
      <c r="I244" s="5"/>
    </row>
    <row r="245" ht="12.75" customHeight="1">
      <c r="B245" s="1"/>
      <c r="C245" s="2"/>
      <c r="D245" s="3"/>
      <c r="E245" s="1"/>
      <c r="H245" s="4"/>
      <c r="I245" s="5"/>
    </row>
    <row r="246" ht="12.75" customHeight="1">
      <c r="B246" s="1"/>
      <c r="C246" s="2"/>
      <c r="D246" s="3"/>
      <c r="E246" s="1"/>
      <c r="H246" s="4"/>
      <c r="I246" s="5"/>
    </row>
    <row r="247" ht="12.75" customHeight="1">
      <c r="B247" s="1"/>
      <c r="C247" s="2"/>
      <c r="D247" s="3"/>
      <c r="E247" s="1"/>
      <c r="H247" s="4"/>
      <c r="I247" s="5"/>
    </row>
    <row r="248" ht="12.75" customHeight="1">
      <c r="B248" s="1"/>
      <c r="C248" s="2"/>
      <c r="D248" s="3"/>
      <c r="E248" s="1"/>
      <c r="H248" s="4"/>
      <c r="I248" s="5"/>
    </row>
    <row r="249" ht="12.75" customHeight="1">
      <c r="B249" s="1"/>
      <c r="C249" s="2"/>
      <c r="D249" s="3"/>
      <c r="E249" s="1"/>
      <c r="H249" s="4"/>
      <c r="I249" s="5"/>
    </row>
    <row r="250" ht="12.75" customHeight="1">
      <c r="B250" s="1"/>
      <c r="C250" s="2"/>
      <c r="D250" s="3"/>
      <c r="E250" s="1"/>
      <c r="H250" s="4"/>
      <c r="I250" s="5"/>
    </row>
    <row r="251" ht="12.75" customHeight="1">
      <c r="B251" s="1"/>
      <c r="C251" s="2"/>
      <c r="D251" s="3"/>
      <c r="E251" s="1"/>
      <c r="H251" s="4"/>
      <c r="I251" s="5"/>
    </row>
    <row r="252" ht="12.75" customHeight="1">
      <c r="B252" s="1"/>
      <c r="C252" s="2"/>
      <c r="D252" s="3"/>
      <c r="E252" s="1"/>
      <c r="H252" s="4"/>
      <c r="I252" s="5"/>
    </row>
    <row r="253" ht="12.75" customHeight="1">
      <c r="B253" s="1"/>
      <c r="C253" s="2"/>
      <c r="D253" s="3"/>
      <c r="E253" s="1"/>
      <c r="H253" s="4"/>
      <c r="I253" s="5"/>
    </row>
    <row r="254" ht="12.75" customHeight="1">
      <c r="B254" s="1"/>
      <c r="C254" s="2"/>
      <c r="D254" s="3"/>
      <c r="E254" s="1"/>
      <c r="H254" s="4"/>
      <c r="I254" s="5"/>
    </row>
    <row r="255" ht="12.75" customHeight="1">
      <c r="B255" s="1"/>
      <c r="C255" s="2"/>
      <c r="D255" s="3"/>
      <c r="E255" s="1"/>
      <c r="H255" s="4"/>
      <c r="I255" s="5"/>
    </row>
    <row r="256" ht="12.75" customHeight="1">
      <c r="B256" s="1"/>
      <c r="C256" s="2"/>
      <c r="D256" s="3"/>
      <c r="E256" s="1"/>
      <c r="H256" s="4"/>
      <c r="I256" s="5"/>
    </row>
    <row r="257" ht="12.75" customHeight="1">
      <c r="B257" s="1"/>
      <c r="C257" s="2"/>
      <c r="D257" s="3"/>
      <c r="E257" s="1"/>
      <c r="H257" s="4"/>
      <c r="I257" s="5"/>
    </row>
    <row r="258" ht="12.75" customHeight="1">
      <c r="B258" s="1"/>
      <c r="C258" s="2"/>
      <c r="D258" s="3"/>
      <c r="E258" s="1"/>
      <c r="H258" s="4"/>
      <c r="I258" s="5"/>
    </row>
    <row r="259" ht="12.75" customHeight="1">
      <c r="B259" s="1"/>
      <c r="C259" s="2"/>
      <c r="D259" s="3"/>
      <c r="E259" s="1"/>
      <c r="H259" s="4"/>
      <c r="I259" s="5"/>
    </row>
    <row r="260" ht="12.75" customHeight="1">
      <c r="B260" s="1"/>
      <c r="C260" s="2"/>
      <c r="D260" s="3"/>
      <c r="E260" s="1"/>
      <c r="H260" s="4"/>
      <c r="I260" s="5"/>
    </row>
    <row r="261" ht="12.75" customHeight="1">
      <c r="B261" s="1"/>
      <c r="C261" s="2"/>
      <c r="D261" s="3"/>
      <c r="E261" s="1"/>
      <c r="H261" s="4"/>
      <c r="I261" s="5"/>
    </row>
    <row r="262" ht="12.75" customHeight="1">
      <c r="B262" s="1"/>
      <c r="C262" s="2"/>
      <c r="D262" s="3"/>
      <c r="E262" s="1"/>
      <c r="H262" s="4"/>
      <c r="I262" s="5"/>
    </row>
    <row r="263" ht="12.75" customHeight="1">
      <c r="B263" s="1"/>
      <c r="C263" s="2"/>
      <c r="D263" s="3"/>
      <c r="E263" s="1"/>
      <c r="H263" s="4"/>
      <c r="I263" s="5"/>
    </row>
    <row r="264" ht="12.75" customHeight="1">
      <c r="B264" s="1"/>
      <c r="C264" s="2"/>
      <c r="D264" s="3"/>
      <c r="E264" s="1"/>
      <c r="H264" s="4"/>
      <c r="I264" s="5"/>
    </row>
    <row r="265" ht="12.75" customHeight="1">
      <c r="B265" s="1"/>
      <c r="C265" s="2"/>
      <c r="D265" s="3"/>
      <c r="E265" s="1"/>
      <c r="H265" s="4"/>
      <c r="I265" s="5"/>
    </row>
    <row r="266" ht="12.75" customHeight="1">
      <c r="B266" s="1"/>
      <c r="C266" s="2"/>
      <c r="D266" s="3"/>
      <c r="E266" s="1"/>
      <c r="H266" s="4"/>
      <c r="I266" s="5"/>
    </row>
    <row r="267" ht="12.75" customHeight="1">
      <c r="B267" s="1"/>
      <c r="C267" s="2"/>
      <c r="D267" s="3"/>
      <c r="E267" s="1"/>
      <c r="H267" s="4"/>
      <c r="I267" s="5"/>
    </row>
    <row r="268" ht="12.75" customHeight="1">
      <c r="B268" s="1"/>
      <c r="C268" s="2"/>
      <c r="D268" s="3"/>
      <c r="E268" s="1"/>
      <c r="H268" s="4"/>
      <c r="I268" s="5"/>
    </row>
    <row r="269" ht="12.75" customHeight="1">
      <c r="B269" s="1"/>
      <c r="C269" s="2"/>
      <c r="D269" s="3"/>
      <c r="E269" s="1"/>
      <c r="H269" s="4"/>
      <c r="I269" s="5"/>
    </row>
    <row r="270" ht="12.75" customHeight="1">
      <c r="B270" s="1"/>
      <c r="C270" s="2"/>
      <c r="D270" s="3"/>
      <c r="E270" s="1"/>
      <c r="H270" s="4"/>
      <c r="I270" s="5"/>
    </row>
    <row r="271" ht="12.75" customHeight="1">
      <c r="B271" s="1"/>
      <c r="C271" s="2"/>
      <c r="D271" s="3"/>
      <c r="E271" s="1"/>
      <c r="H271" s="4"/>
      <c r="I271" s="5"/>
    </row>
    <row r="272" ht="12.75" customHeight="1">
      <c r="B272" s="1"/>
      <c r="C272" s="2"/>
      <c r="D272" s="3"/>
      <c r="E272" s="1"/>
      <c r="H272" s="4"/>
      <c r="I272" s="5"/>
    </row>
    <row r="273" ht="12.75" customHeight="1">
      <c r="B273" s="1"/>
      <c r="C273" s="2"/>
      <c r="D273" s="3"/>
      <c r="E273" s="1"/>
      <c r="H273" s="4"/>
      <c r="I273" s="5"/>
    </row>
    <row r="274" ht="12.75" customHeight="1">
      <c r="B274" s="1"/>
      <c r="C274" s="2"/>
      <c r="D274" s="3"/>
      <c r="E274" s="1"/>
      <c r="H274" s="4"/>
      <c r="I274" s="5"/>
    </row>
    <row r="275" ht="12.75" customHeight="1">
      <c r="B275" s="1"/>
      <c r="C275" s="2"/>
      <c r="D275" s="3"/>
      <c r="E275" s="1"/>
      <c r="H275" s="4"/>
      <c r="I275" s="5"/>
    </row>
    <row r="276" ht="12.75" customHeight="1">
      <c r="B276" s="1"/>
      <c r="C276" s="2"/>
      <c r="D276" s="3"/>
      <c r="E276" s="1"/>
      <c r="H276" s="4"/>
      <c r="I276" s="5"/>
    </row>
    <row r="277" ht="12.75" customHeight="1">
      <c r="B277" s="1"/>
      <c r="C277" s="2"/>
      <c r="D277" s="3"/>
      <c r="E277" s="1"/>
      <c r="H277" s="4"/>
      <c r="I277" s="5"/>
    </row>
    <row r="278" ht="12.75" customHeight="1">
      <c r="B278" s="1"/>
      <c r="C278" s="2"/>
      <c r="D278" s="3"/>
      <c r="E278" s="1"/>
      <c r="H278" s="4"/>
      <c r="I278" s="5"/>
    </row>
    <row r="279" ht="12.75" customHeight="1">
      <c r="B279" s="1"/>
      <c r="C279" s="2"/>
      <c r="D279" s="3"/>
      <c r="E279" s="1"/>
      <c r="H279" s="4"/>
      <c r="I279" s="5"/>
    </row>
    <row r="280" ht="12.75" customHeight="1">
      <c r="B280" s="1"/>
      <c r="C280" s="2"/>
      <c r="D280" s="3"/>
      <c r="E280" s="1"/>
      <c r="H280" s="4"/>
      <c r="I280" s="5"/>
    </row>
    <row r="281" ht="12.75" customHeight="1">
      <c r="B281" s="1"/>
      <c r="C281" s="2"/>
      <c r="D281" s="3"/>
      <c r="E281" s="1"/>
      <c r="H281" s="4"/>
      <c r="I281" s="5"/>
    </row>
    <row r="282" ht="12.75" customHeight="1">
      <c r="B282" s="1"/>
      <c r="C282" s="2"/>
      <c r="D282" s="3"/>
      <c r="E282" s="1"/>
      <c r="H282" s="4"/>
      <c r="I282" s="5"/>
    </row>
    <row r="283" ht="12.75" customHeight="1">
      <c r="B283" s="1"/>
      <c r="C283" s="2"/>
      <c r="D283" s="3"/>
      <c r="E283" s="1"/>
      <c r="H283" s="4"/>
      <c r="I283" s="5"/>
    </row>
    <row r="284" ht="12.75" customHeight="1">
      <c r="B284" s="1"/>
      <c r="C284" s="2"/>
      <c r="D284" s="3"/>
      <c r="E284" s="1"/>
      <c r="H284" s="4"/>
      <c r="I284" s="5"/>
    </row>
    <row r="285" ht="12.75" customHeight="1">
      <c r="B285" s="1"/>
      <c r="C285" s="2"/>
      <c r="D285" s="3"/>
      <c r="E285" s="1"/>
      <c r="H285" s="4"/>
      <c r="I285" s="5"/>
    </row>
    <row r="286" ht="12.75" customHeight="1">
      <c r="B286" s="1"/>
      <c r="C286" s="2"/>
      <c r="D286" s="3"/>
      <c r="E286" s="1"/>
      <c r="H286" s="4"/>
      <c r="I286" s="5"/>
    </row>
    <row r="287" ht="12.75" customHeight="1">
      <c r="B287" s="1"/>
      <c r="C287" s="2"/>
      <c r="D287" s="3"/>
      <c r="E287" s="1"/>
      <c r="H287" s="4"/>
      <c r="I287" s="5"/>
    </row>
    <row r="288" ht="12.75" customHeight="1">
      <c r="B288" s="1"/>
      <c r="C288" s="2"/>
      <c r="D288" s="3"/>
      <c r="E288" s="1"/>
      <c r="H288" s="4"/>
      <c r="I288" s="5"/>
    </row>
    <row r="289" ht="12.75" customHeight="1">
      <c r="B289" s="1"/>
      <c r="C289" s="2"/>
      <c r="D289" s="3"/>
      <c r="E289" s="1"/>
      <c r="H289" s="4"/>
      <c r="I289" s="5"/>
    </row>
    <row r="290" ht="12.75" customHeight="1">
      <c r="B290" s="1"/>
      <c r="C290" s="2"/>
      <c r="D290" s="3"/>
      <c r="E290" s="1"/>
      <c r="H290" s="4"/>
      <c r="I290" s="5"/>
    </row>
    <row r="291" ht="12.75" customHeight="1">
      <c r="B291" s="1"/>
      <c r="C291" s="2"/>
      <c r="D291" s="3"/>
      <c r="E291" s="1"/>
      <c r="H291" s="4"/>
      <c r="I291" s="5"/>
    </row>
    <row r="292" ht="12.75" customHeight="1">
      <c r="B292" s="1"/>
      <c r="C292" s="2"/>
      <c r="D292" s="3"/>
      <c r="E292" s="1"/>
      <c r="H292" s="4"/>
      <c r="I292" s="5"/>
    </row>
    <row r="293" ht="12.75" customHeight="1">
      <c r="B293" s="1"/>
      <c r="C293" s="2"/>
      <c r="D293" s="3"/>
      <c r="E293" s="1"/>
      <c r="H293" s="4"/>
      <c r="I293" s="5"/>
    </row>
    <row r="294" ht="12.75" customHeight="1">
      <c r="B294" s="1"/>
      <c r="C294" s="2"/>
      <c r="D294" s="3"/>
      <c r="E294" s="1"/>
      <c r="H294" s="4"/>
      <c r="I294" s="5"/>
    </row>
    <row r="295" ht="12.75" customHeight="1">
      <c r="B295" s="1"/>
      <c r="C295" s="2"/>
      <c r="D295" s="3"/>
      <c r="E295" s="1"/>
      <c r="H295" s="4"/>
      <c r="I295" s="5"/>
    </row>
    <row r="296" ht="12.75" customHeight="1">
      <c r="B296" s="1"/>
      <c r="C296" s="2"/>
      <c r="D296" s="3"/>
      <c r="E296" s="1"/>
      <c r="H296" s="4"/>
      <c r="I296" s="5"/>
    </row>
    <row r="297" ht="12.75" customHeight="1">
      <c r="B297" s="1"/>
      <c r="C297" s="2"/>
      <c r="D297" s="3"/>
      <c r="E297" s="1"/>
      <c r="H297" s="4"/>
      <c r="I297" s="5"/>
    </row>
    <row r="298" ht="12.75" customHeight="1">
      <c r="B298" s="1"/>
      <c r="C298" s="2"/>
      <c r="D298" s="3"/>
      <c r="E298" s="1"/>
      <c r="H298" s="4"/>
      <c r="I298" s="5"/>
    </row>
    <row r="299" ht="12.75" customHeight="1">
      <c r="B299" s="1"/>
      <c r="C299" s="2"/>
      <c r="D299" s="3"/>
      <c r="E299" s="1"/>
      <c r="H299" s="4"/>
      <c r="I299" s="5"/>
    </row>
    <row r="300" ht="12.75" customHeight="1">
      <c r="B300" s="1"/>
      <c r="C300" s="2"/>
      <c r="D300" s="3"/>
      <c r="E300" s="1"/>
      <c r="H300" s="4"/>
      <c r="I300" s="5"/>
    </row>
    <row r="301" ht="12.75" customHeight="1">
      <c r="B301" s="1"/>
      <c r="C301" s="2"/>
      <c r="D301" s="3"/>
      <c r="E301" s="1"/>
      <c r="H301" s="4"/>
      <c r="I301" s="5"/>
    </row>
    <row r="302" ht="12.75" customHeight="1">
      <c r="B302" s="1"/>
      <c r="C302" s="2"/>
      <c r="D302" s="3"/>
      <c r="E302" s="1"/>
      <c r="H302" s="4"/>
      <c r="I302" s="5"/>
    </row>
    <row r="303" ht="12.75" customHeight="1">
      <c r="B303" s="1"/>
      <c r="C303" s="2"/>
      <c r="D303" s="3"/>
      <c r="E303" s="1"/>
      <c r="H303" s="4"/>
      <c r="I303" s="5"/>
    </row>
    <row r="304" ht="12.75" customHeight="1">
      <c r="B304" s="1"/>
      <c r="C304" s="2"/>
      <c r="D304" s="3"/>
      <c r="E304" s="1"/>
      <c r="H304" s="4"/>
      <c r="I304" s="5"/>
    </row>
    <row r="305" ht="12.75" customHeight="1">
      <c r="B305" s="1"/>
      <c r="C305" s="2"/>
      <c r="D305" s="3"/>
      <c r="E305" s="1"/>
      <c r="H305" s="4"/>
      <c r="I305" s="5"/>
    </row>
    <row r="306" ht="12.75" customHeight="1">
      <c r="B306" s="1"/>
      <c r="C306" s="2"/>
      <c r="D306" s="3"/>
      <c r="E306" s="1"/>
      <c r="H306" s="4"/>
      <c r="I306" s="5"/>
    </row>
    <row r="307" ht="12.75" customHeight="1">
      <c r="B307" s="1"/>
      <c r="C307" s="2"/>
      <c r="D307" s="3"/>
      <c r="E307" s="1"/>
      <c r="H307" s="4"/>
      <c r="I307" s="5"/>
    </row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customSheetViews>
    <customSheetView guid="{012AD656-CF65-432A-BC75-BC6B7B7FD0E7}" filter="1" showAutoFilter="1">
      <autoFilter ref="$D$3:$D$133"/>
    </customSheetView>
  </customSheetViews>
  <dataValidations>
    <dataValidation type="list" allowBlank="1" showInputMessage="1" showErrorMessage="1" prompt="Task Owner - Select the owner of the task" sqref="I3:J178">
      <formula1>Members!$B$4:$B$9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7.14"/>
    <col customWidth="1" min="3" max="3" width="28.86"/>
    <col customWidth="1" min="4" max="4" width="11.14"/>
    <col customWidth="1" min="5" max="5" width="15.0"/>
    <col customWidth="1" min="6" max="6" width="12.43"/>
    <col customWidth="1" min="7" max="7" width="9.71"/>
    <col customWidth="1" min="8" max="8" width="4.29"/>
    <col customWidth="1" min="9" max="9" width="12.29"/>
    <col customWidth="1" min="10" max="10" width="6.71"/>
    <col customWidth="1" hidden="1" min="11" max="11" width="11.29"/>
    <col customWidth="1" min="12" max="12" width="11.86"/>
    <col customWidth="1" min="13" max="13" width="13.0"/>
    <col customWidth="1" min="14" max="14" width="12.57"/>
    <col customWidth="1" min="15" max="15" width="13.14"/>
    <col customWidth="1" min="16" max="16" width="8.14"/>
    <col customWidth="1" min="17" max="17" width="4.86"/>
    <col customWidth="1" min="18" max="18" width="11.29"/>
    <col customWidth="1" min="19" max="19" width="5.71"/>
    <col customWidth="1" min="20" max="20" width="18.57"/>
    <col customWidth="1" min="21" max="21" width="5.43"/>
    <col customWidth="1" min="22" max="22" width="3.0"/>
    <col customWidth="1" min="23" max="23" width="13.29"/>
    <col customWidth="1" min="24" max="24" width="23.14"/>
    <col customWidth="1" min="25" max="26" width="17.14"/>
  </cols>
  <sheetData>
    <row r="1" ht="12.75" customHeight="1">
      <c r="A1" s="80"/>
      <c r="B1" s="81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ht="26.25" customHeight="1">
      <c r="A2" s="81"/>
      <c r="B2" s="82"/>
      <c r="C2" s="83" t="s">
        <v>194</v>
      </c>
      <c r="D2" s="84"/>
      <c r="E2" s="85"/>
      <c r="F2" s="86"/>
      <c r="G2" s="86"/>
      <c r="H2" s="86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7"/>
      <c r="U2" s="81"/>
      <c r="V2" s="87"/>
      <c r="W2" s="87"/>
      <c r="X2" s="88"/>
      <c r="Y2" s="88"/>
      <c r="Z2" s="88"/>
    </row>
    <row r="3" ht="15.0" customHeight="1">
      <c r="A3" s="80"/>
      <c r="B3" s="89"/>
      <c r="C3" s="90" t="s">
        <v>185</v>
      </c>
      <c r="D3" s="104">
        <v>43549.0</v>
      </c>
      <c r="E3" s="92"/>
      <c r="F3" s="92"/>
      <c r="G3" s="92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92"/>
      <c r="U3" s="80"/>
      <c r="V3" s="92"/>
      <c r="W3" s="80"/>
      <c r="X3" s="12"/>
    </row>
    <row r="4" ht="15.0" customHeight="1">
      <c r="A4" s="80"/>
      <c r="B4" s="89"/>
      <c r="C4" s="90" t="s">
        <v>186</v>
      </c>
      <c r="D4" s="106">
        <v>43567.0</v>
      </c>
      <c r="E4" s="92"/>
      <c r="F4" s="92"/>
      <c r="G4" s="92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92"/>
      <c r="U4" s="80"/>
      <c r="V4" s="92"/>
      <c r="W4" s="92"/>
    </row>
    <row r="5" ht="15.0" customHeight="1">
      <c r="A5" s="80"/>
      <c r="B5" s="89"/>
      <c r="C5" s="90" t="s">
        <v>187</v>
      </c>
      <c r="D5" s="94">
        <v>5.0</v>
      </c>
      <c r="E5" s="92"/>
      <c r="F5" s="92"/>
      <c r="G5" s="92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92"/>
      <c r="U5" s="80"/>
      <c r="V5" s="92"/>
      <c r="W5" s="95"/>
    </row>
    <row r="6" ht="15.0" customHeight="1">
      <c r="A6" s="80"/>
      <c r="B6" s="89"/>
      <c r="C6" s="90" t="s">
        <v>188</v>
      </c>
      <c r="D6" s="96">
        <v>0.4</v>
      </c>
      <c r="E6" s="92"/>
      <c r="F6" s="92"/>
      <c r="G6" s="92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92"/>
      <c r="U6" s="80"/>
      <c r="V6" s="92"/>
      <c r="W6" s="80"/>
    </row>
    <row r="7" ht="15.0" customHeight="1">
      <c r="A7" s="80"/>
      <c r="B7" s="89"/>
      <c r="C7" s="97" t="s">
        <v>189</v>
      </c>
      <c r="D7" s="98">
        <f>NETWORKDAYS($D$3,$D$4,Holidays!$C$5:$C$62)</f>
        <v>15</v>
      </c>
      <c r="E7" s="99"/>
      <c r="F7" s="92"/>
      <c r="G7" s="92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92"/>
      <c r="U7" s="80"/>
      <c r="V7" s="92"/>
      <c r="W7" s="80"/>
    </row>
    <row r="8" ht="15.0" customHeight="1">
      <c r="A8" s="80"/>
      <c r="B8" s="89"/>
      <c r="C8" s="97" t="s">
        <v>190</v>
      </c>
      <c r="D8" s="97">
        <f>D5*D7</f>
        <v>75</v>
      </c>
      <c r="E8" s="99"/>
      <c r="F8" s="92"/>
      <c r="G8" s="92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92"/>
      <c r="U8" s="80"/>
      <c r="V8" s="92"/>
      <c r="W8" s="80"/>
    </row>
    <row r="9" ht="15.0" customHeight="1">
      <c r="A9" s="80"/>
      <c r="B9" s="89"/>
      <c r="C9" s="97" t="s">
        <v>191</v>
      </c>
      <c r="D9" s="97">
        <f>ROUNDDOWN(D6*D8,1)</f>
        <v>30</v>
      </c>
      <c r="E9" s="99"/>
      <c r="F9" s="92"/>
      <c r="G9" s="92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92"/>
      <c r="U9" s="80"/>
      <c r="V9" s="92"/>
      <c r="W9" s="80"/>
    </row>
    <row r="10" ht="15.0" customHeight="1">
      <c r="A10" s="80"/>
      <c r="B10" s="89"/>
      <c r="C10" s="97" t="s">
        <v>192</v>
      </c>
      <c r="D10" s="97">
        <f>(-1*D9)/D7</f>
        <v>-2</v>
      </c>
      <c r="E10" s="99"/>
      <c r="F10" s="92"/>
      <c r="G10" s="92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92"/>
      <c r="U10" s="80"/>
      <c r="V10" s="92"/>
      <c r="W10" s="80"/>
    </row>
    <row r="11" ht="15.0" customHeight="1">
      <c r="A11" s="80"/>
      <c r="B11" s="100"/>
      <c r="C11" s="101"/>
      <c r="D11" s="101"/>
      <c r="E11" s="92"/>
      <c r="F11" s="92"/>
      <c r="G11" s="92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92"/>
      <c r="U11" s="80"/>
      <c r="V11" s="92"/>
      <c r="W11" s="80"/>
    </row>
    <row r="12" ht="15.0" customHeight="1">
      <c r="A12" s="80"/>
      <c r="B12" s="100"/>
      <c r="C12" s="92"/>
      <c r="D12" s="92"/>
      <c r="E12" s="92"/>
      <c r="F12" s="92"/>
      <c r="G12" s="92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92"/>
      <c r="U12" s="80"/>
      <c r="V12" s="92"/>
      <c r="W12" s="80"/>
    </row>
    <row r="13" ht="15.0" customHeight="1">
      <c r="A13" s="80"/>
      <c r="B13" s="100"/>
      <c r="C13" s="92"/>
      <c r="D13" s="92"/>
      <c r="E13" s="92"/>
      <c r="F13" s="92"/>
      <c r="G13" s="92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92"/>
      <c r="U13" s="80"/>
      <c r="V13" s="92"/>
      <c r="W13" s="80"/>
    </row>
    <row r="14" ht="15.0" customHeight="1">
      <c r="A14" s="80"/>
      <c r="B14" s="100"/>
      <c r="C14" s="92"/>
      <c r="D14" s="92"/>
      <c r="E14" s="92"/>
      <c r="F14" s="92"/>
      <c r="G14" s="92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92"/>
      <c r="U14" s="80"/>
      <c r="V14" s="92"/>
      <c r="W14" s="80"/>
    </row>
    <row r="15" ht="15.0" customHeight="1">
      <c r="A15" s="80"/>
      <c r="B15" s="100"/>
      <c r="C15" s="92"/>
      <c r="D15" s="92"/>
      <c r="E15" s="92"/>
      <c r="F15" s="92"/>
      <c r="G15" s="92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92"/>
      <c r="U15" s="80"/>
      <c r="V15" s="92"/>
      <c r="W15" s="80"/>
    </row>
    <row r="16" ht="15.0" customHeight="1">
      <c r="A16" s="80"/>
      <c r="B16" s="100"/>
      <c r="C16" s="92"/>
      <c r="D16" s="92"/>
      <c r="E16" s="92"/>
      <c r="F16" s="92"/>
      <c r="G16" s="92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92"/>
      <c r="U16" s="80"/>
      <c r="V16" s="92"/>
      <c r="W16" s="80"/>
    </row>
    <row r="17" ht="15.0" customHeight="1">
      <c r="A17" s="80"/>
      <c r="B17" s="100"/>
      <c r="C17" s="92"/>
      <c r="D17" s="92"/>
      <c r="E17" s="92"/>
      <c r="F17" s="92"/>
      <c r="G17" s="92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92"/>
      <c r="U17" s="80"/>
      <c r="V17" s="92"/>
      <c r="W17" s="80"/>
    </row>
    <row r="18" ht="15.0" customHeight="1">
      <c r="A18" s="80"/>
      <c r="B18" s="100"/>
      <c r="C18" s="92"/>
      <c r="D18" s="92"/>
      <c r="E18" s="92"/>
      <c r="F18" s="92"/>
      <c r="G18" s="92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92"/>
      <c r="U18" s="80"/>
      <c r="V18" s="92"/>
      <c r="W18" s="80"/>
    </row>
    <row r="19" ht="15.0" customHeight="1">
      <c r="A19" s="80"/>
      <c r="B19" s="100"/>
      <c r="C19" s="102"/>
      <c r="D19" s="102"/>
      <c r="E19" s="92"/>
      <c r="F19" s="92"/>
      <c r="G19" s="92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92"/>
      <c r="U19" s="80"/>
      <c r="V19" s="92"/>
      <c r="W19" s="80"/>
    </row>
    <row r="20" ht="15.0" customHeight="1">
      <c r="A20" s="80"/>
      <c r="B20" s="89"/>
      <c r="C20" s="103" t="s">
        <v>193</v>
      </c>
      <c r="D20" s="105">
        <f>SUM(D24:D71)</f>
        <v>28</v>
      </c>
      <c r="E20" s="92"/>
      <c r="F20" s="92"/>
      <c r="G20" s="92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92"/>
      <c r="U20" s="80"/>
      <c r="V20" s="92"/>
      <c r="W20" s="80"/>
    </row>
    <row r="21" ht="15.0" customHeight="1">
      <c r="A21" s="80"/>
      <c r="B21" s="89"/>
      <c r="C21" s="103" t="s">
        <v>195</v>
      </c>
      <c r="D21" s="105">
        <f>$D$9-$D$20</f>
        <v>2</v>
      </c>
      <c r="E21" s="92"/>
      <c r="F21" s="92"/>
      <c r="G21" s="92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92"/>
      <c r="U21" s="80"/>
      <c r="V21" s="92"/>
      <c r="W21" s="80"/>
    </row>
    <row r="22" ht="16.5" customHeight="1">
      <c r="A22" s="80"/>
      <c r="B22" s="100"/>
      <c r="C22" s="101"/>
      <c r="D22" s="101"/>
      <c r="E22" s="92"/>
      <c r="F22" s="92"/>
      <c r="G22" s="92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92"/>
      <c r="U22" s="80"/>
      <c r="V22" s="92"/>
      <c r="W22" s="80"/>
    </row>
    <row r="23" ht="28.5" customHeight="1">
      <c r="A23" s="80"/>
      <c r="B23" s="107" t="s">
        <v>196</v>
      </c>
      <c r="C23" s="83" t="s">
        <v>197</v>
      </c>
      <c r="D23" s="83" t="s">
        <v>198</v>
      </c>
      <c r="E23" s="84" t="s">
        <v>199</v>
      </c>
      <c r="F23" s="84" t="s">
        <v>200</v>
      </c>
      <c r="G23" s="84" t="s">
        <v>201</v>
      </c>
      <c r="H23" s="108"/>
      <c r="I23" s="83" t="s">
        <v>202</v>
      </c>
      <c r="J23" s="83" t="s">
        <v>189</v>
      </c>
      <c r="K23" s="83" t="s">
        <v>203</v>
      </c>
      <c r="L23" s="83" t="s">
        <v>204</v>
      </c>
      <c r="M23" s="83" t="s">
        <v>205</v>
      </c>
      <c r="N23" s="83" t="s">
        <v>206</v>
      </c>
      <c r="O23" s="83" t="s">
        <v>207</v>
      </c>
      <c r="P23" s="83" t="s">
        <v>208</v>
      </c>
      <c r="Q23" s="92"/>
      <c r="R23" s="109" t="s">
        <v>209</v>
      </c>
      <c r="S23" s="92"/>
      <c r="T23" s="92"/>
      <c r="U23" s="80"/>
      <c r="V23" s="80"/>
      <c r="W23" s="80"/>
    </row>
    <row r="24" ht="15.0" customHeight="1">
      <c r="A24" s="80"/>
      <c r="B24" s="110">
        <v>1.1</v>
      </c>
      <c r="C24" s="111" t="str">
        <f>IFERROR(VLOOKUP(B24,'Product Backlog'!$E$3:$H$147,2,FALSE),"")</f>
        <v>Burn down chart 작성</v>
      </c>
      <c r="D24" s="112">
        <f>IFERROR(VLOOKUP(B24,'Product Backlog'!$E$3:$H$147,4,FALSE),"")</f>
        <v>1</v>
      </c>
      <c r="E24" s="118" t="s">
        <v>210</v>
      </c>
      <c r="F24" s="119">
        <v>43563.0</v>
      </c>
      <c r="G24" s="120">
        <v>1.0</v>
      </c>
      <c r="H24" s="92"/>
      <c r="I24" s="116">
        <f>WORKDAY($D$3,(J24-1),Holidays!$C$5:$C$62)</f>
        <v>43549</v>
      </c>
      <c r="J24" s="117">
        <v>1.0</v>
      </c>
      <c r="K24" s="97">
        <f t="shared" ref="K24:K53" si="1">ROUND($D$9+($J24-1)*$D$10,1)</f>
        <v>30</v>
      </c>
      <c r="L24" s="121">
        <f t="shared" ref="L24:L53" si="2">IFERROR(IF(K24&gt;$D$9, $D$9, IF(K24&lt;0,0,K24)),0)</f>
        <v>30</v>
      </c>
      <c r="M24" s="121">
        <f t="shared" ref="M24:M53" si="3">$D$9-N24</f>
        <v>29</v>
      </c>
      <c r="N24" s="121">
        <f t="shared" ref="N24:N53" si="4">SUMIF($F$24:$F$71,"&lt;"&amp;I24,$G$24:$G$71)</f>
        <v>1</v>
      </c>
      <c r="O24" s="121">
        <f t="shared" ref="O24:O53" si="5">$D$5*(J24-1)</f>
        <v>0</v>
      </c>
      <c r="P24" s="122" t="str">
        <f t="shared" ref="P24:P53" si="6">IF(OR((M24=""),(O24=0)),"",ROUND((N24/O24),2))</f>
        <v/>
      </c>
      <c r="Q24" s="92"/>
      <c r="R24" s="125">
        <v>43573.0</v>
      </c>
      <c r="S24" s="92"/>
      <c r="T24" s="92"/>
      <c r="U24" s="80"/>
      <c r="V24" s="80"/>
      <c r="W24" s="80"/>
    </row>
    <row r="25" ht="15.0" customHeight="1">
      <c r="A25" s="80"/>
      <c r="B25" s="124">
        <v>1.2</v>
      </c>
      <c r="C25" s="111" t="str">
        <f>IFERROR(VLOOKUP(B25,'Product Backlog'!$E$3:$H$147,2,FALSE),"")</f>
        <v>Git ,Trello, Slack</v>
      </c>
      <c r="D25" s="112">
        <f>IFERROR(VLOOKUP(B25,'Product Backlog'!$E$3:$H$147,4,FALSE),"")</f>
        <v>0.5</v>
      </c>
      <c r="E25" s="127" t="s">
        <v>210</v>
      </c>
      <c r="F25" s="128">
        <v>43549.0</v>
      </c>
      <c r="G25" s="130">
        <v>0.5</v>
      </c>
      <c r="H25" s="92"/>
      <c r="I25" s="116">
        <f>WORKDAY($D$3,(J25-1),Holidays!$C$5:$C$62)</f>
        <v>43550</v>
      </c>
      <c r="J25" s="117">
        <f t="shared" ref="J25:J53" si="7">$J$24+ROW()-ROW($J$24)</f>
        <v>2</v>
      </c>
      <c r="K25" s="131">
        <f t="shared" si="1"/>
        <v>28</v>
      </c>
      <c r="L25" s="121">
        <f t="shared" si="2"/>
        <v>28</v>
      </c>
      <c r="M25" s="121">
        <f t="shared" si="3"/>
        <v>28.5</v>
      </c>
      <c r="N25" s="121">
        <f t="shared" si="4"/>
        <v>1.5</v>
      </c>
      <c r="O25" s="121">
        <f t="shared" si="5"/>
        <v>5</v>
      </c>
      <c r="P25" s="122">
        <f t="shared" si="6"/>
        <v>0.3</v>
      </c>
      <c r="Q25" s="92"/>
      <c r="R25" s="132">
        <f>NETWORKDAYS($D$3,$R$24,Holidays!$C$5:$C$62)</f>
        <v>19</v>
      </c>
      <c r="S25" s="92"/>
      <c r="T25" s="92"/>
      <c r="U25" s="80"/>
      <c r="V25" s="80"/>
      <c r="W25" s="80"/>
    </row>
    <row r="26" ht="15.0" customHeight="1">
      <c r="A26" s="80"/>
      <c r="B26" s="124">
        <v>1.3</v>
      </c>
      <c r="C26" s="111" t="str">
        <f>IFERROR(VLOOKUP(B26,'Product Backlog'!$E$3:$H$147,2,FALSE),"")</f>
        <v>기술 스택 조사</v>
      </c>
      <c r="D26" s="112">
        <f>IFERROR(VLOOKUP(B26,'Product Backlog'!$E$3:$H$147,4,FALSE),"")</f>
        <v>1</v>
      </c>
      <c r="E26" s="127" t="s">
        <v>210</v>
      </c>
      <c r="F26" s="128">
        <v>43550.0</v>
      </c>
      <c r="G26" s="130">
        <v>1.0</v>
      </c>
      <c r="H26" s="92"/>
      <c r="I26" s="116">
        <f>WORKDAY($D$3,(J26-1),Holidays!$C$5:$C$62)</f>
        <v>43551</v>
      </c>
      <c r="J26" s="117">
        <f t="shared" si="7"/>
        <v>3</v>
      </c>
      <c r="K26" s="131">
        <f t="shared" si="1"/>
        <v>26</v>
      </c>
      <c r="L26" s="121">
        <f t="shared" si="2"/>
        <v>26</v>
      </c>
      <c r="M26" s="121">
        <f t="shared" si="3"/>
        <v>27.5</v>
      </c>
      <c r="N26" s="121">
        <f t="shared" si="4"/>
        <v>2.5</v>
      </c>
      <c r="O26" s="121">
        <f t="shared" si="5"/>
        <v>10</v>
      </c>
      <c r="P26" s="122">
        <f t="shared" si="6"/>
        <v>0.25</v>
      </c>
      <c r="Q26" s="92"/>
      <c r="R26" s="92"/>
      <c r="S26" s="92"/>
      <c r="T26" s="92"/>
      <c r="U26" s="80"/>
      <c r="V26" s="80"/>
      <c r="W26" s="80"/>
    </row>
    <row r="27" ht="15.0" customHeight="1">
      <c r="A27" s="80"/>
      <c r="B27" s="124">
        <v>1.4</v>
      </c>
      <c r="C27" s="111" t="str">
        <f>IFERROR(VLOOKUP(B27,'Product Backlog'!$E$3:$H$147,2,FALSE),"")</f>
        <v>프로젝트 환경 준비</v>
      </c>
      <c r="D27" s="112">
        <f>IFERROR(VLOOKUP(B27,'Product Backlog'!$E$3:$H$147,4,FALSE),"")</f>
        <v>0.5</v>
      </c>
      <c r="E27" s="127" t="s">
        <v>210</v>
      </c>
      <c r="F27" s="128">
        <v>43551.0</v>
      </c>
      <c r="G27" s="130">
        <v>0.5</v>
      </c>
      <c r="H27" s="92"/>
      <c r="I27" s="116">
        <f>WORKDAY($D$3,(J27-1),Holidays!$C$5:$C$62)</f>
        <v>43552</v>
      </c>
      <c r="J27" s="117">
        <f t="shared" si="7"/>
        <v>4</v>
      </c>
      <c r="K27" s="131">
        <f t="shared" si="1"/>
        <v>24</v>
      </c>
      <c r="L27" s="121">
        <f t="shared" si="2"/>
        <v>24</v>
      </c>
      <c r="M27" s="121">
        <f t="shared" si="3"/>
        <v>25.5</v>
      </c>
      <c r="N27" s="121">
        <f t="shared" si="4"/>
        <v>4.5</v>
      </c>
      <c r="O27" s="121">
        <f t="shared" si="5"/>
        <v>15</v>
      </c>
      <c r="P27" s="122">
        <f t="shared" si="6"/>
        <v>0.3</v>
      </c>
      <c r="Q27" s="92"/>
      <c r="R27" s="92"/>
      <c r="S27" s="92"/>
      <c r="T27" s="92"/>
      <c r="U27" s="80"/>
      <c r="V27" s="80"/>
      <c r="W27" s="80"/>
    </row>
    <row r="28" ht="15.0" customHeight="1">
      <c r="A28" s="80"/>
      <c r="B28" s="124">
        <v>2.1</v>
      </c>
      <c r="C28" s="111" t="str">
        <f>IFERROR(VLOOKUP(B28,'Product Backlog'!$E$3:$H$147,2,FALSE),"")</f>
        <v>Actor Goal 정의</v>
      </c>
      <c r="D28" s="112">
        <f>IFERROR(VLOOKUP(B28,'Product Backlog'!$E$3:$H$147,4,FALSE),"")</f>
        <v>1</v>
      </c>
      <c r="E28" s="127" t="s">
        <v>210</v>
      </c>
      <c r="F28" s="128">
        <v>43528.0</v>
      </c>
      <c r="G28" s="130">
        <v>1.0</v>
      </c>
      <c r="H28" s="92"/>
      <c r="I28" s="116">
        <f>WORKDAY($D$3,(J28-1),Holidays!$C$5:$C$62)</f>
        <v>43553</v>
      </c>
      <c r="J28" s="117">
        <f t="shared" si="7"/>
        <v>5</v>
      </c>
      <c r="K28" s="131">
        <f t="shared" si="1"/>
        <v>22</v>
      </c>
      <c r="L28" s="121">
        <f t="shared" si="2"/>
        <v>22</v>
      </c>
      <c r="M28" s="121">
        <f t="shared" si="3"/>
        <v>22</v>
      </c>
      <c r="N28" s="121">
        <f t="shared" si="4"/>
        <v>8</v>
      </c>
      <c r="O28" s="121">
        <f t="shared" si="5"/>
        <v>20</v>
      </c>
      <c r="P28" s="122">
        <f t="shared" si="6"/>
        <v>0.4</v>
      </c>
      <c r="Q28" s="92"/>
      <c r="R28" s="92"/>
      <c r="S28" s="92"/>
      <c r="T28" s="92"/>
      <c r="U28" s="80"/>
      <c r="V28" s="80"/>
      <c r="W28" s="80"/>
    </row>
    <row r="29" ht="15.0" customHeight="1">
      <c r="A29" s="80"/>
      <c r="B29" s="124">
        <v>2.2</v>
      </c>
      <c r="C29" s="111" t="str">
        <f>IFERROR(VLOOKUP(B29,'Product Backlog'!$E$3:$H$147,2,FALSE),"")</f>
        <v>요구사항 정의</v>
      </c>
      <c r="D29" s="112">
        <f>IFERROR(VLOOKUP(B29,'Product Backlog'!$E$3:$H$147,4,FALSE),"")</f>
        <v>1.5</v>
      </c>
      <c r="E29" s="127" t="s">
        <v>210</v>
      </c>
      <c r="F29" s="128">
        <v>43559.0</v>
      </c>
      <c r="G29" s="130">
        <v>1.0</v>
      </c>
      <c r="H29" s="92"/>
      <c r="I29" s="116">
        <f>WORKDAY($D$3,(J29-1),Holidays!$C$5:$C$62)</f>
        <v>43556</v>
      </c>
      <c r="J29" s="117">
        <f t="shared" si="7"/>
        <v>6</v>
      </c>
      <c r="K29" s="131">
        <f t="shared" si="1"/>
        <v>20</v>
      </c>
      <c r="L29" s="121">
        <f t="shared" si="2"/>
        <v>20</v>
      </c>
      <c r="M29" s="121">
        <f t="shared" si="3"/>
        <v>22</v>
      </c>
      <c r="N29" s="121">
        <f t="shared" si="4"/>
        <v>8</v>
      </c>
      <c r="O29" s="121">
        <f t="shared" si="5"/>
        <v>25</v>
      </c>
      <c r="P29" s="122">
        <f t="shared" si="6"/>
        <v>0.32</v>
      </c>
      <c r="Q29" s="92"/>
      <c r="R29" s="92"/>
      <c r="S29" s="92"/>
      <c r="T29" s="92"/>
      <c r="U29" s="80"/>
      <c r="V29" s="80"/>
      <c r="W29" s="80"/>
    </row>
    <row r="30" ht="15.0" customHeight="1">
      <c r="A30" s="80"/>
      <c r="B30" s="124">
        <v>2.3</v>
      </c>
      <c r="C30" s="111" t="str">
        <f>IFERROR(VLOOKUP(B30,'Product Backlog'!$E$3:$H$147,2,FALSE),"")</f>
        <v>Usecase Case 작성</v>
      </c>
      <c r="D30" s="112">
        <f>IFERROR(VLOOKUP(B30,'Product Backlog'!$E$3:$H$147,4,FALSE),"")</f>
        <v>1.5</v>
      </c>
      <c r="E30" s="127" t="s">
        <v>210</v>
      </c>
      <c r="F30" s="128">
        <v>43564.0</v>
      </c>
      <c r="G30" s="130">
        <v>1.5</v>
      </c>
      <c r="H30" s="92"/>
      <c r="I30" s="116">
        <f>WORKDAY($D$3,(J30-1),Holidays!$C$5:$C$62)</f>
        <v>43557</v>
      </c>
      <c r="J30" s="117">
        <f t="shared" si="7"/>
        <v>7</v>
      </c>
      <c r="K30" s="131">
        <f t="shared" si="1"/>
        <v>18</v>
      </c>
      <c r="L30" s="121">
        <f t="shared" si="2"/>
        <v>18</v>
      </c>
      <c r="M30" s="121">
        <f t="shared" si="3"/>
        <v>21</v>
      </c>
      <c r="N30" s="121">
        <f t="shared" si="4"/>
        <v>9</v>
      </c>
      <c r="O30" s="121">
        <f t="shared" si="5"/>
        <v>30</v>
      </c>
      <c r="P30" s="122">
        <f t="shared" si="6"/>
        <v>0.3</v>
      </c>
      <c r="Q30" s="92"/>
      <c r="R30" s="92"/>
      <c r="S30" s="92"/>
      <c r="T30" s="92"/>
      <c r="U30" s="80"/>
      <c r="V30" s="80"/>
      <c r="W30" s="80"/>
    </row>
    <row r="31" ht="15.0" customHeight="1">
      <c r="A31" s="80"/>
      <c r="B31" s="124">
        <v>2.4</v>
      </c>
      <c r="C31" s="111" t="str">
        <f>IFERROR(VLOOKUP(B31,'Product Backlog'!$E$3:$H$147,2,FALSE),"")</f>
        <v>메인 시나리오 작성</v>
      </c>
      <c r="D31" s="112">
        <f>IFERROR(VLOOKUP(B31,'Product Backlog'!$E$3:$H$147,4,FALSE),"")</f>
        <v>1</v>
      </c>
      <c r="E31" s="127" t="s">
        <v>210</v>
      </c>
      <c r="F31" s="128">
        <v>43563.0</v>
      </c>
      <c r="G31" s="130">
        <v>1.0</v>
      </c>
      <c r="H31" s="92"/>
      <c r="I31" s="116">
        <f>WORKDAY($D$3,(J31-1),Holidays!$C$5:$C$62)</f>
        <v>43558</v>
      </c>
      <c r="J31" s="117">
        <f t="shared" si="7"/>
        <v>8</v>
      </c>
      <c r="K31" s="131">
        <f t="shared" si="1"/>
        <v>16</v>
      </c>
      <c r="L31" s="121">
        <f t="shared" si="2"/>
        <v>16</v>
      </c>
      <c r="M31" s="121">
        <f t="shared" si="3"/>
        <v>20</v>
      </c>
      <c r="N31" s="121">
        <f t="shared" si="4"/>
        <v>10</v>
      </c>
      <c r="O31" s="121">
        <f t="shared" si="5"/>
        <v>35</v>
      </c>
      <c r="P31" s="122">
        <f t="shared" si="6"/>
        <v>0.29</v>
      </c>
      <c r="Q31" s="92"/>
      <c r="R31" s="92"/>
      <c r="S31" s="92"/>
      <c r="T31" s="92"/>
      <c r="U31" s="80"/>
      <c r="V31" s="80"/>
      <c r="W31" s="80"/>
    </row>
    <row r="32" ht="15.0" customHeight="1">
      <c r="A32" s="80"/>
      <c r="B32" s="124">
        <v>2.5</v>
      </c>
      <c r="C32" s="111" t="str">
        <f>IFERROR(VLOOKUP(B32,'Product Backlog'!$E$3:$H$147,2,FALSE),"")</f>
        <v>시스템 구조 작성</v>
      </c>
      <c r="D32" s="112">
        <f>IFERROR(VLOOKUP(B32,'Product Backlog'!$E$3:$H$147,4,FALSE),"")</f>
        <v>1</v>
      </c>
      <c r="E32" s="127" t="s">
        <v>210</v>
      </c>
      <c r="F32" s="128">
        <v>43567.0</v>
      </c>
      <c r="G32" s="130">
        <v>1.0</v>
      </c>
      <c r="H32" s="92"/>
      <c r="I32" s="116">
        <f>WORKDAY($D$3,(J32-1),Holidays!$C$5:$C$62)</f>
        <v>43559</v>
      </c>
      <c r="J32" s="117">
        <f t="shared" si="7"/>
        <v>9</v>
      </c>
      <c r="K32" s="131">
        <f t="shared" si="1"/>
        <v>14</v>
      </c>
      <c r="L32" s="121">
        <f t="shared" si="2"/>
        <v>14</v>
      </c>
      <c r="M32" s="121">
        <f t="shared" si="3"/>
        <v>19.5</v>
      </c>
      <c r="N32" s="121">
        <f t="shared" si="4"/>
        <v>10.5</v>
      </c>
      <c r="O32" s="121">
        <f t="shared" si="5"/>
        <v>40</v>
      </c>
      <c r="P32" s="122">
        <f t="shared" si="6"/>
        <v>0.26</v>
      </c>
      <c r="Q32" s="92"/>
      <c r="R32" s="92"/>
      <c r="S32" s="92"/>
      <c r="T32" s="92"/>
      <c r="U32" s="80"/>
      <c r="V32" s="80"/>
      <c r="W32" s="80"/>
    </row>
    <row r="33" ht="15.0" customHeight="1">
      <c r="A33" s="80"/>
      <c r="B33" s="124">
        <v>2.6</v>
      </c>
      <c r="C33" s="111" t="str">
        <f>IFERROR(VLOOKUP(B33,'Product Backlog'!$E$3:$H$147,2,FALSE),"")</f>
        <v>필요 기능 정의</v>
      </c>
      <c r="D33" s="112">
        <f>IFERROR(VLOOKUP(B33,'Product Backlog'!$E$3:$H$147,4,FALSE),"")</f>
        <v>1.5</v>
      </c>
      <c r="E33" s="127" t="s">
        <v>210</v>
      </c>
      <c r="F33" s="128">
        <v>43551.0</v>
      </c>
      <c r="G33" s="130">
        <v>1.0</v>
      </c>
      <c r="H33" s="92"/>
      <c r="I33" s="116">
        <f>WORKDAY($D$3,(J33-1),Holidays!$C$5:$C$62)</f>
        <v>43560</v>
      </c>
      <c r="J33" s="117">
        <f t="shared" si="7"/>
        <v>10</v>
      </c>
      <c r="K33" s="131">
        <f t="shared" si="1"/>
        <v>12</v>
      </c>
      <c r="L33" s="121">
        <f t="shared" si="2"/>
        <v>12</v>
      </c>
      <c r="M33" s="121">
        <f t="shared" si="3"/>
        <v>17.5</v>
      </c>
      <c r="N33" s="121">
        <f t="shared" si="4"/>
        <v>12.5</v>
      </c>
      <c r="O33" s="121">
        <f t="shared" si="5"/>
        <v>45</v>
      </c>
      <c r="P33" s="122">
        <f t="shared" si="6"/>
        <v>0.28</v>
      </c>
      <c r="Q33" s="92"/>
      <c r="R33" s="92"/>
      <c r="S33" s="92"/>
      <c r="T33" s="92"/>
      <c r="U33" s="80"/>
      <c r="V33" s="80"/>
      <c r="W33" s="80"/>
    </row>
    <row r="34" ht="15.0" customHeight="1">
      <c r="A34" s="80"/>
      <c r="B34" s="124">
        <v>3.1</v>
      </c>
      <c r="C34" s="111" t="str">
        <f>IFERROR(VLOOKUP(B34,'Product Backlog'!$E$3:$H$147,2,FALSE),"")</f>
        <v>개발 툴 선정 및 설치</v>
      </c>
      <c r="D34" s="112">
        <f>IFERROR(VLOOKUP(B34,'Product Backlog'!$E$3:$H$147,4,FALSE),"")</f>
        <v>1</v>
      </c>
      <c r="E34" s="127" t="s">
        <v>210</v>
      </c>
      <c r="F34" s="128">
        <v>43551.0</v>
      </c>
      <c r="G34" s="130">
        <v>0.5</v>
      </c>
      <c r="H34" s="92"/>
      <c r="I34" s="116">
        <f>WORKDAY($D$3,(J34-1),Holidays!$C$5:$C$62)</f>
        <v>43563</v>
      </c>
      <c r="J34" s="117">
        <f t="shared" si="7"/>
        <v>11</v>
      </c>
      <c r="K34" s="131">
        <f t="shared" si="1"/>
        <v>10</v>
      </c>
      <c r="L34" s="121">
        <f t="shared" si="2"/>
        <v>10</v>
      </c>
      <c r="M34" s="121">
        <f t="shared" si="3"/>
        <v>16.5</v>
      </c>
      <c r="N34" s="121">
        <f t="shared" si="4"/>
        <v>13.5</v>
      </c>
      <c r="O34" s="121">
        <f t="shared" si="5"/>
        <v>50</v>
      </c>
      <c r="P34" s="122">
        <f t="shared" si="6"/>
        <v>0.27</v>
      </c>
      <c r="Q34" s="92"/>
      <c r="R34" s="92"/>
      <c r="S34" s="92"/>
      <c r="T34" s="92"/>
      <c r="U34" s="80"/>
      <c r="V34" s="80"/>
      <c r="W34" s="80"/>
    </row>
    <row r="35" ht="15.0" customHeight="1">
      <c r="A35" s="80"/>
      <c r="B35" s="124">
        <v>3.2</v>
      </c>
      <c r="C35" s="111" t="str">
        <f>IFERROR(VLOOKUP(B35,'Product Backlog'!$E$3:$H$147,2,FALSE),"")</f>
        <v>개발 툴 튜토리얼</v>
      </c>
      <c r="D35" s="112">
        <f>IFERROR(VLOOKUP(B35,'Product Backlog'!$E$3:$H$147,4,FALSE),"")</f>
        <v>1</v>
      </c>
      <c r="E35" s="127" t="s">
        <v>210</v>
      </c>
      <c r="F35" s="128">
        <v>43552.0</v>
      </c>
      <c r="G35" s="130">
        <v>1.0</v>
      </c>
      <c r="H35" s="92"/>
      <c r="I35" s="116">
        <f>WORKDAY($D$3,(J35-1),Holidays!$C$5:$C$62)</f>
        <v>43564</v>
      </c>
      <c r="J35" s="117">
        <f t="shared" si="7"/>
        <v>12</v>
      </c>
      <c r="K35" s="131">
        <f t="shared" si="1"/>
        <v>8</v>
      </c>
      <c r="L35" s="121">
        <f t="shared" si="2"/>
        <v>8</v>
      </c>
      <c r="M35" s="121">
        <f t="shared" si="3"/>
        <v>14</v>
      </c>
      <c r="N35" s="121">
        <f t="shared" si="4"/>
        <v>16</v>
      </c>
      <c r="O35" s="121">
        <f t="shared" si="5"/>
        <v>55</v>
      </c>
      <c r="P35" s="122">
        <f t="shared" si="6"/>
        <v>0.29</v>
      </c>
      <c r="Q35" s="92"/>
      <c r="R35" s="92"/>
      <c r="S35" s="92"/>
      <c r="T35" s="92"/>
      <c r="U35" s="80"/>
      <c r="V35" s="80"/>
      <c r="W35" s="80"/>
    </row>
    <row r="36" ht="15.0" customHeight="1">
      <c r="A36" s="80"/>
      <c r="B36" s="124">
        <v>3.3</v>
      </c>
      <c r="C36" s="111" t="str">
        <f>IFERROR(VLOOKUP(B36,'Product Backlog'!$E$3:$H$147,2,FALSE),"")</f>
        <v>Framework 학습</v>
      </c>
      <c r="D36" s="112">
        <f>IFERROR(VLOOKUP(B36,'Product Backlog'!$E$3:$H$147,4,FALSE),"")</f>
        <v>3</v>
      </c>
      <c r="E36" s="127" t="s">
        <v>210</v>
      </c>
      <c r="F36" s="128">
        <v>43552.0</v>
      </c>
      <c r="G36" s="130">
        <v>2.0</v>
      </c>
      <c r="H36" s="92"/>
      <c r="I36" s="116">
        <f>WORKDAY($D$3,(J36-1),Holidays!$C$5:$C$62)</f>
        <v>43565</v>
      </c>
      <c r="J36" s="117">
        <f t="shared" si="7"/>
        <v>13</v>
      </c>
      <c r="K36" s="131">
        <f t="shared" si="1"/>
        <v>6</v>
      </c>
      <c r="L36" s="121">
        <f t="shared" si="2"/>
        <v>6</v>
      </c>
      <c r="M36" s="121">
        <f t="shared" si="3"/>
        <v>12.5</v>
      </c>
      <c r="N36" s="121">
        <f t="shared" si="4"/>
        <v>17.5</v>
      </c>
      <c r="O36" s="121">
        <f t="shared" si="5"/>
        <v>60</v>
      </c>
      <c r="P36" s="122">
        <f t="shared" si="6"/>
        <v>0.29</v>
      </c>
      <c r="Q36" s="92"/>
      <c r="R36" s="92"/>
      <c r="S36" s="92"/>
      <c r="T36" s="92"/>
      <c r="U36" s="80"/>
      <c r="V36" s="80"/>
      <c r="W36" s="80"/>
    </row>
    <row r="37" ht="15.0" customHeight="1">
      <c r="A37" s="80"/>
      <c r="B37" s="124">
        <v>3.4</v>
      </c>
      <c r="C37" s="111" t="str">
        <f>IFERROR(VLOOKUP(B37,'Product Backlog'!$E$3:$H$147,2,FALSE),"")</f>
        <v>역할 분담</v>
      </c>
      <c r="D37" s="112">
        <f>IFERROR(VLOOKUP(B37,'Product Backlog'!$E$3:$H$147,4,FALSE),"")</f>
        <v>0.5</v>
      </c>
      <c r="E37" s="127" t="s">
        <v>210</v>
      </c>
      <c r="F37" s="128">
        <v>43552.0</v>
      </c>
      <c r="G37" s="130">
        <v>0.5</v>
      </c>
      <c r="H37" s="92"/>
      <c r="I37" s="116">
        <f>WORKDAY($D$3,(J37-1),Holidays!$C$5:$C$62)</f>
        <v>43566</v>
      </c>
      <c r="J37" s="117">
        <f t="shared" si="7"/>
        <v>14</v>
      </c>
      <c r="K37" s="131">
        <f t="shared" si="1"/>
        <v>4</v>
      </c>
      <c r="L37" s="121">
        <f t="shared" si="2"/>
        <v>4</v>
      </c>
      <c r="M37" s="121">
        <f t="shared" si="3"/>
        <v>12.5</v>
      </c>
      <c r="N37" s="121">
        <f t="shared" si="4"/>
        <v>17.5</v>
      </c>
      <c r="O37" s="121">
        <f t="shared" si="5"/>
        <v>65</v>
      </c>
      <c r="P37" s="122">
        <f t="shared" si="6"/>
        <v>0.27</v>
      </c>
      <c r="Q37" s="80"/>
      <c r="R37" s="92"/>
      <c r="S37" s="92"/>
      <c r="T37" s="92"/>
      <c r="U37" s="80"/>
      <c r="V37" s="80"/>
      <c r="W37" s="80"/>
    </row>
    <row r="38" ht="15.0" customHeight="1">
      <c r="A38" s="80"/>
      <c r="B38" s="124">
        <v>4.2</v>
      </c>
      <c r="C38" s="111" t="str">
        <f>IFERROR(VLOOKUP(B38,'Product Backlog'!$E$3:$H$147,2,FALSE),"")</f>
        <v>MongoDB 구축</v>
      </c>
      <c r="D38" s="112">
        <f>IFERROR(VLOOKUP(B38,'Product Backlog'!$E$3:$H$147,4,FALSE),"")</f>
        <v>0.5</v>
      </c>
      <c r="E38" s="127" t="s">
        <v>210</v>
      </c>
      <c r="F38" s="128">
        <v>43556.0</v>
      </c>
      <c r="G38" s="130">
        <v>0.5</v>
      </c>
      <c r="H38" s="92"/>
      <c r="I38" s="116">
        <f>WORKDAY($D$3,(J38-1),Holidays!$C$5:$C$62)</f>
        <v>43567</v>
      </c>
      <c r="J38" s="117">
        <f t="shared" si="7"/>
        <v>15</v>
      </c>
      <c r="K38" s="131">
        <f t="shared" si="1"/>
        <v>2</v>
      </c>
      <c r="L38" s="121">
        <f t="shared" si="2"/>
        <v>2</v>
      </c>
      <c r="M38" s="121">
        <f t="shared" si="3"/>
        <v>9</v>
      </c>
      <c r="N38" s="121">
        <f t="shared" si="4"/>
        <v>21</v>
      </c>
      <c r="O38" s="121">
        <f t="shared" si="5"/>
        <v>70</v>
      </c>
      <c r="P38" s="122">
        <f t="shared" si="6"/>
        <v>0.3</v>
      </c>
      <c r="Q38" s="80"/>
      <c r="R38" s="80"/>
      <c r="S38" s="80"/>
      <c r="T38" s="92"/>
      <c r="U38" s="80"/>
      <c r="V38" s="80"/>
      <c r="W38" s="80"/>
    </row>
    <row r="39" ht="15.0" customHeight="1">
      <c r="A39" s="80"/>
      <c r="B39" s="124">
        <v>4.3</v>
      </c>
      <c r="C39" s="111" t="str">
        <f>IFERROR(VLOOKUP(B39,'Product Backlog'!$E$3:$H$147,2,FALSE),"")</f>
        <v>DB 설계</v>
      </c>
      <c r="D39" s="112">
        <f>IFERROR(VLOOKUP(B39,'Product Backlog'!$E$3:$H$147,4,FALSE),"")</f>
        <v>2</v>
      </c>
      <c r="E39" s="127" t="s">
        <v>210</v>
      </c>
      <c r="F39" s="128">
        <v>43566.0</v>
      </c>
      <c r="G39" s="130">
        <v>2.0</v>
      </c>
      <c r="H39" s="92"/>
      <c r="I39" s="116">
        <f>WORKDAY($D$3,(J39-1),Holidays!$C$5:$C$62)</f>
        <v>43570</v>
      </c>
      <c r="J39" s="117">
        <f t="shared" si="7"/>
        <v>16</v>
      </c>
      <c r="K39" s="131">
        <f t="shared" si="1"/>
        <v>0</v>
      </c>
      <c r="L39" s="121">
        <f t="shared" si="2"/>
        <v>0</v>
      </c>
      <c r="M39" s="121">
        <f t="shared" si="3"/>
        <v>6</v>
      </c>
      <c r="N39" s="121">
        <f t="shared" si="4"/>
        <v>24</v>
      </c>
      <c r="O39" s="121">
        <f t="shared" si="5"/>
        <v>75</v>
      </c>
      <c r="P39" s="122">
        <f t="shared" si="6"/>
        <v>0.32</v>
      </c>
      <c r="Q39" s="80"/>
      <c r="R39" s="80"/>
      <c r="S39" s="80"/>
      <c r="T39" s="80"/>
      <c r="U39" s="80"/>
      <c r="V39" s="80"/>
      <c r="W39" s="80"/>
    </row>
    <row r="40" ht="15.0" customHeight="1">
      <c r="A40" s="80"/>
      <c r="B40" s="124">
        <v>4.4</v>
      </c>
      <c r="C40" s="111" t="str">
        <f>IFERROR(VLOOKUP(B40,'Product Backlog'!$E$3:$H$147,2,FALSE),"")</f>
        <v>DB 생성</v>
      </c>
      <c r="D40" s="112">
        <f>IFERROR(VLOOKUP(B40,'Product Backlog'!$E$3:$H$147,4,FALSE),"")</f>
        <v>1</v>
      </c>
      <c r="E40" s="127" t="s">
        <v>210</v>
      </c>
      <c r="F40" s="128">
        <v>43556.0</v>
      </c>
      <c r="G40" s="130">
        <v>0.5</v>
      </c>
      <c r="H40" s="92"/>
      <c r="I40" s="116">
        <f>WORKDAY($D$3,(J40-1),Holidays!$C$5:$C$62)</f>
        <v>43571</v>
      </c>
      <c r="J40" s="117">
        <f t="shared" si="7"/>
        <v>17</v>
      </c>
      <c r="K40" s="131">
        <f t="shared" si="1"/>
        <v>-2</v>
      </c>
      <c r="L40" s="121">
        <f t="shared" si="2"/>
        <v>0</v>
      </c>
      <c r="M40" s="121">
        <f t="shared" si="3"/>
        <v>6</v>
      </c>
      <c r="N40" s="121">
        <f t="shared" si="4"/>
        <v>24</v>
      </c>
      <c r="O40" s="121">
        <f t="shared" si="5"/>
        <v>80</v>
      </c>
      <c r="P40" s="122">
        <f t="shared" si="6"/>
        <v>0.3</v>
      </c>
      <c r="Q40" s="80"/>
      <c r="R40" s="80"/>
      <c r="S40" s="80"/>
      <c r="T40" s="80"/>
      <c r="U40" s="80"/>
      <c r="V40" s="80"/>
      <c r="W40" s="80"/>
    </row>
    <row r="41" ht="15.0" customHeight="1">
      <c r="A41" s="80"/>
      <c r="B41" s="133">
        <v>4.5</v>
      </c>
      <c r="C41" s="111" t="str">
        <f>IFERROR(VLOOKUP(B41,'Product Backlog'!$E$3:$H$147,2,FALSE),"")</f>
        <v>서버구축</v>
      </c>
      <c r="D41" s="112">
        <f>IFERROR(VLOOKUP(B41,'Product Backlog'!$E$3:$H$147,4,FALSE),"")</f>
        <v>0.5</v>
      </c>
      <c r="E41" s="127" t="s">
        <v>210</v>
      </c>
      <c r="F41" s="128">
        <v>43557.0</v>
      </c>
      <c r="G41" s="130">
        <v>0.5</v>
      </c>
      <c r="H41" s="92"/>
      <c r="I41" s="116">
        <f>WORKDAY($D$3,(J41-1),Holidays!$C$5:$C$62)</f>
        <v>43572</v>
      </c>
      <c r="J41" s="117">
        <f t="shared" si="7"/>
        <v>18</v>
      </c>
      <c r="K41" s="131">
        <f t="shared" si="1"/>
        <v>-4</v>
      </c>
      <c r="L41" s="121">
        <f t="shared" si="2"/>
        <v>0</v>
      </c>
      <c r="M41" s="121">
        <f t="shared" si="3"/>
        <v>6</v>
      </c>
      <c r="N41" s="121">
        <f t="shared" si="4"/>
        <v>24</v>
      </c>
      <c r="O41" s="121">
        <f t="shared" si="5"/>
        <v>85</v>
      </c>
      <c r="P41" s="122">
        <f t="shared" si="6"/>
        <v>0.28</v>
      </c>
      <c r="Q41" s="80"/>
      <c r="R41" s="80"/>
      <c r="S41" s="80"/>
      <c r="T41" s="80"/>
      <c r="U41" s="80"/>
      <c r="V41" s="80"/>
      <c r="W41" s="80"/>
    </row>
    <row r="42" ht="15.0" customHeight="1">
      <c r="A42" s="80"/>
      <c r="B42" s="124">
        <v>4.6</v>
      </c>
      <c r="C42" s="111" t="str">
        <f>IFERROR(VLOOKUP(B42,'Product Backlog'!$E$3:$H$147,2,FALSE),"")</f>
        <v>DB&amp;서버 연동</v>
      </c>
      <c r="D42" s="112">
        <f>IFERROR(VLOOKUP(B42,'Product Backlog'!$E$3:$H$147,4,FALSE),"")</f>
        <v>0.5</v>
      </c>
      <c r="E42" s="127" t="s">
        <v>210</v>
      </c>
      <c r="F42" s="128">
        <v>43557.0</v>
      </c>
      <c r="G42" s="130">
        <v>0.5</v>
      </c>
      <c r="H42" s="92"/>
      <c r="I42" s="116">
        <f>WORKDAY($D$3,(J42-1),Holidays!$C$5:$C$62)</f>
        <v>43573</v>
      </c>
      <c r="J42" s="117">
        <f t="shared" si="7"/>
        <v>19</v>
      </c>
      <c r="K42" s="131">
        <f t="shared" si="1"/>
        <v>-6</v>
      </c>
      <c r="L42" s="121">
        <f t="shared" si="2"/>
        <v>0</v>
      </c>
      <c r="M42" s="121">
        <f t="shared" si="3"/>
        <v>6</v>
      </c>
      <c r="N42" s="121">
        <f t="shared" si="4"/>
        <v>24</v>
      </c>
      <c r="O42" s="121">
        <f t="shared" si="5"/>
        <v>90</v>
      </c>
      <c r="P42" s="122">
        <f t="shared" si="6"/>
        <v>0.27</v>
      </c>
      <c r="Q42" s="80"/>
      <c r="R42" s="80"/>
      <c r="S42" s="80"/>
      <c r="T42" s="80"/>
      <c r="U42" s="80"/>
      <c r="V42" s="80"/>
      <c r="W42" s="80"/>
    </row>
    <row r="43" ht="15.0" customHeight="1">
      <c r="A43" s="80"/>
      <c r="B43" s="124">
        <v>5.1</v>
      </c>
      <c r="C43" s="111" t="str">
        <f>IFERROR(VLOOKUP(B43,'Product Backlog'!$E$3:$H$147,2,FALSE),"")</f>
        <v>회원 가입 Model Schema 구축</v>
      </c>
      <c r="D43" s="112">
        <f>IFERROR(VLOOKUP(B43,'Product Backlog'!$E$3:$H$147,4,FALSE),"")</f>
        <v>0.5</v>
      </c>
      <c r="E43" s="127" t="s">
        <v>210</v>
      </c>
      <c r="F43" s="128">
        <v>43558.0</v>
      </c>
      <c r="G43" s="130">
        <v>0.5</v>
      </c>
      <c r="H43" s="92"/>
      <c r="I43" s="116">
        <f>WORKDAY($D$3,(J43-1),Holidays!$C$5:$C$62)</f>
        <v>43574</v>
      </c>
      <c r="J43" s="117">
        <f t="shared" si="7"/>
        <v>20</v>
      </c>
      <c r="K43" s="131">
        <f t="shared" si="1"/>
        <v>-8</v>
      </c>
      <c r="L43" s="121">
        <f t="shared" si="2"/>
        <v>0</v>
      </c>
      <c r="M43" s="121">
        <f t="shared" si="3"/>
        <v>6</v>
      </c>
      <c r="N43" s="121">
        <f t="shared" si="4"/>
        <v>24</v>
      </c>
      <c r="O43" s="121">
        <f t="shared" si="5"/>
        <v>95</v>
      </c>
      <c r="P43" s="122">
        <f t="shared" si="6"/>
        <v>0.25</v>
      </c>
      <c r="Q43" s="80"/>
      <c r="R43" s="80"/>
      <c r="S43" s="80"/>
      <c r="T43" s="80"/>
      <c r="U43" s="80"/>
      <c r="V43" s="80"/>
      <c r="W43" s="80"/>
    </row>
    <row r="44" ht="15.0" customHeight="1">
      <c r="A44" s="80"/>
      <c r="B44" s="124">
        <v>5.2</v>
      </c>
      <c r="C44" s="111" t="str">
        <f>IFERROR(VLOOKUP(B44,'Product Backlog'!$E$3:$H$147,2,FALSE),"")</f>
        <v>회원 가입 화면 디자인</v>
      </c>
      <c r="D44" s="112">
        <f>IFERROR(VLOOKUP(B44,'Product Backlog'!$E$3:$H$147,4,FALSE),"")</f>
        <v>1.5</v>
      </c>
      <c r="E44" s="127" t="s">
        <v>210</v>
      </c>
      <c r="F44" s="128">
        <v>43559.0</v>
      </c>
      <c r="G44" s="130">
        <v>1.0</v>
      </c>
      <c r="H44" s="92"/>
      <c r="I44" s="116">
        <f>WORKDAY($D$3,(J44-1),Holidays!$C$5:$C$62)</f>
        <v>43584</v>
      </c>
      <c r="J44" s="117">
        <f t="shared" si="7"/>
        <v>21</v>
      </c>
      <c r="K44" s="131">
        <f t="shared" si="1"/>
        <v>-10</v>
      </c>
      <c r="L44" s="121">
        <f t="shared" si="2"/>
        <v>0</v>
      </c>
      <c r="M44" s="121">
        <f t="shared" si="3"/>
        <v>6</v>
      </c>
      <c r="N44" s="121">
        <f t="shared" si="4"/>
        <v>24</v>
      </c>
      <c r="O44" s="121">
        <f t="shared" si="5"/>
        <v>100</v>
      </c>
      <c r="P44" s="122">
        <f t="shared" si="6"/>
        <v>0.24</v>
      </c>
      <c r="Q44" s="80"/>
      <c r="R44" s="80"/>
      <c r="S44" s="80"/>
      <c r="T44" s="80"/>
      <c r="U44" s="80"/>
      <c r="V44" s="80"/>
      <c r="W44" s="80"/>
    </row>
    <row r="45" ht="15.0" customHeight="1">
      <c r="A45" s="80"/>
      <c r="B45" s="124">
        <v>5.3</v>
      </c>
      <c r="C45" s="111" t="str">
        <f>IFERROR(VLOOKUP(B45,'Product Backlog'!$E$3:$H$147,2,FALSE),"")</f>
        <v>회원 가입 기능 구현</v>
      </c>
      <c r="D45" s="112">
        <f>IFERROR(VLOOKUP(B45,'Product Backlog'!$E$3:$H$147,4,FALSE),"")</f>
        <v>1.5</v>
      </c>
      <c r="E45" s="127" t="s">
        <v>210</v>
      </c>
      <c r="F45" s="128">
        <v>43560.0</v>
      </c>
      <c r="G45" s="130">
        <v>1.0</v>
      </c>
      <c r="H45" s="92"/>
      <c r="I45" s="116">
        <f>WORKDAY($D$3,(J45-1),Holidays!$C$5:$C$62)</f>
        <v>43585</v>
      </c>
      <c r="J45" s="117">
        <f t="shared" si="7"/>
        <v>22</v>
      </c>
      <c r="K45" s="131">
        <f t="shared" si="1"/>
        <v>-12</v>
      </c>
      <c r="L45" s="121">
        <f t="shared" si="2"/>
        <v>0</v>
      </c>
      <c r="M45" s="121">
        <f t="shared" si="3"/>
        <v>6</v>
      </c>
      <c r="N45" s="121">
        <f t="shared" si="4"/>
        <v>24</v>
      </c>
      <c r="O45" s="121">
        <f t="shared" si="5"/>
        <v>105</v>
      </c>
      <c r="P45" s="122">
        <f t="shared" si="6"/>
        <v>0.23</v>
      </c>
      <c r="Q45" s="80"/>
      <c r="R45" s="80"/>
      <c r="S45" s="80"/>
      <c r="T45" s="80"/>
      <c r="U45" s="80"/>
      <c r="V45" s="80"/>
      <c r="W45" s="80"/>
    </row>
    <row r="46" ht="15.0" customHeight="1">
      <c r="A46" s="80"/>
      <c r="B46" s="124">
        <v>5.4</v>
      </c>
      <c r="C46" s="111" t="str">
        <f>IFERROR(VLOOKUP(B46,'Product Backlog'!$E$3:$H$147,2,FALSE),"")</f>
        <v>NodeJS back end 구현</v>
      </c>
      <c r="D46" s="112">
        <f>IFERROR(VLOOKUP(B46,'Product Backlog'!$E$3:$H$147,4,FALSE),"")</f>
        <v>0.5</v>
      </c>
      <c r="E46" s="127" t="s">
        <v>210</v>
      </c>
      <c r="F46" s="128">
        <v>43563.0</v>
      </c>
      <c r="G46" s="130">
        <v>0.5</v>
      </c>
      <c r="H46" s="92"/>
      <c r="I46" s="116">
        <f>WORKDAY($D$3,(J46-1),Holidays!$C$5:$C$62)</f>
        <v>43586</v>
      </c>
      <c r="J46" s="117">
        <f t="shared" si="7"/>
        <v>23</v>
      </c>
      <c r="K46" s="131">
        <f t="shared" si="1"/>
        <v>-14</v>
      </c>
      <c r="L46" s="121">
        <f t="shared" si="2"/>
        <v>0</v>
      </c>
      <c r="M46" s="121">
        <f t="shared" si="3"/>
        <v>6</v>
      </c>
      <c r="N46" s="121">
        <f t="shared" si="4"/>
        <v>24</v>
      </c>
      <c r="O46" s="121">
        <f t="shared" si="5"/>
        <v>110</v>
      </c>
      <c r="P46" s="122">
        <f t="shared" si="6"/>
        <v>0.22</v>
      </c>
      <c r="Q46" s="80"/>
      <c r="R46" s="80"/>
      <c r="S46" s="80"/>
      <c r="T46" s="80"/>
      <c r="U46" s="80"/>
      <c r="V46" s="80"/>
      <c r="W46" s="80"/>
    </row>
    <row r="47" ht="15.0" customHeight="1">
      <c r="A47" s="80"/>
      <c r="B47" s="124">
        <v>10.1</v>
      </c>
      <c r="C47" s="111" t="str">
        <f>IFERROR(VLOOKUP(B47,'Product Backlog'!$E$3:$H$147,2,FALSE),"")</f>
        <v>투어 검색 항목 ui 작성</v>
      </c>
      <c r="D47" s="112">
        <f>IFERROR(VLOOKUP(B47,'Product Backlog'!$E$3:$H$147,4,FALSE),"")</f>
        <v>1.5</v>
      </c>
      <c r="E47" s="127" t="s">
        <v>210</v>
      </c>
      <c r="F47" s="128">
        <v>43566.0</v>
      </c>
      <c r="G47" s="130">
        <v>1.5</v>
      </c>
      <c r="H47" s="92"/>
      <c r="I47" s="116">
        <f>WORKDAY($D$3,(J47-1),Holidays!$C$5:$C$62)</f>
        <v>43587</v>
      </c>
      <c r="J47" s="117">
        <f t="shared" si="7"/>
        <v>24</v>
      </c>
      <c r="K47" s="131">
        <f t="shared" si="1"/>
        <v>-16</v>
      </c>
      <c r="L47" s="121">
        <f t="shared" si="2"/>
        <v>0</v>
      </c>
      <c r="M47" s="121">
        <f t="shared" si="3"/>
        <v>6</v>
      </c>
      <c r="N47" s="121">
        <f t="shared" si="4"/>
        <v>24</v>
      </c>
      <c r="O47" s="121">
        <f t="shared" si="5"/>
        <v>115</v>
      </c>
      <c r="P47" s="122">
        <f t="shared" si="6"/>
        <v>0.21</v>
      </c>
      <c r="Q47" s="80"/>
      <c r="R47" s="80"/>
      <c r="S47" s="80"/>
      <c r="T47" s="80"/>
      <c r="U47" s="80"/>
      <c r="V47" s="80"/>
      <c r="W47" s="80"/>
    </row>
    <row r="48" ht="15.0" customHeight="1">
      <c r="A48" s="80"/>
      <c r="B48" s="124">
        <v>10.2</v>
      </c>
      <c r="C48" s="111" t="str">
        <f>IFERROR(VLOOKUP(B48,'Product Backlog'!$E$3:$H$147,2,FALSE),"")</f>
        <v>서버로 검색 항목 전송및 데이터베이스 검색</v>
      </c>
      <c r="D48" s="112">
        <f>IFERROR(VLOOKUP(B48,'Product Backlog'!$E$3:$H$147,4,FALSE),"")</f>
        <v>0.5</v>
      </c>
      <c r="E48" s="127" t="s">
        <v>210</v>
      </c>
      <c r="F48" s="128">
        <v>43567.0</v>
      </c>
      <c r="G48" s="130">
        <v>0.5</v>
      </c>
      <c r="H48" s="92"/>
      <c r="I48" s="116">
        <f>WORKDAY($D$3,(J48-1),Holidays!$C$5:$C$62)</f>
        <v>43588</v>
      </c>
      <c r="J48" s="117">
        <f t="shared" si="7"/>
        <v>25</v>
      </c>
      <c r="K48" s="131">
        <f t="shared" si="1"/>
        <v>-18</v>
      </c>
      <c r="L48" s="121">
        <f t="shared" si="2"/>
        <v>0</v>
      </c>
      <c r="M48" s="121">
        <f t="shared" si="3"/>
        <v>6</v>
      </c>
      <c r="N48" s="121">
        <f t="shared" si="4"/>
        <v>24</v>
      </c>
      <c r="O48" s="121">
        <f t="shared" si="5"/>
        <v>120</v>
      </c>
      <c r="P48" s="122">
        <f t="shared" si="6"/>
        <v>0.2</v>
      </c>
      <c r="Q48" s="80"/>
      <c r="R48" s="80"/>
      <c r="S48" s="80"/>
      <c r="T48" s="80"/>
      <c r="U48" s="80"/>
      <c r="V48" s="80"/>
      <c r="W48" s="80"/>
    </row>
    <row r="49" ht="15.0" customHeight="1">
      <c r="A49" s="80"/>
      <c r="B49" s="124">
        <v>10.3</v>
      </c>
      <c r="C49" s="111" t="str">
        <f>IFERROR(VLOOKUP(B49,'Product Backlog'!$E$3:$H$147,2,FALSE),"")</f>
        <v>검색된 데이터를 웹으로 전송 및 보여주기</v>
      </c>
      <c r="D49" s="112">
        <f>IFERROR(VLOOKUP(B49,'Product Backlog'!$E$3:$H$147,4,FALSE),"")</f>
        <v>1.5</v>
      </c>
      <c r="E49" s="127" t="s">
        <v>210</v>
      </c>
      <c r="F49" s="128">
        <v>43567.0</v>
      </c>
      <c r="G49" s="130">
        <v>1.5</v>
      </c>
      <c r="H49" s="92"/>
      <c r="I49" s="116">
        <f>WORKDAY($D$3,(J49-1),Holidays!$C$5:$C$62)</f>
        <v>43592</v>
      </c>
      <c r="J49" s="117">
        <f t="shared" si="7"/>
        <v>26</v>
      </c>
      <c r="K49" s="131">
        <f t="shared" si="1"/>
        <v>-20</v>
      </c>
      <c r="L49" s="121">
        <f t="shared" si="2"/>
        <v>0</v>
      </c>
      <c r="M49" s="121">
        <f t="shared" si="3"/>
        <v>6</v>
      </c>
      <c r="N49" s="121">
        <f t="shared" si="4"/>
        <v>24</v>
      </c>
      <c r="O49" s="121">
        <f t="shared" si="5"/>
        <v>125</v>
      </c>
      <c r="P49" s="122">
        <f t="shared" si="6"/>
        <v>0.19</v>
      </c>
      <c r="Q49" s="80"/>
      <c r="R49" s="80"/>
      <c r="S49" s="80"/>
      <c r="T49" s="80"/>
      <c r="U49" s="80"/>
      <c r="V49" s="80"/>
      <c r="W49" s="80"/>
    </row>
    <row r="50" ht="15.0" customHeight="1">
      <c r="A50" s="80"/>
      <c r="B50" s="124"/>
      <c r="C50" s="111" t="str">
        <f>IFERROR(VLOOKUP(B50,'Product Backlog'!$E$3:$H$147,2,FALSE),"")</f>
        <v/>
      </c>
      <c r="D50" s="112" t="str">
        <f>IFERROR(VLOOKUP(B50,'Product Backlog'!$E$3:$H$147,4,FALSE),"")</f>
        <v/>
      </c>
      <c r="E50" s="127"/>
      <c r="F50" s="128" t="s">
        <v>211</v>
      </c>
      <c r="G50" s="130"/>
      <c r="H50" s="92"/>
      <c r="I50" s="116">
        <f>WORKDAY($D$3,(J50-1),Holidays!$C$5:$C$62)</f>
        <v>43593</v>
      </c>
      <c r="J50" s="117">
        <f t="shared" si="7"/>
        <v>27</v>
      </c>
      <c r="K50" s="131">
        <f t="shared" si="1"/>
        <v>-22</v>
      </c>
      <c r="L50" s="121">
        <f t="shared" si="2"/>
        <v>0</v>
      </c>
      <c r="M50" s="121">
        <f t="shared" si="3"/>
        <v>6</v>
      </c>
      <c r="N50" s="121">
        <f t="shared" si="4"/>
        <v>24</v>
      </c>
      <c r="O50" s="121">
        <f t="shared" si="5"/>
        <v>130</v>
      </c>
      <c r="P50" s="122">
        <f t="shared" si="6"/>
        <v>0.18</v>
      </c>
      <c r="Q50" s="80"/>
      <c r="R50" s="80"/>
      <c r="S50" s="80"/>
      <c r="T50" s="80"/>
      <c r="U50" s="80"/>
      <c r="V50" s="80"/>
      <c r="W50" s="80"/>
    </row>
    <row r="51" ht="15.0" customHeight="1">
      <c r="A51" s="80"/>
      <c r="B51" s="124"/>
      <c r="C51" s="111" t="str">
        <f>IFERROR(VLOOKUP(B51,'Product Backlog'!$E$3:$H$147,2,FALSE),"")</f>
        <v/>
      </c>
      <c r="D51" s="112" t="str">
        <f>IFERROR(VLOOKUP(B51,'Product Backlog'!$E$3:$H$147,4,FALSE),"")</f>
        <v/>
      </c>
      <c r="E51" s="127"/>
      <c r="F51" s="128" t="s">
        <v>211</v>
      </c>
      <c r="G51" s="130"/>
      <c r="H51" s="92"/>
      <c r="I51" s="116">
        <f>WORKDAY($D$3,(J51-1),Holidays!$C$5:$C$62)</f>
        <v>43594</v>
      </c>
      <c r="J51" s="117">
        <f t="shared" si="7"/>
        <v>28</v>
      </c>
      <c r="K51" s="131">
        <f t="shared" si="1"/>
        <v>-24</v>
      </c>
      <c r="L51" s="121">
        <f t="shared" si="2"/>
        <v>0</v>
      </c>
      <c r="M51" s="121">
        <f t="shared" si="3"/>
        <v>6</v>
      </c>
      <c r="N51" s="121">
        <f t="shared" si="4"/>
        <v>24</v>
      </c>
      <c r="O51" s="121">
        <f t="shared" si="5"/>
        <v>135</v>
      </c>
      <c r="P51" s="122">
        <f t="shared" si="6"/>
        <v>0.18</v>
      </c>
      <c r="Q51" s="80"/>
      <c r="R51" s="80"/>
      <c r="S51" s="80"/>
      <c r="T51" s="80"/>
      <c r="U51" s="80"/>
      <c r="V51" s="80"/>
      <c r="W51" s="80"/>
    </row>
    <row r="52" ht="15.0" customHeight="1">
      <c r="A52" s="80"/>
      <c r="B52" s="124"/>
      <c r="C52" s="111" t="str">
        <f>IFERROR(VLOOKUP(B52,'Product Backlog'!$E$3:$H$147,2,FALSE),"")</f>
        <v/>
      </c>
      <c r="D52" s="112" t="str">
        <f>IFERROR(VLOOKUP(B52,'Product Backlog'!$E$3:$H$147,4,FALSE),"")</f>
        <v/>
      </c>
      <c r="E52" s="127"/>
      <c r="F52" s="128" t="s">
        <v>211</v>
      </c>
      <c r="G52" s="130"/>
      <c r="H52" s="92"/>
      <c r="I52" s="116">
        <f>WORKDAY($D$3,(J52-1),Holidays!$C$5:$C$62)</f>
        <v>43595</v>
      </c>
      <c r="J52" s="117">
        <f t="shared" si="7"/>
        <v>29</v>
      </c>
      <c r="K52" s="131">
        <f t="shared" si="1"/>
        <v>-26</v>
      </c>
      <c r="L52" s="121">
        <f t="shared" si="2"/>
        <v>0</v>
      </c>
      <c r="M52" s="121">
        <f t="shared" si="3"/>
        <v>6</v>
      </c>
      <c r="N52" s="121">
        <f t="shared" si="4"/>
        <v>24</v>
      </c>
      <c r="O52" s="121">
        <f t="shared" si="5"/>
        <v>140</v>
      </c>
      <c r="P52" s="122">
        <f t="shared" si="6"/>
        <v>0.17</v>
      </c>
      <c r="Q52" s="80"/>
      <c r="R52" s="80"/>
      <c r="S52" s="80"/>
      <c r="T52" s="80"/>
      <c r="U52" s="80"/>
      <c r="V52" s="80"/>
      <c r="W52" s="80"/>
    </row>
    <row r="53" ht="15.0" customHeight="1">
      <c r="A53" s="80"/>
      <c r="B53" s="124"/>
      <c r="C53" s="111" t="str">
        <f>IFERROR(VLOOKUP(B53,'Product Backlog'!$E$3:$H$147,2,FALSE),"")</f>
        <v/>
      </c>
      <c r="D53" s="112" t="str">
        <f>IFERROR(VLOOKUP(B53,'Product Backlog'!$E$3:$H$147,4,FALSE),"")</f>
        <v/>
      </c>
      <c r="E53" s="127"/>
      <c r="F53" s="128" t="s">
        <v>211</v>
      </c>
      <c r="G53" s="130"/>
      <c r="H53" s="92"/>
      <c r="I53" s="116">
        <f>WORKDAY($D$3,(J53-1),Holidays!$C$5:$C$62)</f>
        <v>43598</v>
      </c>
      <c r="J53" s="117">
        <f t="shared" si="7"/>
        <v>30</v>
      </c>
      <c r="K53" s="131">
        <f t="shared" si="1"/>
        <v>-28</v>
      </c>
      <c r="L53" s="121">
        <f t="shared" si="2"/>
        <v>0</v>
      </c>
      <c r="M53" s="121">
        <f t="shared" si="3"/>
        <v>6</v>
      </c>
      <c r="N53" s="121">
        <f t="shared" si="4"/>
        <v>24</v>
      </c>
      <c r="O53" s="121">
        <f t="shared" si="5"/>
        <v>145</v>
      </c>
      <c r="P53" s="122">
        <f t="shared" si="6"/>
        <v>0.17</v>
      </c>
      <c r="Q53" s="80"/>
      <c r="R53" s="80"/>
      <c r="S53" s="80"/>
      <c r="T53" s="80"/>
      <c r="U53" s="80"/>
      <c r="V53" s="80"/>
      <c r="W53" s="80"/>
    </row>
    <row r="54" ht="15.0" customHeight="1">
      <c r="A54" s="80"/>
      <c r="B54" s="124"/>
      <c r="C54" s="111" t="str">
        <f>IFERROR(VLOOKUP(B54,'Product Backlog'!$E$3:$H$147,2,FALSE),"")</f>
        <v/>
      </c>
      <c r="D54" s="112" t="str">
        <f>IFERROR(VLOOKUP(B54,'Product Backlog'!$E$3:$H$147,4,FALSE),"")</f>
        <v/>
      </c>
      <c r="E54" s="127"/>
      <c r="F54" s="128" t="s">
        <v>211</v>
      </c>
      <c r="G54" s="130"/>
      <c r="H54" s="92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ht="15.0" customHeight="1">
      <c r="A55" s="80"/>
      <c r="B55" s="124"/>
      <c r="C55" s="111" t="str">
        <f>IFERROR(VLOOKUP(B55,'Product Backlog'!$E$3:$H$147,2,FALSE),"")</f>
        <v/>
      </c>
      <c r="D55" s="112"/>
      <c r="E55" s="127"/>
      <c r="F55" s="128"/>
      <c r="G55" s="130"/>
      <c r="H55" s="92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</row>
    <row r="56" ht="15.0" customHeight="1">
      <c r="A56" s="80"/>
      <c r="B56" s="124"/>
      <c r="C56" s="111" t="str">
        <f>IFERROR(VLOOKUP(B56,'Product Backlog'!$E$3:$H$147,2,FALSE),"")</f>
        <v/>
      </c>
      <c r="D56" s="112"/>
      <c r="E56" s="127" t="s">
        <v>211</v>
      </c>
      <c r="F56" s="128" t="s">
        <v>211</v>
      </c>
      <c r="G56" s="130" t="s">
        <v>211</v>
      </c>
      <c r="H56" s="92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</row>
    <row r="57" ht="15.0" customHeight="1">
      <c r="A57" s="80"/>
      <c r="B57" s="124"/>
      <c r="C57" s="111" t="str">
        <f>IFERROR(VLOOKUP(B57,'Product Backlog'!$E$3:$H$147,2,FALSE),"")</f>
        <v/>
      </c>
      <c r="D57" s="112"/>
      <c r="E57" s="127" t="s">
        <v>211</v>
      </c>
      <c r="F57" s="128" t="s">
        <v>211</v>
      </c>
      <c r="G57" s="130" t="s">
        <v>211</v>
      </c>
      <c r="H57" s="92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</row>
    <row r="58" ht="15.0" customHeight="1">
      <c r="A58" s="80"/>
      <c r="B58" s="124"/>
      <c r="C58" s="111" t="str">
        <f>IFERROR(VLOOKUP(B58,'Product Backlog'!$E$3:$H$147,2,FALSE),"")</f>
        <v/>
      </c>
      <c r="D58" s="112" t="str">
        <f>IFERROR(VLOOKUP(B58,'Product Backlog'!$E$3:$H$147,4,FALSE),"")</f>
        <v/>
      </c>
      <c r="E58" s="127" t="s">
        <v>211</v>
      </c>
      <c r="F58" s="128" t="s">
        <v>211</v>
      </c>
      <c r="G58" s="130" t="s">
        <v>211</v>
      </c>
      <c r="H58" s="92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</row>
    <row r="59" ht="15.0" customHeight="1">
      <c r="A59" s="80"/>
      <c r="B59" s="124"/>
      <c r="C59" s="111" t="str">
        <f>IFERROR(VLOOKUP(B59,'Product Backlog'!$E$3:$H$147,2,FALSE),"")</f>
        <v/>
      </c>
      <c r="D59" s="112" t="str">
        <f>IFERROR(VLOOKUP(B59,'Product Backlog'!$E$3:$H$147,4,FALSE),"")</f>
        <v/>
      </c>
      <c r="E59" s="127" t="s">
        <v>211</v>
      </c>
      <c r="F59" s="128" t="s">
        <v>211</v>
      </c>
      <c r="G59" s="130" t="s">
        <v>211</v>
      </c>
      <c r="H59" s="92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</row>
    <row r="60" ht="15.0" customHeight="1">
      <c r="A60" s="80"/>
      <c r="B60" s="124"/>
      <c r="C60" s="111" t="str">
        <f>IFERROR(VLOOKUP(B60,'Product Backlog'!$E$3:$H$147,2,FALSE),"")</f>
        <v/>
      </c>
      <c r="D60" s="112" t="str">
        <f>IFERROR(VLOOKUP(B60,'Product Backlog'!$E$3:$H$147,4,FALSE),"")</f>
        <v/>
      </c>
      <c r="E60" s="127" t="s">
        <v>211</v>
      </c>
      <c r="F60" s="128" t="s">
        <v>211</v>
      </c>
      <c r="G60" s="130" t="s">
        <v>211</v>
      </c>
      <c r="H60" s="92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</row>
    <row r="61" ht="15.0" customHeight="1">
      <c r="A61" s="80"/>
      <c r="B61" s="124"/>
      <c r="C61" s="111" t="str">
        <f>IFERROR(VLOOKUP(B61,'Product Backlog'!$E$3:$H$147,2,FALSE),"")</f>
        <v/>
      </c>
      <c r="D61" s="112" t="str">
        <f>IFERROR(VLOOKUP(B61,'Product Backlog'!$E$3:$H$147,4,FALSE),"")</f>
        <v/>
      </c>
      <c r="E61" s="127" t="s">
        <v>211</v>
      </c>
      <c r="F61" s="128" t="s">
        <v>211</v>
      </c>
      <c r="G61" s="130" t="s">
        <v>211</v>
      </c>
      <c r="H61" s="92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</row>
    <row r="62" ht="15.0" customHeight="1">
      <c r="A62" s="80"/>
      <c r="B62" s="124"/>
      <c r="C62" s="111" t="str">
        <f>IFERROR(VLOOKUP(B62,'Product Backlog'!$E$3:$H$147,2,FALSE),"")</f>
        <v/>
      </c>
      <c r="D62" s="112" t="str">
        <f>IFERROR(VLOOKUP(B62,'Product Backlog'!$E$3:$H$147,4,FALSE),"")</f>
        <v/>
      </c>
      <c r="E62" s="127" t="s">
        <v>211</v>
      </c>
      <c r="F62" s="128" t="s">
        <v>211</v>
      </c>
      <c r="G62" s="130" t="s">
        <v>211</v>
      </c>
      <c r="H62" s="92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</row>
    <row r="63" ht="15.0" customHeight="1">
      <c r="A63" s="80"/>
      <c r="B63" s="124"/>
      <c r="C63" s="111" t="str">
        <f>IFERROR(VLOOKUP(B63,'Product Backlog'!$E$3:$H$147,2,FALSE),"")</f>
        <v/>
      </c>
      <c r="D63" s="112" t="str">
        <f>IFERROR(VLOOKUP(B63,'Product Backlog'!$E$3:$H$147,4,FALSE),"")</f>
        <v/>
      </c>
      <c r="E63" s="127" t="s">
        <v>211</v>
      </c>
      <c r="F63" s="128" t="s">
        <v>211</v>
      </c>
      <c r="G63" s="130" t="s">
        <v>211</v>
      </c>
      <c r="H63" s="92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</row>
    <row r="64" ht="15.0" customHeight="1">
      <c r="A64" s="80"/>
      <c r="B64" s="124"/>
      <c r="C64" s="111" t="str">
        <f>IFERROR(VLOOKUP(B64,'Product Backlog'!$E$3:$H$147,2,FALSE),"")</f>
        <v/>
      </c>
      <c r="D64" s="112" t="str">
        <f>IFERROR(VLOOKUP(B64,'Product Backlog'!$E$3:$H$147,4,FALSE),"")</f>
        <v/>
      </c>
      <c r="E64" s="127" t="s">
        <v>211</v>
      </c>
      <c r="F64" s="128" t="s">
        <v>211</v>
      </c>
      <c r="G64" s="130" t="s">
        <v>211</v>
      </c>
      <c r="H64" s="92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</row>
    <row r="65" ht="15.0" customHeight="1">
      <c r="A65" s="80"/>
      <c r="B65" s="124"/>
      <c r="C65" s="111" t="str">
        <f>IFERROR(VLOOKUP(B65,'Product Backlog'!$E$3:$H$147,2,FALSE),"")</f>
        <v/>
      </c>
      <c r="D65" s="112" t="str">
        <f>IFERROR(VLOOKUP(B65,'Product Backlog'!$E$3:$H$147,4,FALSE),"")</f>
        <v/>
      </c>
      <c r="E65" s="127" t="s">
        <v>211</v>
      </c>
      <c r="F65" s="128" t="s">
        <v>211</v>
      </c>
      <c r="G65" s="130" t="s">
        <v>211</v>
      </c>
      <c r="H65" s="92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</row>
    <row r="66" ht="15.0" customHeight="1">
      <c r="A66" s="80"/>
      <c r="B66" s="124"/>
      <c r="C66" s="111" t="str">
        <f>IFERROR(VLOOKUP(B66,'Product Backlog'!$E$3:$H$147,2,FALSE),"")</f>
        <v/>
      </c>
      <c r="D66" s="112" t="str">
        <f>IFERROR(VLOOKUP(B66,'Product Backlog'!$E$3:$H$147,4,FALSE),"")</f>
        <v/>
      </c>
      <c r="E66" s="127" t="s">
        <v>211</v>
      </c>
      <c r="F66" s="128" t="s">
        <v>211</v>
      </c>
      <c r="G66" s="130" t="s">
        <v>211</v>
      </c>
      <c r="H66" s="92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</row>
    <row r="67" ht="15.0" customHeight="1">
      <c r="A67" s="80"/>
      <c r="B67" s="124"/>
      <c r="C67" s="111" t="str">
        <f>IFERROR(VLOOKUP(B67,'Product Backlog'!$E$3:$H$147,2,FALSE),"")</f>
        <v/>
      </c>
      <c r="D67" s="112" t="str">
        <f>IFERROR(VLOOKUP(B67,'Product Backlog'!$E$3:$H$147,4,FALSE),"")</f>
        <v/>
      </c>
      <c r="E67" s="127" t="s">
        <v>211</v>
      </c>
      <c r="F67" s="128" t="s">
        <v>211</v>
      </c>
      <c r="G67" s="130" t="s">
        <v>211</v>
      </c>
      <c r="H67" s="92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</row>
    <row r="68" ht="15.0" customHeight="1">
      <c r="A68" s="80"/>
      <c r="B68" s="124"/>
      <c r="C68" s="111" t="str">
        <f>IFERROR(VLOOKUP(B68,'Product Backlog'!$E$3:$H$147,2,FALSE),"")</f>
        <v/>
      </c>
      <c r="D68" s="112" t="str">
        <f>IFERROR(VLOOKUP(B68,'Product Backlog'!$E$3:$H$147,4,FALSE),"")</f>
        <v/>
      </c>
      <c r="E68" s="127" t="s">
        <v>211</v>
      </c>
      <c r="F68" s="128" t="s">
        <v>211</v>
      </c>
      <c r="G68" s="130" t="s">
        <v>211</v>
      </c>
      <c r="H68" s="92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</row>
    <row r="69" ht="15.0" customHeight="1">
      <c r="A69" s="80"/>
      <c r="B69" s="124"/>
      <c r="C69" s="111" t="str">
        <f>IFERROR(VLOOKUP(B69,'Product Backlog'!$E$3:$H$147,2,FALSE),"")</f>
        <v/>
      </c>
      <c r="D69" s="112" t="str">
        <f>IFERROR(VLOOKUP(B69,'Product Backlog'!$E$3:$H$147,4,FALSE),"")</f>
        <v/>
      </c>
      <c r="E69" s="127" t="s">
        <v>211</v>
      </c>
      <c r="F69" s="128" t="s">
        <v>211</v>
      </c>
      <c r="G69" s="130" t="s">
        <v>211</v>
      </c>
      <c r="H69" s="92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</row>
    <row r="70" ht="15.0" customHeight="1">
      <c r="A70" s="80"/>
      <c r="B70" s="124"/>
      <c r="C70" s="111" t="str">
        <f>IFERROR(VLOOKUP(B70,'Product Backlog'!$E$3:$H$147,2,FALSE),"")</f>
        <v/>
      </c>
      <c r="D70" s="112" t="str">
        <f>IFERROR(VLOOKUP(B70,'Product Backlog'!$E$3:$H$147,4,FALSE),"")</f>
        <v/>
      </c>
      <c r="E70" s="127" t="s">
        <v>211</v>
      </c>
      <c r="F70" s="128" t="s">
        <v>211</v>
      </c>
      <c r="G70" s="130" t="s">
        <v>211</v>
      </c>
      <c r="H70" s="92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</row>
    <row r="71" ht="15.0" customHeight="1">
      <c r="A71" s="80"/>
      <c r="B71" s="136"/>
      <c r="C71" s="111" t="str">
        <f>IFERROR(VLOOKUP(B71,'Product Backlog'!$E$3:$H$147,2,FALSE),"")</f>
        <v/>
      </c>
      <c r="D71" s="112" t="str">
        <f>IFERROR(VLOOKUP(B71,'Product Backlog'!$E$3:$H$147,4,FALSE),"")</f>
        <v/>
      </c>
      <c r="E71" s="137" t="s">
        <v>211</v>
      </c>
      <c r="F71" s="138" t="s">
        <v>211</v>
      </c>
      <c r="G71" s="139" t="s">
        <v>211</v>
      </c>
      <c r="H71" s="92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ht="15.0" customHeight="1">
      <c r="A72" s="80"/>
      <c r="B72" s="100"/>
      <c r="C72" s="92"/>
      <c r="D72" s="92"/>
      <c r="E72" s="92"/>
      <c r="F72" s="92"/>
      <c r="G72" s="92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</row>
    <row r="73" ht="15.0" customHeight="1">
      <c r="A73" s="80"/>
      <c r="B73" s="81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</row>
    <row r="74" ht="15.0" customHeight="1">
      <c r="A74" s="80"/>
      <c r="B74" s="81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</row>
    <row r="75" ht="15.0" customHeight="1">
      <c r="A75" s="80"/>
      <c r="B75" s="81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</row>
    <row r="76" ht="15.0" customHeight="1">
      <c r="A76" s="80"/>
      <c r="B76" s="81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</row>
    <row r="77" ht="15.0" customHeight="1">
      <c r="A77" s="80"/>
      <c r="B77" s="81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</row>
    <row r="78" ht="15.0" customHeight="1">
      <c r="A78" s="80"/>
      <c r="B78" s="81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</row>
    <row r="79" ht="15.0" customHeight="1">
      <c r="A79" s="80"/>
      <c r="B79" s="81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</row>
    <row r="80" ht="15.0" customHeight="1">
      <c r="A80" s="80"/>
      <c r="B80" s="81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</row>
    <row r="81" ht="15.0" customHeight="1">
      <c r="A81" s="80"/>
      <c r="B81" s="81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</row>
    <row r="82" ht="15.0" customHeight="1">
      <c r="A82" s="80"/>
      <c r="B82" s="81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</row>
    <row r="83" ht="15.0" customHeight="1">
      <c r="A83" s="80"/>
      <c r="B83" s="81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</row>
    <row r="84" ht="15.0" customHeight="1">
      <c r="A84" s="80"/>
      <c r="B84" s="81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</row>
    <row r="85" ht="15.0" customHeight="1">
      <c r="A85" s="80"/>
      <c r="B85" s="81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</row>
    <row r="86" ht="15.0" customHeight="1">
      <c r="A86" s="80"/>
      <c r="B86" s="81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</row>
    <row r="87" ht="15.0" customHeight="1">
      <c r="A87" s="80"/>
      <c r="B87" s="81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</row>
    <row r="88" ht="15.0" customHeight="1">
      <c r="A88" s="80"/>
      <c r="B88" s="81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</row>
    <row r="89" ht="15.0" customHeight="1">
      <c r="A89" s="80"/>
      <c r="B89" s="81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</row>
    <row r="90" ht="15.0" customHeight="1">
      <c r="A90" s="80"/>
      <c r="B90" s="81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</row>
    <row r="91" ht="15.0" customHeight="1">
      <c r="A91" s="80"/>
      <c r="B91" s="81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</row>
    <row r="92" ht="15.0" customHeight="1">
      <c r="A92" s="80"/>
      <c r="B92" s="81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</row>
    <row r="93" ht="15.0" customHeight="1">
      <c r="A93" s="80"/>
      <c r="B93" s="81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</row>
    <row r="94" ht="15.0" customHeight="1">
      <c r="A94" s="80"/>
      <c r="B94" s="81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</row>
    <row r="95" ht="15.0" customHeight="1">
      <c r="A95" s="80"/>
      <c r="B95" s="81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</row>
    <row r="96" ht="15.0" customHeight="1">
      <c r="A96" s="80"/>
      <c r="B96" s="81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</row>
    <row r="97" ht="15.0" customHeight="1">
      <c r="A97" s="80"/>
      <c r="B97" s="81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</row>
    <row r="98" ht="15.0" customHeight="1">
      <c r="A98" s="80"/>
      <c r="B98" s="81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</row>
    <row r="99" ht="15.0" customHeight="1">
      <c r="A99" s="80"/>
      <c r="B99" s="81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</row>
    <row r="100" ht="15.0" customHeight="1">
      <c r="A100" s="80"/>
      <c r="B100" s="81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</row>
    <row r="101" ht="12.75" customHeight="1">
      <c r="A101" s="80"/>
      <c r="B101" s="81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</row>
    <row r="102" ht="12.75" customHeight="1">
      <c r="A102" s="80"/>
      <c r="B102" s="81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</row>
    <row r="103" ht="12.75" customHeight="1">
      <c r="A103" s="80"/>
      <c r="B103" s="81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</row>
    <row r="104" ht="12.75" customHeight="1">
      <c r="A104" s="80"/>
      <c r="B104" s="81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</row>
    <row r="105" ht="12.75" customHeight="1">
      <c r="A105" s="80"/>
      <c r="B105" s="81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</row>
    <row r="106" ht="12.75" customHeight="1">
      <c r="A106" s="80"/>
      <c r="B106" s="81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</row>
    <row r="107" ht="12.75" customHeight="1">
      <c r="A107" s="80"/>
      <c r="B107" s="81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</row>
    <row r="108" ht="12.75" customHeight="1">
      <c r="A108" s="80"/>
      <c r="B108" s="81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</row>
    <row r="109" ht="12.75" customHeight="1">
      <c r="A109" s="80"/>
      <c r="B109" s="81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</row>
    <row r="110" ht="12.75" customHeight="1">
      <c r="A110" s="80"/>
      <c r="B110" s="81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</row>
    <row r="111" ht="12.75" customHeight="1">
      <c r="A111" s="80"/>
      <c r="B111" s="81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</row>
    <row r="112" ht="12.75" customHeight="1">
      <c r="A112" s="80"/>
      <c r="B112" s="81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</row>
    <row r="113" ht="12.75" customHeight="1">
      <c r="A113" s="80"/>
      <c r="B113" s="81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</row>
    <row r="114" ht="12.75" customHeight="1">
      <c r="A114" s="80"/>
      <c r="B114" s="81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</row>
    <row r="115" ht="12.75" customHeight="1">
      <c r="A115" s="80"/>
      <c r="B115" s="81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</row>
    <row r="116" ht="12.75" customHeight="1">
      <c r="A116" s="80"/>
      <c r="B116" s="81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</row>
    <row r="117" ht="12.75" customHeight="1">
      <c r="A117" s="80"/>
      <c r="B117" s="81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</row>
    <row r="118" ht="12.75" customHeight="1">
      <c r="A118" s="80"/>
      <c r="B118" s="81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</row>
    <row r="119" ht="12.75" customHeight="1">
      <c r="A119" s="80"/>
      <c r="B119" s="81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</row>
    <row r="120" ht="12.75" customHeight="1">
      <c r="A120" s="80"/>
      <c r="B120" s="81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</row>
    <row r="121" ht="12.75" customHeight="1">
      <c r="A121" s="80"/>
      <c r="B121" s="81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</row>
    <row r="122" ht="12.75" customHeight="1">
      <c r="A122" s="80"/>
      <c r="B122" s="81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</row>
    <row r="123" ht="12.75" customHeight="1">
      <c r="A123" s="80"/>
      <c r="B123" s="81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</row>
    <row r="124" ht="12.75" customHeight="1">
      <c r="A124" s="80"/>
      <c r="B124" s="81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</row>
    <row r="125" ht="12.75" customHeight="1">
      <c r="A125" s="80"/>
      <c r="B125" s="81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</row>
    <row r="126" ht="12.75" customHeight="1">
      <c r="A126" s="80"/>
      <c r="B126" s="81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</row>
    <row r="127" ht="12.75" customHeight="1">
      <c r="A127" s="80"/>
      <c r="B127" s="81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</row>
    <row r="128" ht="12.75" customHeight="1">
      <c r="A128" s="80"/>
      <c r="B128" s="81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</row>
    <row r="129" ht="12.75" customHeight="1">
      <c r="A129" s="80"/>
      <c r="B129" s="81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</row>
    <row r="130" ht="12.75" customHeight="1">
      <c r="A130" s="80"/>
      <c r="B130" s="81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</row>
    <row r="131" ht="12.75" customHeight="1">
      <c r="A131" s="80"/>
      <c r="B131" s="81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</row>
    <row r="132" ht="12.75" customHeight="1">
      <c r="A132" s="80"/>
      <c r="B132" s="81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</row>
    <row r="133" ht="12.75" customHeight="1">
      <c r="A133" s="80"/>
      <c r="B133" s="81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</row>
    <row r="134" ht="12.75" customHeight="1">
      <c r="A134" s="80"/>
      <c r="B134" s="81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</row>
    <row r="135" ht="12.75" customHeight="1">
      <c r="A135" s="80"/>
      <c r="B135" s="81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</row>
    <row r="136" ht="12.75" customHeight="1">
      <c r="A136" s="80"/>
      <c r="B136" s="81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</row>
    <row r="137" ht="12.75" customHeight="1">
      <c r="A137" s="80"/>
      <c r="B137" s="81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</row>
    <row r="138" ht="12.75" customHeight="1">
      <c r="A138" s="80"/>
      <c r="B138" s="81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</row>
    <row r="139" ht="12.75" customHeight="1">
      <c r="A139" s="80"/>
      <c r="B139" s="81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</row>
    <row r="140" ht="12.75" customHeight="1">
      <c r="A140" s="80"/>
      <c r="B140" s="81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</row>
    <row r="141" ht="12.75" customHeight="1">
      <c r="A141" s="80"/>
      <c r="B141" s="81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</row>
    <row r="142" ht="12.75" customHeight="1">
      <c r="A142" s="80"/>
      <c r="B142" s="81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</row>
    <row r="143" ht="12.75" customHeight="1">
      <c r="A143" s="80"/>
      <c r="B143" s="81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</row>
    <row r="144" ht="12.75" customHeight="1">
      <c r="A144" s="80"/>
      <c r="B144" s="81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</row>
    <row r="145" ht="12.75" customHeight="1">
      <c r="A145" s="80"/>
      <c r="B145" s="81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</row>
    <row r="146" ht="12.75" customHeight="1">
      <c r="A146" s="80"/>
      <c r="B146" s="81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</row>
    <row r="147" ht="12.75" customHeight="1">
      <c r="A147" s="80"/>
      <c r="B147" s="81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</row>
    <row r="148" ht="12.75" customHeight="1">
      <c r="A148" s="80"/>
      <c r="B148" s="81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</row>
    <row r="149" ht="12.75" customHeight="1">
      <c r="A149" s="80"/>
      <c r="B149" s="81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</row>
    <row r="150" ht="12.75" customHeight="1">
      <c r="A150" s="80"/>
      <c r="B150" s="81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</row>
    <row r="151" ht="12.75" customHeight="1">
      <c r="A151" s="80"/>
      <c r="B151" s="81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</row>
    <row r="152" ht="12.75" customHeight="1">
      <c r="A152" s="80"/>
      <c r="B152" s="81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</row>
    <row r="153" ht="12.75" customHeight="1">
      <c r="A153" s="80"/>
      <c r="B153" s="81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</row>
    <row r="154" ht="12.75" customHeight="1">
      <c r="A154" s="80"/>
      <c r="B154" s="81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</row>
    <row r="155" ht="12.75" customHeight="1">
      <c r="A155" s="80"/>
      <c r="B155" s="81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</row>
    <row r="156" ht="12.75" customHeight="1">
      <c r="A156" s="80"/>
      <c r="B156" s="81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</row>
    <row r="157" ht="12.75" customHeight="1">
      <c r="A157" s="80"/>
      <c r="B157" s="81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</row>
    <row r="158" ht="12.75" customHeight="1">
      <c r="A158" s="80"/>
      <c r="B158" s="81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</row>
    <row r="159" ht="12.75" customHeight="1">
      <c r="A159" s="80"/>
      <c r="B159" s="81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</row>
    <row r="160" ht="12.75" customHeight="1">
      <c r="A160" s="80"/>
      <c r="B160" s="81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</row>
    <row r="161" ht="12.75" customHeight="1">
      <c r="A161" s="80"/>
      <c r="B161" s="81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</row>
    <row r="162" ht="12.75" customHeight="1">
      <c r="A162" s="80"/>
      <c r="B162" s="81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</row>
    <row r="163" ht="12.75" customHeight="1">
      <c r="A163" s="80"/>
      <c r="B163" s="81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</row>
    <row r="164" ht="12.75" customHeight="1">
      <c r="A164" s="80"/>
      <c r="B164" s="81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</row>
    <row r="165" ht="12.75" customHeight="1">
      <c r="A165" s="80"/>
      <c r="B165" s="81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</row>
    <row r="166" ht="12.75" customHeight="1">
      <c r="A166" s="80"/>
      <c r="B166" s="81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</row>
    <row r="167" ht="12.75" customHeight="1">
      <c r="A167" s="80"/>
      <c r="B167" s="81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</row>
    <row r="168" ht="12.75" customHeight="1">
      <c r="A168" s="80"/>
      <c r="B168" s="81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</row>
    <row r="169" ht="12.75" customHeight="1">
      <c r="A169" s="80"/>
      <c r="B169" s="81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</row>
    <row r="170" ht="12.75" customHeight="1">
      <c r="A170" s="80"/>
      <c r="B170" s="81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</row>
    <row r="171" ht="12.75" customHeight="1">
      <c r="A171" s="80"/>
      <c r="B171" s="81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</row>
    <row r="172" ht="12.75" customHeight="1">
      <c r="A172" s="80"/>
      <c r="B172" s="81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</row>
    <row r="173" ht="12.75" customHeight="1">
      <c r="A173" s="80"/>
      <c r="B173" s="81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</row>
    <row r="174" ht="12.75" customHeight="1">
      <c r="A174" s="80"/>
      <c r="B174" s="81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</row>
    <row r="175" ht="12.75" customHeight="1">
      <c r="A175" s="80"/>
      <c r="B175" s="81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</row>
    <row r="176" ht="12.75" customHeight="1">
      <c r="A176" s="80"/>
      <c r="B176" s="81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</row>
    <row r="177" ht="12.75" customHeight="1">
      <c r="A177" s="80"/>
      <c r="B177" s="81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</row>
    <row r="178" ht="12.75" customHeight="1">
      <c r="A178" s="80"/>
      <c r="B178" s="81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</row>
    <row r="179" ht="12.75" customHeight="1">
      <c r="A179" s="80"/>
      <c r="B179" s="81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</row>
    <row r="180" ht="12.75" customHeight="1">
      <c r="A180" s="80"/>
      <c r="B180" s="81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</row>
    <row r="181" ht="12.75" customHeight="1">
      <c r="A181" s="80"/>
      <c r="B181" s="81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</row>
    <row r="182" ht="12.75" customHeight="1">
      <c r="A182" s="80"/>
      <c r="B182" s="81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</row>
    <row r="183" ht="12.75" customHeight="1">
      <c r="A183" s="80"/>
      <c r="B183" s="81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</row>
    <row r="184" ht="12.75" customHeight="1">
      <c r="A184" s="80"/>
      <c r="B184" s="81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</row>
    <row r="185" ht="12.75" customHeight="1">
      <c r="A185" s="80"/>
      <c r="B185" s="81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</row>
    <row r="186" ht="12.75" customHeight="1">
      <c r="A186" s="80"/>
      <c r="B186" s="81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</row>
    <row r="187" ht="12.75" customHeight="1">
      <c r="A187" s="80"/>
      <c r="B187" s="81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</row>
    <row r="188" ht="12.75" customHeight="1">
      <c r="A188" s="80"/>
      <c r="B188" s="81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</row>
    <row r="189" ht="12.75" customHeight="1">
      <c r="A189" s="80"/>
      <c r="B189" s="81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</row>
    <row r="190" ht="12.75" customHeight="1">
      <c r="A190" s="80"/>
      <c r="B190" s="81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</row>
    <row r="191" ht="12.75" customHeight="1">
      <c r="A191" s="80"/>
      <c r="B191" s="81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</row>
    <row r="192" ht="12.75" customHeight="1">
      <c r="A192" s="80"/>
      <c r="B192" s="81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</row>
    <row r="193" ht="12.75" customHeight="1">
      <c r="A193" s="80"/>
      <c r="B193" s="81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</row>
    <row r="194" ht="12.75" customHeight="1">
      <c r="A194" s="80"/>
      <c r="B194" s="81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</row>
    <row r="195" ht="12.75" customHeight="1">
      <c r="A195" s="80"/>
      <c r="B195" s="81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</row>
    <row r="196" ht="12.75" customHeight="1">
      <c r="A196" s="80"/>
      <c r="B196" s="81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</row>
    <row r="197" ht="12.75" customHeight="1">
      <c r="A197" s="80"/>
      <c r="B197" s="81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</row>
    <row r="198" ht="12.75" customHeight="1">
      <c r="A198" s="80"/>
      <c r="B198" s="81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</row>
    <row r="199" ht="12.75" customHeight="1">
      <c r="A199" s="80"/>
      <c r="B199" s="81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</row>
    <row r="200" ht="12.75" customHeight="1">
      <c r="A200" s="80"/>
      <c r="B200" s="81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</row>
    <row r="201" ht="12.75" customHeight="1">
      <c r="A201" s="80"/>
      <c r="B201" s="81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</row>
    <row r="202" ht="12.75" customHeight="1">
      <c r="A202" s="80"/>
      <c r="B202" s="81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</row>
    <row r="203" ht="12.75" customHeight="1">
      <c r="A203" s="80"/>
      <c r="B203" s="81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</row>
    <row r="204" ht="12.75" customHeight="1">
      <c r="A204" s="80"/>
      <c r="B204" s="81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</row>
    <row r="205" ht="12.75" customHeight="1">
      <c r="A205" s="80"/>
      <c r="B205" s="81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</row>
    <row r="206" ht="12.75" customHeight="1">
      <c r="A206" s="80"/>
      <c r="B206" s="81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</row>
    <row r="207" ht="12.75" customHeight="1">
      <c r="A207" s="80"/>
      <c r="B207" s="81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</row>
    <row r="208" ht="12.75" customHeight="1">
      <c r="A208" s="80"/>
      <c r="B208" s="81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</row>
    <row r="209" ht="12.75" customHeight="1">
      <c r="A209" s="80"/>
      <c r="B209" s="81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</row>
    <row r="210" ht="12.75" customHeight="1">
      <c r="A210" s="80"/>
      <c r="B210" s="81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</row>
    <row r="211" ht="12.75" customHeight="1">
      <c r="A211" s="80"/>
      <c r="B211" s="81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</row>
    <row r="212" ht="12.75" customHeight="1">
      <c r="A212" s="80"/>
      <c r="B212" s="81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</row>
    <row r="213" ht="12.75" customHeight="1">
      <c r="A213" s="80"/>
      <c r="B213" s="81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</row>
    <row r="214" ht="12.75" customHeight="1">
      <c r="A214" s="80"/>
      <c r="B214" s="81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</row>
    <row r="215" ht="12.75" customHeight="1">
      <c r="A215" s="80"/>
      <c r="B215" s="81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</row>
    <row r="216" ht="12.75" customHeight="1">
      <c r="A216" s="80"/>
      <c r="B216" s="81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</row>
    <row r="217" ht="12.75" customHeight="1">
      <c r="A217" s="80"/>
      <c r="B217" s="81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</row>
    <row r="218" ht="12.75" customHeight="1">
      <c r="A218" s="80"/>
      <c r="B218" s="81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</row>
    <row r="219" ht="12.75" customHeight="1">
      <c r="A219" s="80"/>
      <c r="B219" s="81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</row>
    <row r="220" ht="12.75" customHeight="1">
      <c r="A220" s="80"/>
      <c r="B220" s="81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</row>
    <row r="221" ht="12.75" customHeight="1">
      <c r="A221" s="80"/>
      <c r="B221" s="81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</row>
    <row r="222" ht="12.75" customHeight="1">
      <c r="A222" s="80"/>
      <c r="B222" s="81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</row>
    <row r="223" ht="12.75" customHeight="1">
      <c r="A223" s="80"/>
      <c r="B223" s="81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</row>
    <row r="224" ht="12.75" customHeight="1">
      <c r="A224" s="80"/>
      <c r="B224" s="81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</row>
    <row r="225" ht="12.75" customHeight="1">
      <c r="A225" s="80"/>
      <c r="B225" s="81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</row>
    <row r="226" ht="12.75" customHeight="1">
      <c r="A226" s="80"/>
      <c r="B226" s="81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</row>
    <row r="227" ht="12.75" customHeight="1">
      <c r="A227" s="80"/>
      <c r="B227" s="81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</row>
    <row r="228" ht="12.75" customHeight="1">
      <c r="A228" s="80"/>
      <c r="B228" s="81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</row>
    <row r="229" ht="12.75" customHeight="1">
      <c r="A229" s="80"/>
      <c r="B229" s="81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</row>
    <row r="230" ht="12.75" customHeight="1">
      <c r="A230" s="80"/>
      <c r="B230" s="81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</row>
    <row r="231" ht="12.75" customHeight="1">
      <c r="A231" s="80"/>
      <c r="B231" s="81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</row>
    <row r="232" ht="12.75" customHeight="1">
      <c r="A232" s="80"/>
      <c r="B232" s="81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</row>
    <row r="233" ht="12.75" customHeight="1">
      <c r="A233" s="80"/>
      <c r="B233" s="81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</row>
    <row r="234" ht="12.75" customHeight="1">
      <c r="A234" s="80"/>
      <c r="B234" s="81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</row>
    <row r="235" ht="12.75" customHeight="1">
      <c r="A235" s="80"/>
      <c r="B235" s="81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</row>
    <row r="236" ht="12.75" customHeight="1">
      <c r="A236" s="80"/>
      <c r="B236" s="81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</row>
    <row r="237" ht="12.75" customHeight="1">
      <c r="A237" s="80"/>
      <c r="B237" s="81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</row>
    <row r="238" ht="12.75" customHeight="1">
      <c r="A238" s="80"/>
      <c r="B238" s="81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</row>
    <row r="239" ht="12.75" customHeight="1">
      <c r="A239" s="80"/>
      <c r="B239" s="81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</row>
    <row r="240" ht="12.75" customHeight="1">
      <c r="A240" s="80"/>
      <c r="B240" s="81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</row>
    <row r="241" ht="12.75" customHeight="1">
      <c r="A241" s="80"/>
      <c r="B241" s="81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</row>
    <row r="242" ht="12.75" customHeight="1">
      <c r="A242" s="80"/>
      <c r="B242" s="81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</row>
    <row r="243" ht="12.75" customHeight="1">
      <c r="A243" s="80"/>
      <c r="B243" s="81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</row>
    <row r="244" ht="12.75" customHeight="1">
      <c r="A244" s="80"/>
      <c r="B244" s="81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</row>
    <row r="245" ht="12.75" customHeight="1">
      <c r="A245" s="80"/>
      <c r="B245" s="81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</row>
    <row r="246" ht="12.75" customHeight="1">
      <c r="A246" s="80"/>
      <c r="B246" s="81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</row>
    <row r="247" ht="12.75" customHeight="1">
      <c r="A247" s="80"/>
      <c r="B247" s="81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</row>
    <row r="248" ht="12.75" customHeight="1">
      <c r="A248" s="80"/>
      <c r="B248" s="81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</row>
    <row r="249" ht="12.75" customHeight="1">
      <c r="A249" s="80"/>
      <c r="B249" s="81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</row>
    <row r="250" ht="12.75" customHeight="1">
      <c r="A250" s="80"/>
      <c r="B250" s="81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</row>
    <row r="251" ht="12.75" customHeight="1">
      <c r="A251" s="80"/>
      <c r="B251" s="81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</row>
    <row r="252" ht="12.75" customHeight="1">
      <c r="A252" s="80"/>
      <c r="B252" s="81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</row>
    <row r="253" ht="12.75" customHeight="1">
      <c r="A253" s="80"/>
      <c r="B253" s="81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</row>
    <row r="254" ht="12.75" customHeight="1">
      <c r="A254" s="80"/>
      <c r="B254" s="81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</row>
    <row r="255" ht="12.75" customHeight="1">
      <c r="A255" s="80"/>
      <c r="B255" s="81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</row>
    <row r="256" ht="12.75" customHeight="1">
      <c r="A256" s="80"/>
      <c r="B256" s="81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</row>
    <row r="257" ht="12.75" customHeight="1">
      <c r="A257" s="80"/>
      <c r="B257" s="81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</row>
    <row r="258" ht="12.75" customHeight="1">
      <c r="A258" s="80"/>
      <c r="B258" s="81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</row>
    <row r="259" ht="12.75" customHeight="1">
      <c r="A259" s="80"/>
      <c r="B259" s="81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</row>
    <row r="260" ht="12.75" customHeight="1">
      <c r="A260" s="80"/>
      <c r="B260" s="81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</row>
    <row r="261" ht="12.75" customHeight="1">
      <c r="A261" s="80"/>
      <c r="B261" s="81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</row>
    <row r="262" ht="12.75" customHeight="1">
      <c r="A262" s="80"/>
      <c r="B262" s="81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</row>
    <row r="263" ht="12.75" customHeight="1">
      <c r="A263" s="80"/>
      <c r="B263" s="81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</row>
    <row r="264" ht="12.75" customHeight="1">
      <c r="A264" s="80"/>
      <c r="B264" s="81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</row>
    <row r="265" ht="12.75" customHeight="1">
      <c r="A265" s="80"/>
      <c r="B265" s="81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</row>
    <row r="266" ht="12.75" customHeight="1">
      <c r="A266" s="80"/>
      <c r="B266" s="81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</row>
    <row r="267" ht="12.75" customHeight="1">
      <c r="A267" s="80"/>
      <c r="B267" s="81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</row>
    <row r="268" ht="12.75" customHeight="1">
      <c r="A268" s="80"/>
      <c r="B268" s="81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</row>
    <row r="269" ht="12.75" customHeight="1">
      <c r="A269" s="80"/>
      <c r="B269" s="81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</row>
    <row r="270" ht="12.75" customHeight="1">
      <c r="A270" s="80"/>
      <c r="B270" s="81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</row>
    <row r="271" ht="12.75" customHeight="1">
      <c r="A271" s="80"/>
      <c r="B271" s="81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F$23:$F$71"/>
  <conditionalFormatting sqref="D21">
    <cfRule type="cellIs" dxfId="0" priority="1" stopIfTrue="1" operator="lessThan">
      <formula>-0.5</formula>
    </cfRule>
  </conditionalFormatting>
  <conditionalFormatting sqref="D21">
    <cfRule type="cellIs" dxfId="1" priority="2" stopIfTrue="1" operator="between">
      <formula>-0.5</formula>
      <formula>1</formula>
    </cfRule>
  </conditionalFormatting>
  <conditionalFormatting sqref="I24:P53">
    <cfRule type="expression" dxfId="2" priority="3">
      <formula>$J24=$D$7+1</formula>
    </cfRule>
  </conditionalFormatting>
  <conditionalFormatting sqref="I24:P53">
    <cfRule type="expression" dxfId="3" priority="4">
      <formula>$J24 &gt; $D$7+1</formula>
    </cfRule>
  </conditionalFormatting>
  <dataValidations>
    <dataValidation type="list" allowBlank="1" showErrorMessage="1" sqref="E24:E71">
      <formula1>"To Do,In Progress,Complete"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7.14"/>
    <col customWidth="1" min="3" max="3" width="45.71"/>
    <col customWidth="1" min="4" max="4" width="11.14"/>
    <col customWidth="1" min="5" max="5" width="14.14"/>
    <col customWidth="1" min="6" max="6" width="12.43"/>
    <col customWidth="1" min="7" max="7" width="9.71"/>
    <col customWidth="1" min="8" max="8" width="4.29"/>
    <col customWidth="1" min="9" max="9" width="12.29"/>
    <col customWidth="1" min="10" max="10" width="6.71"/>
    <col customWidth="1" hidden="1" min="11" max="11" width="11.29"/>
    <col customWidth="1" min="12" max="12" width="11.86"/>
    <col customWidth="1" min="13" max="13" width="13.0"/>
    <col customWidth="1" min="14" max="14" width="12.57"/>
    <col customWidth="1" min="15" max="15" width="13.14"/>
    <col customWidth="1" min="16" max="16" width="8.14"/>
    <col customWidth="1" min="17" max="17" width="4.86"/>
    <col customWidth="1" min="18" max="18" width="11.29"/>
    <col customWidth="1" min="19" max="19" width="5.71"/>
    <col customWidth="1" min="20" max="20" width="18.57"/>
    <col customWidth="1" min="21" max="21" width="5.43"/>
    <col customWidth="1" min="22" max="22" width="3.0"/>
    <col customWidth="1" min="23" max="23" width="13.29"/>
    <col customWidth="1" min="24" max="24" width="23.14"/>
    <col customWidth="1" min="25" max="26" width="17.14"/>
  </cols>
  <sheetData>
    <row r="1" ht="12.75" customHeight="1">
      <c r="A1" s="80"/>
      <c r="B1" s="81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ht="26.25" customHeight="1">
      <c r="A2" s="81"/>
      <c r="B2" s="82"/>
      <c r="C2" s="83" t="s">
        <v>184</v>
      </c>
      <c r="D2" s="84"/>
      <c r="E2" s="85"/>
      <c r="F2" s="86"/>
      <c r="G2" s="86"/>
      <c r="H2" s="86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7"/>
      <c r="U2" s="81"/>
      <c r="V2" s="87"/>
      <c r="W2" s="87"/>
      <c r="X2" s="88"/>
      <c r="Y2" s="88"/>
      <c r="Z2" s="88"/>
    </row>
    <row r="3" ht="15.0" customHeight="1">
      <c r="A3" s="80"/>
      <c r="B3" s="89"/>
      <c r="C3" s="90" t="s">
        <v>185</v>
      </c>
      <c r="D3" s="91">
        <v>43570.0</v>
      </c>
      <c r="E3" s="92"/>
      <c r="F3" s="92"/>
      <c r="G3" s="92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92"/>
      <c r="U3" s="80"/>
      <c r="V3" s="92"/>
      <c r="W3" s="80"/>
      <c r="X3" s="12"/>
    </row>
    <row r="4" ht="15.0" customHeight="1">
      <c r="A4" s="80"/>
      <c r="B4" s="89"/>
      <c r="C4" s="90" t="s">
        <v>186</v>
      </c>
      <c r="D4" s="93">
        <v>43596.0</v>
      </c>
      <c r="E4" s="92"/>
      <c r="F4" s="92"/>
      <c r="G4" s="92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92"/>
      <c r="U4" s="80"/>
      <c r="V4" s="92"/>
      <c r="W4" s="92"/>
    </row>
    <row r="5" ht="15.0" customHeight="1">
      <c r="A5" s="80"/>
      <c r="B5" s="89"/>
      <c r="C5" s="90" t="s">
        <v>187</v>
      </c>
      <c r="D5" s="94">
        <v>5.0</v>
      </c>
      <c r="E5" s="92"/>
      <c r="F5" s="92"/>
      <c r="G5" s="92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92"/>
      <c r="U5" s="80"/>
      <c r="V5" s="92"/>
      <c r="W5" s="95"/>
    </row>
    <row r="6" ht="15.0" customHeight="1">
      <c r="A6" s="80"/>
      <c r="B6" s="89"/>
      <c r="C6" s="90" t="s">
        <v>188</v>
      </c>
      <c r="D6" s="96">
        <v>0.4</v>
      </c>
      <c r="E6" s="92"/>
      <c r="F6" s="92"/>
      <c r="G6" s="92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92"/>
      <c r="U6" s="80"/>
      <c r="V6" s="92"/>
      <c r="W6" s="80"/>
    </row>
    <row r="7" ht="15.0" customHeight="1">
      <c r="A7" s="80"/>
      <c r="B7" s="89"/>
      <c r="C7" s="97" t="s">
        <v>189</v>
      </c>
      <c r="D7" s="98">
        <f>NETWORKDAYS($D$3,$D$4,Holidays!$C$5:$C$62)</f>
        <v>14</v>
      </c>
      <c r="E7" s="99"/>
      <c r="F7" s="92"/>
      <c r="G7" s="92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92"/>
      <c r="U7" s="80"/>
      <c r="V7" s="92"/>
      <c r="W7" s="80"/>
    </row>
    <row r="8" ht="15.0" customHeight="1">
      <c r="A8" s="80"/>
      <c r="B8" s="89"/>
      <c r="C8" s="97" t="s">
        <v>190</v>
      </c>
      <c r="D8" s="97">
        <f>D5*D7</f>
        <v>70</v>
      </c>
      <c r="E8" s="99"/>
      <c r="F8" s="92"/>
      <c r="G8" s="92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92"/>
      <c r="U8" s="80"/>
      <c r="V8" s="92"/>
      <c r="W8" s="80"/>
    </row>
    <row r="9" ht="15.0" customHeight="1">
      <c r="A9" s="80"/>
      <c r="B9" s="89"/>
      <c r="C9" s="97" t="s">
        <v>191</v>
      </c>
      <c r="D9" s="97">
        <f>ROUNDDOWN(D6*D8,1)</f>
        <v>28</v>
      </c>
      <c r="E9" s="99"/>
      <c r="F9" s="92"/>
      <c r="G9" s="92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92"/>
      <c r="U9" s="80"/>
      <c r="V9" s="92"/>
      <c r="W9" s="80"/>
    </row>
    <row r="10" ht="15.0" customHeight="1">
      <c r="A10" s="80"/>
      <c r="B10" s="89"/>
      <c r="C10" s="97" t="s">
        <v>192</v>
      </c>
      <c r="D10" s="97">
        <f>(-1*D9)/D7</f>
        <v>-2</v>
      </c>
      <c r="E10" s="99"/>
      <c r="F10" s="92"/>
      <c r="G10" s="92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92"/>
      <c r="U10" s="80"/>
      <c r="V10" s="92"/>
      <c r="W10" s="80"/>
    </row>
    <row r="11" ht="15.0" customHeight="1">
      <c r="A11" s="80"/>
      <c r="B11" s="100"/>
      <c r="C11" s="101"/>
      <c r="D11" s="101"/>
      <c r="E11" s="92"/>
      <c r="F11" s="92"/>
      <c r="G11" s="92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92"/>
      <c r="U11" s="80"/>
      <c r="V11" s="92"/>
      <c r="W11" s="80"/>
    </row>
    <row r="12" ht="15.0" customHeight="1">
      <c r="A12" s="80"/>
      <c r="B12" s="100"/>
      <c r="C12" s="92"/>
      <c r="D12" s="92"/>
      <c r="E12" s="92"/>
      <c r="F12" s="92"/>
      <c r="G12" s="92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92"/>
      <c r="U12" s="80"/>
      <c r="V12" s="92"/>
      <c r="W12" s="80"/>
    </row>
    <row r="13" ht="15.0" customHeight="1">
      <c r="A13" s="80"/>
      <c r="B13" s="100"/>
      <c r="C13" s="92"/>
      <c r="D13" s="92"/>
      <c r="E13" s="92"/>
      <c r="F13" s="92"/>
      <c r="G13" s="92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92"/>
      <c r="U13" s="80"/>
      <c r="V13" s="92"/>
      <c r="W13" s="80"/>
    </row>
    <row r="14" ht="15.0" customHeight="1">
      <c r="A14" s="80"/>
      <c r="B14" s="100"/>
      <c r="C14" s="92"/>
      <c r="D14" s="92"/>
      <c r="E14" s="92"/>
      <c r="F14" s="92"/>
      <c r="G14" s="92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92"/>
      <c r="U14" s="80"/>
      <c r="V14" s="92"/>
      <c r="W14" s="80"/>
    </row>
    <row r="15" ht="15.0" customHeight="1">
      <c r="A15" s="80"/>
      <c r="B15" s="100"/>
      <c r="C15" s="92"/>
      <c r="D15" s="92"/>
      <c r="E15" s="92"/>
      <c r="F15" s="92"/>
      <c r="G15" s="92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92"/>
      <c r="U15" s="80"/>
      <c r="V15" s="92"/>
      <c r="W15" s="80"/>
    </row>
    <row r="16" ht="15.0" customHeight="1">
      <c r="A16" s="80"/>
      <c r="B16" s="100"/>
      <c r="C16" s="92"/>
      <c r="D16" s="92"/>
      <c r="E16" s="92"/>
      <c r="F16" s="92"/>
      <c r="G16" s="92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92"/>
      <c r="U16" s="80"/>
      <c r="V16" s="92"/>
      <c r="W16" s="80"/>
    </row>
    <row r="17" ht="15.0" customHeight="1">
      <c r="A17" s="80"/>
      <c r="B17" s="100"/>
      <c r="C17" s="92"/>
      <c r="D17" s="92"/>
      <c r="E17" s="92"/>
      <c r="F17" s="92"/>
      <c r="G17" s="92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92"/>
      <c r="U17" s="80"/>
      <c r="V17" s="92"/>
      <c r="W17" s="80"/>
    </row>
    <row r="18" ht="15.0" customHeight="1">
      <c r="A18" s="80"/>
      <c r="B18" s="100"/>
      <c r="C18" s="92"/>
      <c r="D18" s="92"/>
      <c r="E18" s="92"/>
      <c r="F18" s="92"/>
      <c r="G18" s="92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92"/>
      <c r="U18" s="80"/>
      <c r="V18" s="92"/>
      <c r="W18" s="80"/>
    </row>
    <row r="19" ht="15.0" customHeight="1">
      <c r="A19" s="80"/>
      <c r="B19" s="100"/>
      <c r="C19" s="102"/>
      <c r="D19" s="102"/>
      <c r="E19" s="92"/>
      <c r="F19" s="92"/>
      <c r="G19" s="92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92"/>
      <c r="U19" s="80"/>
      <c r="V19" s="92"/>
      <c r="W19" s="80"/>
    </row>
    <row r="20" ht="15.0" customHeight="1">
      <c r="A20" s="80"/>
      <c r="B20" s="89"/>
      <c r="C20" s="103" t="s">
        <v>193</v>
      </c>
      <c r="D20" s="105">
        <f>SUM(D24:D72)</f>
        <v>24.5</v>
      </c>
      <c r="E20" s="92"/>
      <c r="F20" s="92"/>
      <c r="G20" s="92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92"/>
      <c r="U20" s="80"/>
      <c r="V20" s="92"/>
      <c r="W20" s="80"/>
    </row>
    <row r="21" ht="15.0" customHeight="1">
      <c r="A21" s="80"/>
      <c r="B21" s="89"/>
      <c r="C21" s="103" t="s">
        <v>195</v>
      </c>
      <c r="D21" s="105">
        <f>$D$9-$D$20</f>
        <v>3.5</v>
      </c>
      <c r="E21" s="92"/>
      <c r="F21" s="92"/>
      <c r="G21" s="92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92"/>
      <c r="U21" s="80"/>
      <c r="V21" s="92"/>
      <c r="W21" s="80"/>
    </row>
    <row r="22" ht="16.5" customHeight="1">
      <c r="A22" s="80"/>
      <c r="B22" s="100"/>
      <c r="C22" s="101"/>
      <c r="D22" s="101"/>
      <c r="E22" s="92"/>
      <c r="F22" s="92"/>
      <c r="G22" s="92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92"/>
      <c r="U22" s="80"/>
      <c r="V22" s="92"/>
      <c r="W22" s="80"/>
    </row>
    <row r="23" ht="28.5" customHeight="1">
      <c r="A23" s="80"/>
      <c r="B23" s="107" t="s">
        <v>196</v>
      </c>
      <c r="C23" s="83" t="s">
        <v>197</v>
      </c>
      <c r="D23" s="83" t="s">
        <v>198</v>
      </c>
      <c r="E23" s="84" t="s">
        <v>199</v>
      </c>
      <c r="F23" s="84" t="s">
        <v>200</v>
      </c>
      <c r="G23" s="84" t="s">
        <v>201</v>
      </c>
      <c r="H23" s="108"/>
      <c r="I23" s="83" t="s">
        <v>202</v>
      </c>
      <c r="J23" s="83" t="s">
        <v>189</v>
      </c>
      <c r="K23" s="83" t="s">
        <v>203</v>
      </c>
      <c r="L23" s="83" t="s">
        <v>204</v>
      </c>
      <c r="M23" s="83" t="s">
        <v>205</v>
      </c>
      <c r="N23" s="83" t="s">
        <v>206</v>
      </c>
      <c r="O23" s="83" t="s">
        <v>207</v>
      </c>
      <c r="P23" s="83" t="s">
        <v>208</v>
      </c>
      <c r="Q23" s="92"/>
      <c r="R23" s="109" t="s">
        <v>209</v>
      </c>
      <c r="S23" s="92"/>
      <c r="T23" s="92"/>
      <c r="U23" s="80"/>
      <c r="V23" s="80"/>
      <c r="W23" s="80"/>
    </row>
    <row r="24" ht="15.0" customHeight="1">
      <c r="A24" s="80"/>
      <c r="B24" s="110">
        <v>6.1</v>
      </c>
      <c r="C24" s="111" t="str">
        <f>IFERROR(VLOOKUP(B24,'Product Backlog'!$E$3:$H$147,2,FALSE),"")</f>
        <v>로그인 화면 디자인</v>
      </c>
      <c r="D24" s="112">
        <f>IFERROR(VLOOKUP(B24,'Product Backlog'!$E$3:$H$147,4,FALSE),"")</f>
        <v>1.5</v>
      </c>
      <c r="E24" s="113" t="s">
        <v>210</v>
      </c>
      <c r="F24" s="114">
        <v>43585.0</v>
      </c>
      <c r="G24" s="115">
        <v>2.0</v>
      </c>
      <c r="H24" s="92"/>
      <c r="I24" s="116">
        <f>WORKDAY($D$3,(J24-1),Holidays!$C$5:$C$62)</f>
        <v>43570</v>
      </c>
      <c r="J24" s="117">
        <v>1.0</v>
      </c>
      <c r="K24" s="97">
        <f t="shared" ref="K24:K53" si="1">ROUND($D$9+($J24-1)*$D$10,1)</f>
        <v>28</v>
      </c>
      <c r="L24" s="121">
        <f t="shared" ref="L24:L53" si="2">IFERROR(IF(K24&gt;$D$9, $D$9, IF(K24&lt;0,0,K24)),0)</f>
        <v>28</v>
      </c>
      <c r="M24" s="121">
        <f t="shared" ref="M24:M53" si="3">$D$9-N24</f>
        <v>28</v>
      </c>
      <c r="N24" s="121">
        <f t="shared" ref="N24:N53" si="4">SUMIF($F$24:$F$72,"&lt;"&amp;I24,$G$24:$G$72)</f>
        <v>0</v>
      </c>
      <c r="O24" s="121">
        <f t="shared" ref="O24:O53" si="5">$D$5*(J24-1)</f>
        <v>0</v>
      </c>
      <c r="P24" s="122" t="str">
        <f t="shared" ref="P24:P53" si="6">IF(OR((M24=""),(O24=0)),"",ROUND((N24/O24),2))</f>
        <v/>
      </c>
      <c r="Q24" s="92"/>
      <c r="R24" s="123">
        <v>43594.0</v>
      </c>
      <c r="S24" s="92"/>
      <c r="T24" s="92"/>
      <c r="U24" s="80"/>
      <c r="V24" s="80"/>
      <c r="W24" s="80"/>
    </row>
    <row r="25" ht="15.0" customHeight="1">
      <c r="A25" s="80"/>
      <c r="B25" s="124">
        <v>6.2</v>
      </c>
      <c r="C25" s="111" t="str">
        <f>IFERROR(VLOOKUP(B25,'Product Backlog'!$E$3:$H$147,2,FALSE),"")</f>
        <v>로그인 기능 구현</v>
      </c>
      <c r="D25" s="112">
        <f>IFERROR(VLOOKUP(B25,'Product Backlog'!$E$3:$H$147,4,FALSE),"")</f>
        <v>1</v>
      </c>
      <c r="E25" s="126" t="s">
        <v>210</v>
      </c>
      <c r="F25" s="114">
        <v>43586.0</v>
      </c>
      <c r="G25" s="129">
        <v>1.0</v>
      </c>
      <c r="H25" s="92"/>
      <c r="I25" s="116">
        <f>WORKDAY($D$3,(J25-1),Holidays!$C$5:$C$62)</f>
        <v>43571</v>
      </c>
      <c r="J25" s="117">
        <f t="shared" ref="J25:J53" si="7">$J$24+ROW()-ROW($J$24)</f>
        <v>2</v>
      </c>
      <c r="K25" s="131">
        <f t="shared" si="1"/>
        <v>26</v>
      </c>
      <c r="L25" s="121">
        <f t="shared" si="2"/>
        <v>26</v>
      </c>
      <c r="M25" s="121">
        <f t="shared" si="3"/>
        <v>28</v>
      </c>
      <c r="N25" s="121">
        <f t="shared" si="4"/>
        <v>0</v>
      </c>
      <c r="O25" s="121">
        <f t="shared" si="5"/>
        <v>5</v>
      </c>
      <c r="P25" s="122">
        <f t="shared" si="6"/>
        <v>0</v>
      </c>
      <c r="Q25" s="92"/>
      <c r="R25" s="132">
        <f>NETWORKDAYS($D$3,$R$24,Holidays!$C$5:$C$62)</f>
        <v>13</v>
      </c>
      <c r="S25" s="92"/>
      <c r="T25" s="92"/>
      <c r="U25" s="80"/>
      <c r="V25" s="80"/>
      <c r="W25" s="80"/>
    </row>
    <row r="26" ht="15.0" customHeight="1">
      <c r="A26" s="80"/>
      <c r="B26" s="124">
        <v>6.3</v>
      </c>
      <c r="C26" s="111" t="str">
        <f>IFERROR(VLOOKUP(B26,'Product Backlog'!$E$3:$H$147,2,FALSE),"")</f>
        <v>NodeJS back end 구현</v>
      </c>
      <c r="D26" s="112">
        <f>IFERROR(VLOOKUP(B26,'Product Backlog'!$E$3:$H$147,4,FALSE),"")</f>
        <v>1</v>
      </c>
      <c r="E26" s="126" t="s">
        <v>210</v>
      </c>
      <c r="F26" s="114">
        <v>43587.0</v>
      </c>
      <c r="G26" s="129">
        <v>1.0</v>
      </c>
      <c r="H26" s="92"/>
      <c r="I26" s="116">
        <f>WORKDAY($D$3,(J26-1),Holidays!$C$5:$C$62)</f>
        <v>43572</v>
      </c>
      <c r="J26" s="117">
        <f t="shared" si="7"/>
        <v>3</v>
      </c>
      <c r="K26" s="131">
        <f t="shared" si="1"/>
        <v>24</v>
      </c>
      <c r="L26" s="121">
        <f t="shared" si="2"/>
        <v>24</v>
      </c>
      <c r="M26" s="121">
        <f t="shared" si="3"/>
        <v>28</v>
      </c>
      <c r="N26" s="121">
        <f t="shared" si="4"/>
        <v>0</v>
      </c>
      <c r="O26" s="121">
        <f t="shared" si="5"/>
        <v>10</v>
      </c>
      <c r="P26" s="122">
        <f t="shared" si="6"/>
        <v>0</v>
      </c>
      <c r="Q26" s="92"/>
      <c r="R26" s="92"/>
      <c r="S26" s="92"/>
      <c r="T26" s="92"/>
      <c r="U26" s="80"/>
      <c r="V26" s="80"/>
      <c r="W26" s="80"/>
    </row>
    <row r="27" ht="15.0" customHeight="1">
      <c r="A27" s="80"/>
      <c r="B27" s="124">
        <v>6.4</v>
      </c>
      <c r="C27" s="111" t="str">
        <f>IFERROR(VLOOKUP(B27,'Product Backlog'!$E$3:$H$147,2,FALSE),"")</f>
        <v>로그인 세션 유지</v>
      </c>
      <c r="D27" s="112">
        <f>IFERROR(VLOOKUP(B27,'Product Backlog'!$E$3:$H$147,4,FALSE),"")</f>
        <v>1</v>
      </c>
      <c r="E27" s="126" t="s">
        <v>210</v>
      </c>
      <c r="F27" s="114">
        <v>43588.0</v>
      </c>
      <c r="G27" s="129">
        <v>1.0</v>
      </c>
      <c r="H27" s="92"/>
      <c r="I27" s="116">
        <f>WORKDAY($D$3,(J27-1),Holidays!$C$5:$C$62)</f>
        <v>43573</v>
      </c>
      <c r="J27" s="117">
        <f t="shared" si="7"/>
        <v>4</v>
      </c>
      <c r="K27" s="131">
        <f t="shared" si="1"/>
        <v>22</v>
      </c>
      <c r="L27" s="121">
        <f t="shared" si="2"/>
        <v>22</v>
      </c>
      <c r="M27" s="121">
        <f t="shared" si="3"/>
        <v>28</v>
      </c>
      <c r="N27" s="121">
        <f t="shared" si="4"/>
        <v>0</v>
      </c>
      <c r="O27" s="121">
        <f t="shared" si="5"/>
        <v>15</v>
      </c>
      <c r="P27" s="122">
        <f t="shared" si="6"/>
        <v>0</v>
      </c>
      <c r="Q27" s="92"/>
      <c r="R27" s="92"/>
      <c r="S27" s="92"/>
      <c r="T27" s="92"/>
      <c r="U27" s="80"/>
      <c r="V27" s="80"/>
      <c r="W27" s="80"/>
    </row>
    <row r="28" ht="15.0" customHeight="1">
      <c r="A28" s="80"/>
      <c r="B28" s="124">
        <v>11.1</v>
      </c>
      <c r="C28" s="111" t="str">
        <f>IFERROR(VLOOKUP(B28,'Product Backlog'!$E$3:$H$147,2,FALSE),"")</f>
        <v>게시글 ui 구성 및 선택한 게시글 정보확인</v>
      </c>
      <c r="D28" s="112">
        <f>IFERROR(VLOOKUP(B28,'Product Backlog'!$E$3:$H$147,4,FALSE),"")</f>
        <v>2.5</v>
      </c>
      <c r="E28" s="126" t="s">
        <v>210</v>
      </c>
      <c r="F28" s="114">
        <v>43589.0</v>
      </c>
      <c r="G28" s="129">
        <v>2.5</v>
      </c>
      <c r="H28" s="92"/>
      <c r="I28" s="116">
        <f>WORKDAY($D$3,(J28-1),Holidays!$C$5:$C$62)</f>
        <v>43574</v>
      </c>
      <c r="J28" s="117">
        <f t="shared" si="7"/>
        <v>5</v>
      </c>
      <c r="K28" s="131">
        <f t="shared" si="1"/>
        <v>20</v>
      </c>
      <c r="L28" s="121">
        <f t="shared" si="2"/>
        <v>20</v>
      </c>
      <c r="M28" s="121">
        <f t="shared" si="3"/>
        <v>28</v>
      </c>
      <c r="N28" s="121">
        <f t="shared" si="4"/>
        <v>0</v>
      </c>
      <c r="O28" s="121">
        <f t="shared" si="5"/>
        <v>20</v>
      </c>
      <c r="P28" s="122">
        <f t="shared" si="6"/>
        <v>0</v>
      </c>
      <c r="Q28" s="92"/>
      <c r="R28" s="92"/>
      <c r="S28" s="92"/>
      <c r="T28" s="92"/>
      <c r="U28" s="80"/>
      <c r="V28" s="80"/>
      <c r="W28" s="80"/>
    </row>
    <row r="29" ht="15.0" customHeight="1">
      <c r="A29" s="80"/>
      <c r="B29" s="133">
        <v>11.2</v>
      </c>
      <c r="C29" s="111" t="str">
        <f>IFERROR(VLOOKUP(B29,'Product Backlog'!$E$3:$H$147,2,FALSE),"")</f>
        <v>필터를 통한 게시글 검색</v>
      </c>
      <c r="D29" s="112">
        <f>IFERROR(VLOOKUP(B29,'Product Backlog'!$E$3:$H$147,4,FALSE),"")</f>
        <v>1.5</v>
      </c>
      <c r="E29" s="126" t="s">
        <v>210</v>
      </c>
      <c r="F29" s="114">
        <v>43595.0</v>
      </c>
      <c r="G29" s="129">
        <v>1.5</v>
      </c>
      <c r="H29" s="92"/>
      <c r="I29" s="116">
        <f>WORKDAY($D$3,(J29-1),Holidays!$C$5:$C$62)</f>
        <v>43584</v>
      </c>
      <c r="J29" s="117">
        <f t="shared" si="7"/>
        <v>6</v>
      </c>
      <c r="K29" s="131">
        <f t="shared" si="1"/>
        <v>18</v>
      </c>
      <c r="L29" s="121">
        <f t="shared" si="2"/>
        <v>18</v>
      </c>
      <c r="M29" s="121">
        <f t="shared" si="3"/>
        <v>28</v>
      </c>
      <c r="N29" s="121">
        <f t="shared" si="4"/>
        <v>0</v>
      </c>
      <c r="O29" s="121">
        <f t="shared" si="5"/>
        <v>25</v>
      </c>
      <c r="P29" s="122">
        <f t="shared" si="6"/>
        <v>0</v>
      </c>
      <c r="Q29" s="92"/>
      <c r="R29" s="92"/>
      <c r="S29" s="92"/>
      <c r="T29" s="92"/>
      <c r="U29" s="80"/>
      <c r="V29" s="80"/>
      <c r="W29" s="80"/>
    </row>
    <row r="30" ht="15.0" customHeight="1">
      <c r="A30" s="80"/>
      <c r="B30" s="124">
        <v>11.3</v>
      </c>
      <c r="C30" s="111" t="str">
        <f>IFERROR(VLOOKUP(B30,'Product Backlog'!$E$3:$H$147,2,FALSE),"")</f>
        <v>투어 작성 게시글 ui 구성</v>
      </c>
      <c r="D30" s="112">
        <f>IFERROR(VLOOKUP(B30,'Product Backlog'!$E$3:$H$147,4,FALSE),"")</f>
        <v>1.5</v>
      </c>
      <c r="E30" s="126" t="s">
        <v>210</v>
      </c>
      <c r="F30" s="114">
        <v>43591.0</v>
      </c>
      <c r="G30" s="129">
        <v>2.0</v>
      </c>
      <c r="H30" s="92"/>
      <c r="I30" s="116">
        <f>WORKDAY($D$3,(J30-1),Holidays!$C$5:$C$62)</f>
        <v>43585</v>
      </c>
      <c r="J30" s="117">
        <f t="shared" si="7"/>
        <v>7</v>
      </c>
      <c r="K30" s="131">
        <f t="shared" si="1"/>
        <v>16</v>
      </c>
      <c r="L30" s="121">
        <f t="shared" si="2"/>
        <v>16</v>
      </c>
      <c r="M30" s="121">
        <f t="shared" si="3"/>
        <v>28</v>
      </c>
      <c r="N30" s="121">
        <f t="shared" si="4"/>
        <v>0</v>
      </c>
      <c r="O30" s="121">
        <f t="shared" si="5"/>
        <v>30</v>
      </c>
      <c r="P30" s="122">
        <f t="shared" si="6"/>
        <v>0</v>
      </c>
      <c r="Q30" s="92"/>
      <c r="R30" s="92"/>
      <c r="S30" s="92"/>
      <c r="T30" s="92"/>
      <c r="U30" s="80"/>
      <c r="V30" s="80"/>
      <c r="W30" s="80"/>
    </row>
    <row r="31" ht="15.0" customHeight="1">
      <c r="A31" s="80"/>
      <c r="B31" s="124">
        <v>7.1</v>
      </c>
      <c r="C31" s="111" t="str">
        <f>IFERROR(VLOOKUP(B31,'Product Backlog'!$E$3:$H$147,2,FALSE),"")</f>
        <v>로그아웃 기능 디자인</v>
      </c>
      <c r="D31" s="112">
        <f>IFERROR(VLOOKUP(B31,'Product Backlog'!$E$3:$H$147,4,FALSE),"")</f>
        <v>0.5</v>
      </c>
      <c r="E31" s="126" t="s">
        <v>210</v>
      </c>
      <c r="F31" s="114">
        <v>43593.0</v>
      </c>
      <c r="G31" s="129">
        <v>1.0</v>
      </c>
      <c r="H31" s="92"/>
      <c r="I31" s="116">
        <f>WORKDAY($D$3,(J31-1),Holidays!$C$5:$C$62)</f>
        <v>43586</v>
      </c>
      <c r="J31" s="117">
        <f t="shared" si="7"/>
        <v>8</v>
      </c>
      <c r="K31" s="131">
        <f t="shared" si="1"/>
        <v>14</v>
      </c>
      <c r="L31" s="121">
        <f t="shared" si="2"/>
        <v>14</v>
      </c>
      <c r="M31" s="121">
        <f t="shared" si="3"/>
        <v>26</v>
      </c>
      <c r="N31" s="121">
        <f t="shared" si="4"/>
        <v>2</v>
      </c>
      <c r="O31" s="121">
        <f t="shared" si="5"/>
        <v>35</v>
      </c>
      <c r="P31" s="122">
        <f t="shared" si="6"/>
        <v>0.06</v>
      </c>
      <c r="Q31" s="92"/>
      <c r="R31" s="92"/>
      <c r="S31" s="92"/>
      <c r="T31" s="92"/>
      <c r="U31" s="80"/>
      <c r="V31" s="80"/>
      <c r="W31" s="80"/>
    </row>
    <row r="32" ht="15.0" customHeight="1">
      <c r="A32" s="80"/>
      <c r="B32" s="124">
        <v>7.2</v>
      </c>
      <c r="C32" s="111" t="str">
        <f>IFERROR(VLOOKUP(B32,'Product Backlog'!$E$3:$H$147,2,FALSE),"")</f>
        <v>로그아웃 세션 초기화</v>
      </c>
      <c r="D32" s="112">
        <f>IFERROR(VLOOKUP(B32,'Product Backlog'!$E$3:$H$147,4,FALSE),"")</f>
        <v>0.5</v>
      </c>
      <c r="E32" s="126" t="s">
        <v>210</v>
      </c>
      <c r="F32" s="114">
        <v>43590.0</v>
      </c>
      <c r="G32" s="129">
        <v>1.0</v>
      </c>
      <c r="H32" s="92"/>
      <c r="I32" s="116">
        <f>WORKDAY($D$3,(J32-1),Holidays!$C$5:$C$62)</f>
        <v>43587</v>
      </c>
      <c r="J32" s="117">
        <f t="shared" si="7"/>
        <v>9</v>
      </c>
      <c r="K32" s="131">
        <f t="shared" si="1"/>
        <v>12</v>
      </c>
      <c r="L32" s="121">
        <f t="shared" si="2"/>
        <v>12</v>
      </c>
      <c r="M32" s="121">
        <f t="shared" si="3"/>
        <v>25</v>
      </c>
      <c r="N32" s="121">
        <f t="shared" si="4"/>
        <v>3</v>
      </c>
      <c r="O32" s="121">
        <f t="shared" si="5"/>
        <v>40</v>
      </c>
      <c r="P32" s="122">
        <f t="shared" si="6"/>
        <v>0.08</v>
      </c>
      <c r="Q32" s="92"/>
      <c r="R32" s="92"/>
      <c r="S32" s="92"/>
      <c r="T32" s="92"/>
      <c r="U32" s="80"/>
      <c r="V32" s="80"/>
      <c r="W32" s="80"/>
    </row>
    <row r="33" ht="15.0" customHeight="1">
      <c r="A33" s="80"/>
      <c r="B33" s="124">
        <v>12.1</v>
      </c>
      <c r="C33" s="111" t="str">
        <f>IFERROR(VLOOKUP(B33,'Product Backlog'!$E$3:$H$147,2,FALSE),"")</f>
        <v>가이드 모집 화면 디자인</v>
      </c>
      <c r="D33" s="112">
        <f>IFERROR(VLOOKUP(B33,'Product Backlog'!$E$3:$H$147,4,FALSE),"")</f>
        <v>2</v>
      </c>
      <c r="E33" s="126" t="s">
        <v>210</v>
      </c>
      <c r="F33" s="114">
        <v>43594.0</v>
      </c>
      <c r="G33" s="129">
        <v>1.5</v>
      </c>
      <c r="H33" s="92"/>
      <c r="I33" s="116">
        <f>WORKDAY($D$3,(J33-1),Holidays!$C$5:$C$62)</f>
        <v>43588</v>
      </c>
      <c r="J33" s="117">
        <f t="shared" si="7"/>
        <v>10</v>
      </c>
      <c r="K33" s="131">
        <f t="shared" si="1"/>
        <v>10</v>
      </c>
      <c r="L33" s="121">
        <f t="shared" si="2"/>
        <v>10</v>
      </c>
      <c r="M33" s="121">
        <f t="shared" si="3"/>
        <v>22.5</v>
      </c>
      <c r="N33" s="121">
        <f t="shared" si="4"/>
        <v>5.5</v>
      </c>
      <c r="O33" s="121">
        <f t="shared" si="5"/>
        <v>45</v>
      </c>
      <c r="P33" s="122">
        <f t="shared" si="6"/>
        <v>0.12</v>
      </c>
      <c r="Q33" s="92"/>
      <c r="R33" s="92"/>
      <c r="S33" s="92"/>
      <c r="T33" s="92"/>
      <c r="U33" s="80"/>
      <c r="V33" s="80"/>
      <c r="W33" s="80"/>
    </row>
    <row r="34" ht="15.0" customHeight="1">
      <c r="A34" s="80"/>
      <c r="B34" s="124">
        <v>12.2</v>
      </c>
      <c r="C34" s="111" t="str">
        <f>IFERROR(VLOOKUP(B34,'Product Backlog'!$E$3:$H$147,2,FALSE),"")</f>
        <v>가이드 모집 게시글 Model schema 구성</v>
      </c>
      <c r="D34" s="112">
        <f>IFERROR(VLOOKUP(B34,'Product Backlog'!$E$3:$H$147,4,FALSE),"")</f>
        <v>0.5</v>
      </c>
      <c r="E34" s="126" t="s">
        <v>210</v>
      </c>
      <c r="F34" s="114">
        <v>43591.0</v>
      </c>
      <c r="G34" s="129">
        <v>0.5</v>
      </c>
      <c r="H34" s="92"/>
      <c r="I34" s="116">
        <f>WORKDAY($D$3,(J34-1),Holidays!$C$5:$C$62)</f>
        <v>43592</v>
      </c>
      <c r="J34" s="117">
        <f t="shared" si="7"/>
        <v>11</v>
      </c>
      <c r="K34" s="131">
        <f t="shared" si="1"/>
        <v>8</v>
      </c>
      <c r="L34" s="121">
        <f t="shared" si="2"/>
        <v>8</v>
      </c>
      <c r="M34" s="121">
        <f t="shared" si="3"/>
        <v>13</v>
      </c>
      <c r="N34" s="121">
        <f t="shared" si="4"/>
        <v>15</v>
      </c>
      <c r="O34" s="121">
        <f t="shared" si="5"/>
        <v>50</v>
      </c>
      <c r="P34" s="122">
        <f t="shared" si="6"/>
        <v>0.3</v>
      </c>
      <c r="Q34" s="92"/>
      <c r="R34" s="92"/>
      <c r="S34" s="92"/>
      <c r="T34" s="92"/>
      <c r="U34" s="80"/>
      <c r="V34" s="80"/>
      <c r="W34" s="80"/>
    </row>
    <row r="35" ht="15.0" customHeight="1">
      <c r="A35" s="80"/>
      <c r="B35" s="124">
        <v>12.3</v>
      </c>
      <c r="C35" s="111" t="str">
        <f>IFERROR(VLOOKUP(B35,'Product Backlog'!$E$3:$H$147,2,FALSE),"")</f>
        <v>가이드 모집 게시글 DB 연동</v>
      </c>
      <c r="D35" s="112">
        <f>IFERROR(VLOOKUP(B35,'Product Backlog'!$E$3:$H$147,4,FALSE),"")</f>
        <v>1</v>
      </c>
      <c r="E35" s="126" t="s">
        <v>210</v>
      </c>
      <c r="F35" s="114">
        <v>43596.0</v>
      </c>
      <c r="G35" s="129">
        <v>1.0</v>
      </c>
      <c r="H35" s="92"/>
      <c r="I35" s="116">
        <f>WORKDAY($D$3,(J35-1),Holidays!$C$5:$C$62)</f>
        <v>43593</v>
      </c>
      <c r="J35" s="117">
        <f t="shared" si="7"/>
        <v>12</v>
      </c>
      <c r="K35" s="131">
        <f t="shared" si="1"/>
        <v>6</v>
      </c>
      <c r="L35" s="121">
        <f t="shared" si="2"/>
        <v>6</v>
      </c>
      <c r="M35" s="121">
        <f t="shared" si="3"/>
        <v>11</v>
      </c>
      <c r="N35" s="121">
        <f t="shared" si="4"/>
        <v>17</v>
      </c>
      <c r="O35" s="121">
        <f t="shared" si="5"/>
        <v>55</v>
      </c>
      <c r="P35" s="122">
        <f t="shared" si="6"/>
        <v>0.31</v>
      </c>
      <c r="Q35" s="92"/>
      <c r="R35" s="92"/>
      <c r="S35" s="92"/>
      <c r="T35" s="92"/>
      <c r="U35" s="80"/>
      <c r="V35" s="80"/>
      <c r="W35" s="80"/>
    </row>
    <row r="36" ht="15.0" customHeight="1">
      <c r="A36" s="80"/>
      <c r="B36" s="124">
        <v>18.1</v>
      </c>
      <c r="C36" s="111" t="str">
        <f>IFERROR(VLOOKUP(B36,'Product Backlog'!$E$3:$H$147,2,FALSE),"")</f>
        <v>가이드 신청 화면 디자인</v>
      </c>
      <c r="D36" s="112">
        <f>IFERROR(VLOOKUP(B36,'Product Backlog'!$E$3:$H$147,4,FALSE),"")</f>
        <v>1.5</v>
      </c>
      <c r="E36" s="126" t="s">
        <v>210</v>
      </c>
      <c r="F36" s="114">
        <v>43592.0</v>
      </c>
      <c r="G36" s="129">
        <v>2.0</v>
      </c>
      <c r="H36" s="92"/>
      <c r="I36" s="116">
        <f>WORKDAY($D$3,(J36-1),Holidays!$C$5:$C$62)</f>
        <v>43594</v>
      </c>
      <c r="J36" s="117">
        <f t="shared" si="7"/>
        <v>13</v>
      </c>
      <c r="K36" s="131">
        <f t="shared" si="1"/>
        <v>4</v>
      </c>
      <c r="L36" s="121">
        <f t="shared" si="2"/>
        <v>4</v>
      </c>
      <c r="M36" s="121">
        <f t="shared" si="3"/>
        <v>10</v>
      </c>
      <c r="N36" s="121">
        <f t="shared" si="4"/>
        <v>18</v>
      </c>
      <c r="O36" s="121">
        <f t="shared" si="5"/>
        <v>60</v>
      </c>
      <c r="P36" s="122">
        <f t="shared" si="6"/>
        <v>0.3</v>
      </c>
      <c r="Q36" s="92"/>
      <c r="R36" s="92"/>
      <c r="S36" s="92"/>
      <c r="T36" s="92"/>
      <c r="U36" s="80"/>
      <c r="V36" s="80"/>
      <c r="W36" s="80"/>
    </row>
    <row r="37" ht="15.0" customHeight="1">
      <c r="A37" s="80"/>
      <c r="B37" s="124">
        <v>18.2</v>
      </c>
      <c r="C37" s="111" t="str">
        <f>IFERROR(VLOOKUP(B37,'Product Backlog'!$E$3:$H$147,2,FALSE),"")</f>
        <v>가이드 신청 Model Schema 구축</v>
      </c>
      <c r="D37" s="112">
        <f>IFERROR(VLOOKUP(B37,'Product Backlog'!$E$3:$H$147,4,FALSE),"")</f>
        <v>1</v>
      </c>
      <c r="E37" s="126" t="s">
        <v>210</v>
      </c>
      <c r="F37" s="114">
        <v>43595.0</v>
      </c>
      <c r="G37" s="129">
        <v>1.0</v>
      </c>
      <c r="H37" s="92"/>
      <c r="I37" s="116">
        <f>WORKDAY($D$3,(J37-1),Holidays!$C$5:$C$62)</f>
        <v>43595</v>
      </c>
      <c r="J37" s="117">
        <f t="shared" si="7"/>
        <v>14</v>
      </c>
      <c r="K37" s="131">
        <f t="shared" si="1"/>
        <v>2</v>
      </c>
      <c r="L37" s="121">
        <f t="shared" si="2"/>
        <v>2</v>
      </c>
      <c r="M37" s="121">
        <f t="shared" si="3"/>
        <v>8.5</v>
      </c>
      <c r="N37" s="121">
        <f t="shared" si="4"/>
        <v>19.5</v>
      </c>
      <c r="O37" s="121">
        <f t="shared" si="5"/>
        <v>65</v>
      </c>
      <c r="P37" s="122">
        <f t="shared" si="6"/>
        <v>0.3</v>
      </c>
      <c r="Q37" s="80"/>
      <c r="R37" s="92"/>
      <c r="S37" s="92"/>
      <c r="T37" s="92"/>
      <c r="U37" s="80"/>
      <c r="V37" s="80"/>
      <c r="W37" s="80"/>
    </row>
    <row r="38" ht="15.0" customHeight="1">
      <c r="A38" s="80"/>
      <c r="B38" s="124">
        <v>18.3</v>
      </c>
      <c r="C38" s="111" t="str">
        <f>IFERROR(VLOOKUP(B38,'Product Backlog'!$E$3:$H$147,2,FALSE),"")</f>
        <v>가이드 신청 DB 연동</v>
      </c>
      <c r="D38" s="112">
        <f>IFERROR(VLOOKUP(B38,'Product Backlog'!$E$3:$H$147,4,FALSE),"")</f>
        <v>1</v>
      </c>
      <c r="E38" s="126" t="s">
        <v>210</v>
      </c>
      <c r="F38" s="114">
        <v>43589.0</v>
      </c>
      <c r="G38" s="129">
        <v>0.5</v>
      </c>
      <c r="H38" s="92"/>
      <c r="I38" s="116">
        <f>WORKDAY($D$3,(J38-1),Holidays!$C$5:$C$62)</f>
        <v>43598</v>
      </c>
      <c r="J38" s="117">
        <f t="shared" si="7"/>
        <v>15</v>
      </c>
      <c r="K38" s="131">
        <f t="shared" si="1"/>
        <v>0</v>
      </c>
      <c r="L38" s="121">
        <f t="shared" si="2"/>
        <v>0</v>
      </c>
      <c r="M38" s="121">
        <f t="shared" si="3"/>
        <v>3</v>
      </c>
      <c r="N38" s="121">
        <f t="shared" si="4"/>
        <v>25</v>
      </c>
      <c r="O38" s="121">
        <f t="shared" si="5"/>
        <v>70</v>
      </c>
      <c r="P38" s="122">
        <f t="shared" si="6"/>
        <v>0.36</v>
      </c>
      <c r="Q38" s="80"/>
      <c r="R38" s="80"/>
      <c r="S38" s="80"/>
      <c r="T38" s="92"/>
      <c r="U38" s="80"/>
      <c r="V38" s="80"/>
      <c r="W38" s="80"/>
    </row>
    <row r="39" ht="15.0" customHeight="1">
      <c r="A39" s="80"/>
      <c r="B39" s="124">
        <v>25.2</v>
      </c>
      <c r="C39" s="111" t="str">
        <f>IFERROR(VLOOKUP(B39,'Product Backlog'!$E$3:$H$147,2,FALSE),"")</f>
        <v>사용자 개인 회원정보 수정 페이지</v>
      </c>
      <c r="D39" s="112">
        <f>IFERROR(VLOOKUP(B39,'Product Backlog'!$E$3:$H$147,4,FALSE),"")</f>
        <v>1.5</v>
      </c>
      <c r="E39" s="126" t="s">
        <v>210</v>
      </c>
      <c r="F39" s="114">
        <v>43595.0</v>
      </c>
      <c r="G39" s="129">
        <v>2.0</v>
      </c>
      <c r="H39" s="92"/>
      <c r="I39" s="116">
        <f>WORKDAY($D$3,(J39-1),Holidays!$C$5:$C$62)</f>
        <v>43599</v>
      </c>
      <c r="J39" s="117">
        <f t="shared" si="7"/>
        <v>16</v>
      </c>
      <c r="K39" s="131">
        <f t="shared" si="1"/>
        <v>-2</v>
      </c>
      <c r="L39" s="121">
        <f t="shared" si="2"/>
        <v>0</v>
      </c>
      <c r="M39" s="121">
        <f t="shared" si="3"/>
        <v>3</v>
      </c>
      <c r="N39" s="121">
        <f t="shared" si="4"/>
        <v>25</v>
      </c>
      <c r="O39" s="121">
        <f t="shared" si="5"/>
        <v>75</v>
      </c>
      <c r="P39" s="122">
        <f t="shared" si="6"/>
        <v>0.33</v>
      </c>
      <c r="Q39" s="80"/>
      <c r="R39" s="80"/>
      <c r="S39" s="80"/>
      <c r="T39" s="80"/>
      <c r="U39" s="80"/>
      <c r="V39" s="80"/>
      <c r="W39" s="80"/>
    </row>
    <row r="40" ht="15.0" customHeight="1">
      <c r="A40" s="80"/>
      <c r="B40" s="124">
        <v>16.1</v>
      </c>
      <c r="C40" s="111" t="str">
        <f>IFERROR(VLOOKUP(B40,'Product Backlog'!$E$3:$H$147,2,FALSE),"")</f>
        <v>투어 등록 화면 디자인</v>
      </c>
      <c r="D40" s="112">
        <f>IFERROR(VLOOKUP(B40,'Product Backlog'!$E$3:$H$147,4,FALSE),"")</f>
        <v>2.5</v>
      </c>
      <c r="E40" s="126" t="s">
        <v>210</v>
      </c>
      <c r="F40" s="114">
        <v>43587.0</v>
      </c>
      <c r="G40" s="129">
        <v>1.5</v>
      </c>
      <c r="H40" s="92"/>
      <c r="I40" s="116">
        <f>WORKDAY($D$3,(J40-1),Holidays!$C$5:$C$62)</f>
        <v>43600</v>
      </c>
      <c r="J40" s="117">
        <f t="shared" si="7"/>
        <v>17</v>
      </c>
      <c r="K40" s="131">
        <f t="shared" si="1"/>
        <v>-4</v>
      </c>
      <c r="L40" s="121">
        <f t="shared" si="2"/>
        <v>0</v>
      </c>
      <c r="M40" s="121">
        <f t="shared" si="3"/>
        <v>3</v>
      </c>
      <c r="N40" s="121">
        <f t="shared" si="4"/>
        <v>25</v>
      </c>
      <c r="O40" s="121">
        <f t="shared" si="5"/>
        <v>80</v>
      </c>
      <c r="P40" s="122">
        <f t="shared" si="6"/>
        <v>0.31</v>
      </c>
      <c r="Q40" s="80"/>
      <c r="R40" s="80"/>
      <c r="S40" s="80"/>
      <c r="T40" s="80"/>
      <c r="U40" s="80"/>
      <c r="V40" s="80"/>
      <c r="W40" s="80"/>
    </row>
    <row r="41" ht="15.0" customHeight="1">
      <c r="A41" s="80"/>
      <c r="B41" s="124">
        <v>16.2</v>
      </c>
      <c r="C41" s="111" t="str">
        <f>IFERROR(VLOOKUP(B41,'Product Backlog'!$E$3:$H$147,2,FALSE),"")</f>
        <v>투어 등록 Model Schema 구축</v>
      </c>
      <c r="D41" s="112">
        <f>IFERROR(VLOOKUP(B41,'Product Backlog'!$E$3:$H$147,4,FALSE),"")</f>
        <v>1.5</v>
      </c>
      <c r="E41" s="126" t="s">
        <v>210</v>
      </c>
      <c r="F41" s="114">
        <v>43589.0</v>
      </c>
      <c r="G41" s="129">
        <v>1.0</v>
      </c>
      <c r="H41" s="92"/>
      <c r="I41" s="116">
        <f>WORKDAY($D$3,(J41-1),Holidays!$C$5:$C$62)</f>
        <v>43601</v>
      </c>
      <c r="J41" s="117">
        <f t="shared" si="7"/>
        <v>18</v>
      </c>
      <c r="K41" s="131">
        <f t="shared" si="1"/>
        <v>-6</v>
      </c>
      <c r="L41" s="121">
        <f t="shared" si="2"/>
        <v>0</v>
      </c>
      <c r="M41" s="121">
        <f t="shared" si="3"/>
        <v>3</v>
      </c>
      <c r="N41" s="121">
        <f t="shared" si="4"/>
        <v>25</v>
      </c>
      <c r="O41" s="121">
        <f t="shared" si="5"/>
        <v>85</v>
      </c>
      <c r="P41" s="122">
        <f t="shared" si="6"/>
        <v>0.29</v>
      </c>
      <c r="Q41" s="80"/>
      <c r="R41" s="80"/>
      <c r="S41" s="80"/>
      <c r="T41" s="80"/>
      <c r="U41" s="80"/>
      <c r="V41" s="80"/>
      <c r="W41" s="80"/>
    </row>
    <row r="42" ht="15.0" customHeight="1">
      <c r="A42" s="80"/>
      <c r="B42" s="124">
        <v>16.3</v>
      </c>
      <c r="C42" s="111" t="str">
        <f>IFERROR(VLOOKUP(B42,'Product Backlog'!$E$3:$H$147,2,FALSE),"")</f>
        <v>투어 등록 DB 연동 </v>
      </c>
      <c r="D42" s="112">
        <f>IFERROR(VLOOKUP(B42,'Product Backlog'!$E$3:$H$147,4,FALSE),"")</f>
        <v>1</v>
      </c>
      <c r="E42" s="126" t="s">
        <v>210</v>
      </c>
      <c r="F42" s="114">
        <v>43589.0</v>
      </c>
      <c r="G42" s="129">
        <v>1.0</v>
      </c>
      <c r="H42" s="92"/>
      <c r="I42" s="116">
        <f>WORKDAY($D$3,(J42-1),Holidays!$C$5:$C$62)</f>
        <v>43602</v>
      </c>
      <c r="J42" s="117">
        <f t="shared" si="7"/>
        <v>19</v>
      </c>
      <c r="K42" s="131">
        <f t="shared" si="1"/>
        <v>-8</v>
      </c>
      <c r="L42" s="121">
        <f t="shared" si="2"/>
        <v>0</v>
      </c>
      <c r="M42" s="121">
        <f t="shared" si="3"/>
        <v>3</v>
      </c>
      <c r="N42" s="121">
        <f t="shared" si="4"/>
        <v>25</v>
      </c>
      <c r="O42" s="121">
        <f t="shared" si="5"/>
        <v>90</v>
      </c>
      <c r="P42" s="122">
        <f t="shared" si="6"/>
        <v>0.28</v>
      </c>
      <c r="Q42" s="80"/>
      <c r="R42" s="80"/>
      <c r="S42" s="80"/>
      <c r="T42" s="80"/>
      <c r="U42" s="80"/>
      <c r="V42" s="80"/>
      <c r="W42" s="80"/>
    </row>
    <row r="43" ht="15.0" customHeight="1">
      <c r="A43" s="80"/>
      <c r="B43" s="124"/>
      <c r="C43" s="111"/>
      <c r="D43" s="112"/>
      <c r="E43" s="126"/>
      <c r="F43" s="114"/>
      <c r="G43" s="129"/>
      <c r="H43" s="92"/>
      <c r="I43" s="116">
        <f>WORKDAY($D$3,(J43-1),Holidays!$C$5:$C$62)</f>
        <v>43605</v>
      </c>
      <c r="J43" s="117">
        <f t="shared" si="7"/>
        <v>20</v>
      </c>
      <c r="K43" s="131">
        <f t="shared" si="1"/>
        <v>-10</v>
      </c>
      <c r="L43" s="121">
        <f t="shared" si="2"/>
        <v>0</v>
      </c>
      <c r="M43" s="121">
        <f t="shared" si="3"/>
        <v>3</v>
      </c>
      <c r="N43" s="121">
        <f t="shared" si="4"/>
        <v>25</v>
      </c>
      <c r="O43" s="121">
        <f t="shared" si="5"/>
        <v>95</v>
      </c>
      <c r="P43" s="122">
        <f t="shared" si="6"/>
        <v>0.26</v>
      </c>
      <c r="Q43" s="80"/>
      <c r="R43" s="80"/>
      <c r="S43" s="80"/>
      <c r="T43" s="80"/>
      <c r="U43" s="80"/>
      <c r="V43" s="80"/>
      <c r="W43" s="80"/>
    </row>
    <row r="44" ht="15.0" customHeight="1">
      <c r="A44" s="80"/>
      <c r="B44" s="124"/>
      <c r="C44" s="111"/>
      <c r="D44" s="112"/>
      <c r="E44" s="126"/>
      <c r="F44" s="114"/>
      <c r="G44" s="129"/>
      <c r="H44" s="92"/>
      <c r="I44" s="116">
        <f>WORKDAY($D$3,(J44-1),Holidays!$C$5:$C$62)</f>
        <v>43606</v>
      </c>
      <c r="J44" s="117">
        <f t="shared" si="7"/>
        <v>21</v>
      </c>
      <c r="K44" s="131">
        <f t="shared" si="1"/>
        <v>-12</v>
      </c>
      <c r="L44" s="121">
        <f t="shared" si="2"/>
        <v>0</v>
      </c>
      <c r="M44" s="121">
        <f t="shared" si="3"/>
        <v>3</v>
      </c>
      <c r="N44" s="121">
        <f t="shared" si="4"/>
        <v>25</v>
      </c>
      <c r="O44" s="121">
        <f t="shared" si="5"/>
        <v>100</v>
      </c>
      <c r="P44" s="122">
        <f t="shared" si="6"/>
        <v>0.25</v>
      </c>
      <c r="Q44" s="80"/>
      <c r="R44" s="80"/>
      <c r="S44" s="80"/>
      <c r="T44" s="80"/>
      <c r="U44" s="80"/>
      <c r="V44" s="80"/>
      <c r="W44" s="80"/>
    </row>
    <row r="45" ht="15.0" customHeight="1">
      <c r="A45" s="80"/>
      <c r="B45" s="124"/>
      <c r="C45" s="111"/>
      <c r="D45" s="112"/>
      <c r="E45" s="127"/>
      <c r="F45" s="134"/>
      <c r="G45" s="130"/>
      <c r="H45" s="92"/>
      <c r="I45" s="116">
        <f>WORKDAY($D$3,(J45-1),Holidays!$C$5:$C$62)</f>
        <v>43607</v>
      </c>
      <c r="J45" s="117">
        <f t="shared" si="7"/>
        <v>22</v>
      </c>
      <c r="K45" s="131">
        <f t="shared" si="1"/>
        <v>-14</v>
      </c>
      <c r="L45" s="121">
        <f t="shared" si="2"/>
        <v>0</v>
      </c>
      <c r="M45" s="121">
        <f t="shared" si="3"/>
        <v>3</v>
      </c>
      <c r="N45" s="121">
        <f t="shared" si="4"/>
        <v>25</v>
      </c>
      <c r="O45" s="121">
        <f t="shared" si="5"/>
        <v>105</v>
      </c>
      <c r="P45" s="122">
        <f t="shared" si="6"/>
        <v>0.24</v>
      </c>
      <c r="Q45" s="80"/>
      <c r="R45" s="80"/>
      <c r="S45" s="80"/>
      <c r="T45" s="80"/>
      <c r="U45" s="80"/>
      <c r="V45" s="80"/>
      <c r="W45" s="80"/>
    </row>
    <row r="46" ht="15.0" customHeight="1">
      <c r="A46" s="80"/>
      <c r="B46" s="124"/>
      <c r="C46" s="111"/>
      <c r="D46" s="112"/>
      <c r="E46" s="126"/>
      <c r="F46" s="114"/>
      <c r="G46" s="129"/>
      <c r="H46" s="92"/>
      <c r="I46" s="116">
        <f>WORKDAY($D$3,(J46-1),Holidays!$C$5:$C$62)</f>
        <v>43608</v>
      </c>
      <c r="J46" s="117">
        <f t="shared" si="7"/>
        <v>23</v>
      </c>
      <c r="K46" s="131">
        <f t="shared" si="1"/>
        <v>-16</v>
      </c>
      <c r="L46" s="121">
        <f t="shared" si="2"/>
        <v>0</v>
      </c>
      <c r="M46" s="121">
        <f t="shared" si="3"/>
        <v>3</v>
      </c>
      <c r="N46" s="121">
        <f t="shared" si="4"/>
        <v>25</v>
      </c>
      <c r="O46" s="121">
        <f t="shared" si="5"/>
        <v>110</v>
      </c>
      <c r="P46" s="122">
        <f t="shared" si="6"/>
        <v>0.23</v>
      </c>
      <c r="Q46" s="80"/>
      <c r="R46" s="80"/>
      <c r="S46" s="80"/>
      <c r="T46" s="80"/>
      <c r="U46" s="80"/>
      <c r="V46" s="80"/>
      <c r="W46" s="80"/>
    </row>
    <row r="47" ht="15.0" customHeight="1">
      <c r="A47" s="80"/>
      <c r="B47" s="124"/>
      <c r="C47" s="111"/>
      <c r="D47" s="112"/>
      <c r="E47" s="126"/>
      <c r="F47" s="114"/>
      <c r="G47" s="129"/>
      <c r="H47" s="92"/>
      <c r="I47" s="116">
        <f>WORKDAY($D$3,(J47-1),Holidays!$C$5:$C$62)</f>
        <v>43609</v>
      </c>
      <c r="J47" s="117">
        <f t="shared" si="7"/>
        <v>24</v>
      </c>
      <c r="K47" s="131">
        <f t="shared" si="1"/>
        <v>-18</v>
      </c>
      <c r="L47" s="121">
        <f t="shared" si="2"/>
        <v>0</v>
      </c>
      <c r="M47" s="121">
        <f t="shared" si="3"/>
        <v>3</v>
      </c>
      <c r="N47" s="121">
        <f t="shared" si="4"/>
        <v>25</v>
      </c>
      <c r="O47" s="121">
        <f t="shared" si="5"/>
        <v>115</v>
      </c>
      <c r="P47" s="122">
        <f t="shared" si="6"/>
        <v>0.22</v>
      </c>
      <c r="Q47" s="80"/>
      <c r="R47" s="80"/>
      <c r="S47" s="80"/>
      <c r="T47" s="80"/>
      <c r="U47" s="80"/>
      <c r="V47" s="80"/>
      <c r="W47" s="80"/>
    </row>
    <row r="48" ht="15.0" customHeight="1">
      <c r="A48" s="80"/>
      <c r="B48" s="124"/>
      <c r="C48" s="111"/>
      <c r="D48" s="112"/>
      <c r="E48" s="126"/>
      <c r="F48" s="114"/>
      <c r="G48" s="129"/>
      <c r="H48" s="92"/>
      <c r="I48" s="116">
        <f>WORKDAY($D$3,(J48-1),Holidays!$C$5:$C$62)</f>
        <v>43612</v>
      </c>
      <c r="J48" s="117">
        <f t="shared" si="7"/>
        <v>25</v>
      </c>
      <c r="K48" s="131">
        <f t="shared" si="1"/>
        <v>-20</v>
      </c>
      <c r="L48" s="121">
        <f t="shared" si="2"/>
        <v>0</v>
      </c>
      <c r="M48" s="121">
        <f t="shared" si="3"/>
        <v>3</v>
      </c>
      <c r="N48" s="121">
        <f t="shared" si="4"/>
        <v>25</v>
      </c>
      <c r="O48" s="121">
        <f t="shared" si="5"/>
        <v>120</v>
      </c>
      <c r="P48" s="122">
        <f t="shared" si="6"/>
        <v>0.21</v>
      </c>
      <c r="Q48" s="80"/>
      <c r="R48" s="80"/>
      <c r="S48" s="80"/>
      <c r="T48" s="80"/>
      <c r="U48" s="80"/>
      <c r="V48" s="80"/>
      <c r="W48" s="80"/>
    </row>
    <row r="49" ht="15.0" customHeight="1">
      <c r="A49" s="80"/>
      <c r="B49" s="124"/>
      <c r="C49" s="111" t="str">
        <f>IFERROR(VLOOKUP(B49,'Product Backlog'!$E$3:$H$147,2,FALSE),"")</f>
        <v/>
      </c>
      <c r="D49" s="112" t="str">
        <f>IFERROR(VLOOKUP(B49,'Product Backlog'!$E$3:$H$147,4,FALSE),"")</f>
        <v/>
      </c>
      <c r="E49" s="127" t="s">
        <v>211</v>
      </c>
      <c r="F49" s="134" t="s">
        <v>211</v>
      </c>
      <c r="G49" s="130" t="s">
        <v>211</v>
      </c>
      <c r="H49" s="92"/>
      <c r="I49" s="116">
        <f>WORKDAY($D$3,(J49-1),Holidays!$C$5:$C$62)</f>
        <v>43613</v>
      </c>
      <c r="J49" s="117">
        <f t="shared" si="7"/>
        <v>26</v>
      </c>
      <c r="K49" s="131">
        <f t="shared" si="1"/>
        <v>-22</v>
      </c>
      <c r="L49" s="121">
        <f t="shared" si="2"/>
        <v>0</v>
      </c>
      <c r="M49" s="121">
        <f t="shared" si="3"/>
        <v>3</v>
      </c>
      <c r="N49" s="121">
        <f t="shared" si="4"/>
        <v>25</v>
      </c>
      <c r="O49" s="121">
        <f t="shared" si="5"/>
        <v>125</v>
      </c>
      <c r="P49" s="122">
        <f t="shared" si="6"/>
        <v>0.2</v>
      </c>
      <c r="Q49" s="80"/>
      <c r="R49" s="80"/>
      <c r="S49" s="80"/>
      <c r="T49" s="80"/>
      <c r="U49" s="80"/>
      <c r="V49" s="80"/>
      <c r="W49" s="80"/>
    </row>
    <row r="50" ht="15.0" customHeight="1">
      <c r="A50" s="80"/>
      <c r="B50" s="124"/>
      <c r="C50" s="111" t="str">
        <f>IFERROR(VLOOKUP(B50,'Product Backlog'!$E$3:$H$147,2,FALSE),"")</f>
        <v/>
      </c>
      <c r="D50" s="112" t="str">
        <f>IFERROR(VLOOKUP(B50,'Product Backlog'!$E$3:$H$147,4,FALSE),"")</f>
        <v/>
      </c>
      <c r="E50" s="127" t="s">
        <v>211</v>
      </c>
      <c r="F50" s="134" t="s">
        <v>211</v>
      </c>
      <c r="G50" s="130" t="s">
        <v>211</v>
      </c>
      <c r="H50" s="92"/>
      <c r="I50" s="116">
        <f>WORKDAY($D$3,(J50-1),Holidays!$C$5:$C$62)</f>
        <v>43614</v>
      </c>
      <c r="J50" s="117">
        <f t="shared" si="7"/>
        <v>27</v>
      </c>
      <c r="K50" s="131">
        <f t="shared" si="1"/>
        <v>-24</v>
      </c>
      <c r="L50" s="121">
        <f t="shared" si="2"/>
        <v>0</v>
      </c>
      <c r="M50" s="121">
        <f t="shared" si="3"/>
        <v>3</v>
      </c>
      <c r="N50" s="121">
        <f t="shared" si="4"/>
        <v>25</v>
      </c>
      <c r="O50" s="121">
        <f t="shared" si="5"/>
        <v>130</v>
      </c>
      <c r="P50" s="122">
        <f t="shared" si="6"/>
        <v>0.19</v>
      </c>
      <c r="Q50" s="80"/>
      <c r="R50" s="80"/>
      <c r="S50" s="80"/>
      <c r="T50" s="80"/>
      <c r="U50" s="80"/>
      <c r="V50" s="80"/>
      <c r="W50" s="80"/>
    </row>
    <row r="51" ht="15.0" customHeight="1">
      <c r="A51" s="80"/>
      <c r="B51" s="124"/>
      <c r="C51" s="111" t="str">
        <f>IFERROR(VLOOKUP(B51,'Product Backlog'!$E$3:$H$147,2,FALSE),"")</f>
        <v/>
      </c>
      <c r="D51" s="112" t="str">
        <f>IFERROR(VLOOKUP(B51,'Product Backlog'!$E$3:$H$147,4,FALSE),"")</f>
        <v/>
      </c>
      <c r="E51" s="127" t="s">
        <v>211</v>
      </c>
      <c r="F51" s="134" t="s">
        <v>211</v>
      </c>
      <c r="G51" s="130" t="s">
        <v>211</v>
      </c>
      <c r="H51" s="92"/>
      <c r="I51" s="116">
        <f>WORKDAY($D$3,(J51-1),Holidays!$C$5:$C$62)</f>
        <v>43615</v>
      </c>
      <c r="J51" s="117">
        <f t="shared" si="7"/>
        <v>28</v>
      </c>
      <c r="K51" s="131">
        <f t="shared" si="1"/>
        <v>-26</v>
      </c>
      <c r="L51" s="121">
        <f t="shared" si="2"/>
        <v>0</v>
      </c>
      <c r="M51" s="121">
        <f t="shared" si="3"/>
        <v>3</v>
      </c>
      <c r="N51" s="121">
        <f t="shared" si="4"/>
        <v>25</v>
      </c>
      <c r="O51" s="121">
        <f t="shared" si="5"/>
        <v>135</v>
      </c>
      <c r="P51" s="122">
        <f t="shared" si="6"/>
        <v>0.19</v>
      </c>
      <c r="Q51" s="80"/>
      <c r="R51" s="80"/>
      <c r="S51" s="80"/>
      <c r="T51" s="80"/>
      <c r="U51" s="80"/>
      <c r="V51" s="80"/>
      <c r="W51" s="80"/>
    </row>
    <row r="52" ht="15.0" customHeight="1">
      <c r="A52" s="80"/>
      <c r="B52" s="124"/>
      <c r="C52" s="111" t="str">
        <f>IFERROR(VLOOKUP(B52,'Product Backlog'!$E$3:$H$147,2,FALSE),"")</f>
        <v/>
      </c>
      <c r="D52" s="112" t="str">
        <f>IFERROR(VLOOKUP(B52,'Product Backlog'!$E$3:$H$147,4,FALSE),"")</f>
        <v/>
      </c>
      <c r="E52" s="127" t="s">
        <v>211</v>
      </c>
      <c r="F52" s="134" t="s">
        <v>211</v>
      </c>
      <c r="G52" s="130" t="s">
        <v>211</v>
      </c>
      <c r="H52" s="92"/>
      <c r="I52" s="116">
        <f>WORKDAY($D$3,(J52-1),Holidays!$C$5:$C$62)</f>
        <v>43616</v>
      </c>
      <c r="J52" s="117">
        <f t="shared" si="7"/>
        <v>29</v>
      </c>
      <c r="K52" s="131">
        <f t="shared" si="1"/>
        <v>-28</v>
      </c>
      <c r="L52" s="121">
        <f t="shared" si="2"/>
        <v>0</v>
      </c>
      <c r="M52" s="121">
        <f t="shared" si="3"/>
        <v>3</v>
      </c>
      <c r="N52" s="121">
        <f t="shared" si="4"/>
        <v>25</v>
      </c>
      <c r="O52" s="121">
        <f t="shared" si="5"/>
        <v>140</v>
      </c>
      <c r="P52" s="122">
        <f t="shared" si="6"/>
        <v>0.18</v>
      </c>
      <c r="Q52" s="80"/>
      <c r="R52" s="80"/>
      <c r="S52" s="80"/>
      <c r="T52" s="80"/>
      <c r="U52" s="80"/>
      <c r="V52" s="80"/>
      <c r="W52" s="80"/>
    </row>
    <row r="53" ht="15.0" customHeight="1">
      <c r="A53" s="80"/>
      <c r="B53" s="124"/>
      <c r="C53" s="111" t="str">
        <f>IFERROR(VLOOKUP(B53,'Product Backlog'!$E$3:$H$147,2,FALSE),"")</f>
        <v/>
      </c>
      <c r="D53" s="112" t="str">
        <f>IFERROR(VLOOKUP(B53,'Product Backlog'!$E$3:$H$147,4,FALSE),"")</f>
        <v/>
      </c>
      <c r="E53" s="127" t="s">
        <v>211</v>
      </c>
      <c r="F53" s="134" t="s">
        <v>211</v>
      </c>
      <c r="G53" s="130" t="s">
        <v>211</v>
      </c>
      <c r="H53" s="92"/>
      <c r="I53" s="116">
        <f>WORKDAY($D$3,(J53-1),Holidays!$C$5:$C$62)</f>
        <v>43619</v>
      </c>
      <c r="J53" s="117">
        <f t="shared" si="7"/>
        <v>30</v>
      </c>
      <c r="K53" s="131">
        <f t="shared" si="1"/>
        <v>-30</v>
      </c>
      <c r="L53" s="121">
        <f t="shared" si="2"/>
        <v>0</v>
      </c>
      <c r="M53" s="121">
        <f t="shared" si="3"/>
        <v>3</v>
      </c>
      <c r="N53" s="121">
        <f t="shared" si="4"/>
        <v>25</v>
      </c>
      <c r="O53" s="121">
        <f t="shared" si="5"/>
        <v>145</v>
      </c>
      <c r="P53" s="122">
        <f t="shared" si="6"/>
        <v>0.17</v>
      </c>
      <c r="Q53" s="80"/>
      <c r="R53" s="80"/>
      <c r="S53" s="80"/>
      <c r="T53" s="80"/>
      <c r="U53" s="80"/>
      <c r="V53" s="80"/>
      <c r="W53" s="80"/>
    </row>
    <row r="54" ht="15.0" customHeight="1">
      <c r="A54" s="80"/>
      <c r="B54" s="124"/>
      <c r="C54" s="111" t="str">
        <f>IFERROR(VLOOKUP(B54,'Product Backlog'!$E$3:$H$147,2,FALSE),"")</f>
        <v/>
      </c>
      <c r="D54" s="112" t="str">
        <f>IFERROR(VLOOKUP(B54,'Product Backlog'!$E$3:$H$147,4,FALSE),"")</f>
        <v/>
      </c>
      <c r="E54" s="127" t="s">
        <v>211</v>
      </c>
      <c r="F54" s="134" t="s">
        <v>211</v>
      </c>
      <c r="G54" s="130" t="s">
        <v>211</v>
      </c>
      <c r="H54" s="92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ht="15.0" customHeight="1">
      <c r="A55" s="80"/>
      <c r="B55" s="124"/>
      <c r="C55" s="111" t="str">
        <f>IFERROR(VLOOKUP(B55,'Product Backlog'!$E$3:$H$147,2,FALSE),"")</f>
        <v/>
      </c>
      <c r="D55" s="112" t="str">
        <f>IFERROR(VLOOKUP(B55,'Product Backlog'!$E$3:$H$147,4,FALSE),"")</f>
        <v/>
      </c>
      <c r="E55" s="127" t="s">
        <v>211</v>
      </c>
      <c r="F55" s="134" t="s">
        <v>211</v>
      </c>
      <c r="G55" s="130" t="s">
        <v>211</v>
      </c>
      <c r="H55" s="92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</row>
    <row r="56" ht="15.0" customHeight="1">
      <c r="A56" s="80"/>
      <c r="B56" s="124"/>
      <c r="C56" s="111" t="str">
        <f>IFERROR(VLOOKUP(B56,'Product Backlog'!$E$3:$H$147,2,FALSE),"")</f>
        <v/>
      </c>
      <c r="D56" s="112" t="str">
        <f>IFERROR(VLOOKUP(B56,'Product Backlog'!$E$3:$H$147,4,FALSE),"")</f>
        <v/>
      </c>
      <c r="E56" s="127" t="s">
        <v>211</v>
      </c>
      <c r="F56" s="134" t="s">
        <v>211</v>
      </c>
      <c r="G56" s="130" t="s">
        <v>211</v>
      </c>
      <c r="H56" s="92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</row>
    <row r="57" ht="15.0" customHeight="1">
      <c r="A57" s="80"/>
      <c r="B57" s="124"/>
      <c r="C57" s="111" t="str">
        <f>IFERROR(VLOOKUP(B57,'Product Backlog'!$E$3:$H$147,2,FALSE),"")</f>
        <v/>
      </c>
      <c r="D57" s="112" t="str">
        <f>IFERROR(VLOOKUP(B57,'Product Backlog'!$E$3:$H$147,4,FALSE),"")</f>
        <v/>
      </c>
      <c r="E57" s="127" t="s">
        <v>211</v>
      </c>
      <c r="F57" s="134" t="s">
        <v>211</v>
      </c>
      <c r="G57" s="130" t="s">
        <v>211</v>
      </c>
      <c r="H57" s="92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</row>
    <row r="58" ht="15.0" customHeight="1">
      <c r="A58" s="80"/>
      <c r="B58" s="124"/>
      <c r="C58" s="111" t="str">
        <f>IFERROR(VLOOKUP(B58,'Product Backlog'!$E$3:$H$147,2,FALSE),"")</f>
        <v/>
      </c>
      <c r="D58" s="112" t="str">
        <f>IFERROR(VLOOKUP(B58,'Product Backlog'!$E$3:$H$147,4,FALSE),"")</f>
        <v/>
      </c>
      <c r="E58" s="127" t="s">
        <v>211</v>
      </c>
      <c r="F58" s="134" t="s">
        <v>211</v>
      </c>
      <c r="G58" s="130" t="s">
        <v>211</v>
      </c>
      <c r="H58" s="92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</row>
    <row r="59" ht="15.0" customHeight="1">
      <c r="A59" s="80"/>
      <c r="B59" s="124"/>
      <c r="C59" s="111" t="str">
        <f>IFERROR(VLOOKUP(B59,'Product Backlog'!$E$3:$H$147,2,FALSE),"")</f>
        <v/>
      </c>
      <c r="D59" s="112" t="str">
        <f>IFERROR(VLOOKUP(B59,'Product Backlog'!$E$3:$H$147,4,FALSE),"")</f>
        <v/>
      </c>
      <c r="E59" s="127" t="s">
        <v>211</v>
      </c>
      <c r="F59" s="134" t="s">
        <v>211</v>
      </c>
      <c r="G59" s="130" t="s">
        <v>211</v>
      </c>
      <c r="H59" s="92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</row>
    <row r="60" ht="15.0" customHeight="1">
      <c r="A60" s="80"/>
      <c r="B60" s="124"/>
      <c r="C60" s="111" t="str">
        <f>IFERROR(VLOOKUP(B60,'Product Backlog'!$E$3:$H$147,2,FALSE),"")</f>
        <v/>
      </c>
      <c r="D60" s="112" t="str">
        <f>IFERROR(VLOOKUP(B60,'Product Backlog'!$E$3:$H$147,4,FALSE),"")</f>
        <v/>
      </c>
      <c r="E60" s="127" t="s">
        <v>211</v>
      </c>
      <c r="F60" s="134" t="s">
        <v>211</v>
      </c>
      <c r="G60" s="130" t="s">
        <v>211</v>
      </c>
      <c r="H60" s="92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</row>
    <row r="61" ht="15.0" customHeight="1">
      <c r="A61" s="80"/>
      <c r="B61" s="124"/>
      <c r="C61" s="111" t="str">
        <f>IFERROR(VLOOKUP(B61,'Product Backlog'!$E$3:$H$147,2,FALSE),"")</f>
        <v/>
      </c>
      <c r="D61" s="112" t="str">
        <f>IFERROR(VLOOKUP(B61,'Product Backlog'!$E$3:$H$147,4,FALSE),"")</f>
        <v/>
      </c>
      <c r="E61" s="127" t="s">
        <v>211</v>
      </c>
      <c r="F61" s="134" t="s">
        <v>211</v>
      </c>
      <c r="G61" s="130" t="s">
        <v>211</v>
      </c>
      <c r="H61" s="92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</row>
    <row r="62" ht="15.0" customHeight="1">
      <c r="A62" s="80"/>
      <c r="B62" s="124"/>
      <c r="C62" s="111" t="str">
        <f>IFERROR(VLOOKUP(B62,'Product Backlog'!$E$3:$H$147,2,FALSE),"")</f>
        <v/>
      </c>
      <c r="D62" s="112" t="str">
        <f>IFERROR(VLOOKUP(B62,'Product Backlog'!$E$3:$H$147,4,FALSE),"")</f>
        <v/>
      </c>
      <c r="E62" s="127" t="s">
        <v>211</v>
      </c>
      <c r="F62" s="134" t="s">
        <v>211</v>
      </c>
      <c r="G62" s="130" t="s">
        <v>211</v>
      </c>
      <c r="H62" s="92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</row>
    <row r="63" ht="15.0" customHeight="1">
      <c r="A63" s="80"/>
      <c r="B63" s="124"/>
      <c r="C63" s="111" t="str">
        <f>IFERROR(VLOOKUP(B63,'Product Backlog'!$E$3:$H$147,2,FALSE),"")</f>
        <v/>
      </c>
      <c r="D63" s="112" t="str">
        <f>IFERROR(VLOOKUP(B63,'Product Backlog'!$E$3:$H$147,4,FALSE),"")</f>
        <v/>
      </c>
      <c r="E63" s="127" t="s">
        <v>211</v>
      </c>
      <c r="F63" s="134" t="s">
        <v>211</v>
      </c>
      <c r="G63" s="130" t="s">
        <v>211</v>
      </c>
      <c r="H63" s="92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</row>
    <row r="64" ht="15.0" customHeight="1">
      <c r="A64" s="80"/>
      <c r="B64" s="124"/>
      <c r="C64" s="111" t="str">
        <f>IFERROR(VLOOKUP(B64,'Product Backlog'!$E$3:$H$147,2,FALSE),"")</f>
        <v/>
      </c>
      <c r="D64" s="112" t="str">
        <f>IFERROR(VLOOKUP(B64,'Product Backlog'!$E$3:$H$147,4,FALSE),"")</f>
        <v/>
      </c>
      <c r="E64" s="127" t="s">
        <v>211</v>
      </c>
      <c r="F64" s="134" t="s">
        <v>211</v>
      </c>
      <c r="G64" s="130" t="s">
        <v>211</v>
      </c>
      <c r="H64" s="92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</row>
    <row r="65" ht="15.0" customHeight="1">
      <c r="A65" s="80"/>
      <c r="B65" s="124"/>
      <c r="C65" s="111" t="str">
        <f>IFERROR(VLOOKUP(B65,'Product Backlog'!$E$3:$H$147,2,FALSE),"")</f>
        <v/>
      </c>
      <c r="D65" s="112" t="str">
        <f>IFERROR(VLOOKUP(B65,'Product Backlog'!$E$3:$H$147,4,FALSE),"")</f>
        <v/>
      </c>
      <c r="E65" s="127" t="s">
        <v>211</v>
      </c>
      <c r="F65" s="134" t="s">
        <v>211</v>
      </c>
      <c r="G65" s="130" t="s">
        <v>211</v>
      </c>
      <c r="H65" s="92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</row>
    <row r="66" ht="15.0" customHeight="1">
      <c r="A66" s="80"/>
      <c r="B66" s="124"/>
      <c r="C66" s="111" t="str">
        <f>IFERROR(VLOOKUP(B66,'Product Backlog'!$E$3:$H$147,2,FALSE),"")</f>
        <v/>
      </c>
      <c r="D66" s="112" t="str">
        <f>IFERROR(VLOOKUP(B66,'Product Backlog'!$E$3:$H$147,4,FALSE),"")</f>
        <v/>
      </c>
      <c r="E66" s="127" t="s">
        <v>211</v>
      </c>
      <c r="F66" s="134" t="s">
        <v>211</v>
      </c>
      <c r="G66" s="130" t="s">
        <v>211</v>
      </c>
      <c r="H66" s="92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</row>
    <row r="67" ht="15.0" customHeight="1">
      <c r="A67" s="80"/>
      <c r="B67" s="124"/>
      <c r="C67" s="111" t="str">
        <f>IFERROR(VLOOKUP(B67,'Product Backlog'!$E$3:$H$147,2,FALSE),"")</f>
        <v/>
      </c>
      <c r="D67" s="112" t="str">
        <f>IFERROR(VLOOKUP(B67,'Product Backlog'!$E$3:$H$147,4,FALSE),"")</f>
        <v/>
      </c>
      <c r="E67" s="127" t="s">
        <v>211</v>
      </c>
      <c r="F67" s="134" t="s">
        <v>211</v>
      </c>
      <c r="G67" s="130" t="s">
        <v>211</v>
      </c>
      <c r="H67" s="92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</row>
    <row r="68" ht="15.0" customHeight="1">
      <c r="A68" s="80"/>
      <c r="B68" s="124"/>
      <c r="C68" s="111" t="str">
        <f>IFERROR(VLOOKUP(B68,'Product Backlog'!$E$3:$H$147,2,FALSE),"")</f>
        <v/>
      </c>
      <c r="D68" s="112" t="str">
        <f>IFERROR(VLOOKUP(B68,'Product Backlog'!$E$3:$H$147,4,FALSE),"")</f>
        <v/>
      </c>
      <c r="E68" s="127" t="s">
        <v>211</v>
      </c>
      <c r="F68" s="134" t="s">
        <v>211</v>
      </c>
      <c r="G68" s="130" t="s">
        <v>211</v>
      </c>
      <c r="H68" s="92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</row>
    <row r="69" ht="15.0" customHeight="1">
      <c r="A69" s="80"/>
      <c r="B69" s="124"/>
      <c r="C69" s="111" t="str">
        <f>IFERROR(VLOOKUP(B69,'Product Backlog'!$E$3:$H$147,2,FALSE),"")</f>
        <v/>
      </c>
      <c r="D69" s="112" t="str">
        <f>IFERROR(VLOOKUP(B69,'Product Backlog'!$E$3:$H$147,4,FALSE),"")</f>
        <v/>
      </c>
      <c r="E69" s="127" t="s">
        <v>211</v>
      </c>
      <c r="F69" s="134" t="s">
        <v>211</v>
      </c>
      <c r="G69" s="130" t="s">
        <v>211</v>
      </c>
      <c r="H69" s="92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</row>
    <row r="70" ht="15.0" customHeight="1">
      <c r="A70" s="80"/>
      <c r="B70" s="124"/>
      <c r="C70" s="111" t="str">
        <f>IFERROR(VLOOKUP(B70,'Product Backlog'!$E$3:$H$147,2,FALSE),"")</f>
        <v/>
      </c>
      <c r="D70" s="112" t="str">
        <f>IFERROR(VLOOKUP(B70,'Product Backlog'!$E$3:$H$147,4,FALSE),"")</f>
        <v/>
      </c>
      <c r="E70" s="127" t="s">
        <v>211</v>
      </c>
      <c r="F70" s="134" t="s">
        <v>211</v>
      </c>
      <c r="G70" s="130" t="s">
        <v>211</v>
      </c>
      <c r="H70" s="92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</row>
    <row r="71" ht="15.0" customHeight="1">
      <c r="A71" s="80"/>
      <c r="B71" s="124"/>
      <c r="C71" s="111" t="str">
        <f>IFERROR(VLOOKUP(B71,'Product Backlog'!$E$3:$H$147,2,FALSE),"")</f>
        <v/>
      </c>
      <c r="D71" s="112" t="str">
        <f>IFERROR(VLOOKUP(B71,'Product Backlog'!$E$3:$H$147,4,FALSE),"")</f>
        <v/>
      </c>
      <c r="E71" s="127" t="s">
        <v>211</v>
      </c>
      <c r="F71" s="134" t="s">
        <v>211</v>
      </c>
      <c r="G71" s="130" t="s">
        <v>211</v>
      </c>
      <c r="H71" s="92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ht="15.0" customHeight="1">
      <c r="A72" s="80"/>
      <c r="B72" s="136"/>
      <c r="C72" s="111" t="str">
        <f>IFERROR(VLOOKUP(B72,'Product Backlog'!$E$3:$H$147,2,FALSE),"")</f>
        <v/>
      </c>
      <c r="D72" s="112" t="str">
        <f>IFERROR(VLOOKUP(B72,'Product Backlog'!$E$3:$H$147,4,FALSE),"")</f>
        <v/>
      </c>
      <c r="E72" s="137" t="s">
        <v>211</v>
      </c>
      <c r="F72" s="140" t="s">
        <v>211</v>
      </c>
      <c r="G72" s="139" t="s">
        <v>211</v>
      </c>
      <c r="H72" s="92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</row>
    <row r="73" ht="15.0" customHeight="1">
      <c r="A73" s="80"/>
      <c r="B73" s="100"/>
      <c r="C73" s="92"/>
      <c r="D73" s="92"/>
      <c r="E73" s="92"/>
      <c r="F73" s="92"/>
      <c r="G73" s="92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</row>
    <row r="74" ht="15.0" customHeight="1">
      <c r="A74" s="80"/>
      <c r="B74" s="81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</row>
    <row r="75" ht="15.0" customHeight="1">
      <c r="A75" s="80"/>
      <c r="B75" s="81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</row>
    <row r="76" ht="15.0" customHeight="1">
      <c r="A76" s="80"/>
      <c r="B76" s="81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</row>
    <row r="77" ht="15.0" customHeight="1">
      <c r="A77" s="80"/>
      <c r="B77" s="81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</row>
    <row r="78" ht="15.0" customHeight="1">
      <c r="A78" s="80"/>
      <c r="B78" s="81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</row>
    <row r="79" ht="15.0" customHeight="1">
      <c r="A79" s="80"/>
      <c r="B79" s="81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</row>
    <row r="80" ht="15.0" customHeight="1">
      <c r="A80" s="80"/>
      <c r="B80" s="81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</row>
    <row r="81" ht="15.0" customHeight="1">
      <c r="A81" s="80"/>
      <c r="B81" s="81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</row>
    <row r="82" ht="15.0" customHeight="1">
      <c r="A82" s="80"/>
      <c r="B82" s="81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</row>
    <row r="83" ht="15.0" customHeight="1">
      <c r="A83" s="80"/>
      <c r="B83" s="81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</row>
    <row r="84" ht="15.0" customHeight="1">
      <c r="A84" s="80"/>
      <c r="B84" s="81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</row>
    <row r="85" ht="15.0" customHeight="1">
      <c r="A85" s="80"/>
      <c r="B85" s="81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</row>
    <row r="86" ht="15.0" customHeight="1">
      <c r="A86" s="80"/>
      <c r="B86" s="81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</row>
    <row r="87" ht="15.0" customHeight="1">
      <c r="A87" s="80"/>
      <c r="B87" s="81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</row>
    <row r="88" ht="15.0" customHeight="1">
      <c r="A88" s="80"/>
      <c r="B88" s="81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</row>
    <row r="89" ht="15.0" customHeight="1">
      <c r="A89" s="80"/>
      <c r="B89" s="81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</row>
    <row r="90" ht="15.0" customHeight="1">
      <c r="A90" s="80"/>
      <c r="B90" s="81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</row>
    <row r="91" ht="15.0" customHeight="1">
      <c r="A91" s="80"/>
      <c r="B91" s="81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</row>
    <row r="92" ht="15.0" customHeight="1">
      <c r="A92" s="80"/>
      <c r="B92" s="81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</row>
    <row r="93" ht="15.0" customHeight="1">
      <c r="A93" s="80"/>
      <c r="B93" s="81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</row>
    <row r="94" ht="15.0" customHeight="1">
      <c r="A94" s="80"/>
      <c r="B94" s="81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</row>
    <row r="95" ht="15.0" customHeight="1">
      <c r="A95" s="80"/>
      <c r="B95" s="81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</row>
    <row r="96" ht="15.0" customHeight="1">
      <c r="A96" s="80"/>
      <c r="B96" s="81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</row>
    <row r="97" ht="15.0" customHeight="1">
      <c r="A97" s="80"/>
      <c r="B97" s="81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</row>
    <row r="98" ht="15.0" customHeight="1">
      <c r="A98" s="80"/>
      <c r="B98" s="81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</row>
    <row r="99" ht="15.0" customHeight="1">
      <c r="A99" s="80"/>
      <c r="B99" s="81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</row>
    <row r="100" ht="15.0" customHeight="1">
      <c r="A100" s="80"/>
      <c r="B100" s="81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</row>
    <row r="101" ht="15.0" customHeight="1">
      <c r="A101" s="80"/>
      <c r="B101" s="81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</row>
    <row r="102" ht="12.75" customHeight="1">
      <c r="A102" s="80"/>
      <c r="B102" s="81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</row>
    <row r="103" ht="12.75" customHeight="1">
      <c r="A103" s="80"/>
      <c r="B103" s="81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</row>
    <row r="104" ht="12.75" customHeight="1">
      <c r="A104" s="80"/>
      <c r="B104" s="81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</row>
    <row r="105" ht="12.75" customHeight="1">
      <c r="A105" s="80"/>
      <c r="B105" s="81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</row>
    <row r="106" ht="12.75" customHeight="1">
      <c r="A106" s="80"/>
      <c r="B106" s="81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</row>
    <row r="107" ht="12.75" customHeight="1">
      <c r="A107" s="80"/>
      <c r="B107" s="81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</row>
    <row r="108" ht="12.75" customHeight="1">
      <c r="A108" s="80"/>
      <c r="B108" s="81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</row>
    <row r="109" ht="12.75" customHeight="1">
      <c r="A109" s="80"/>
      <c r="B109" s="81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</row>
    <row r="110" ht="12.75" customHeight="1">
      <c r="A110" s="80"/>
      <c r="B110" s="81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</row>
    <row r="111" ht="12.75" customHeight="1">
      <c r="A111" s="80"/>
      <c r="B111" s="81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</row>
    <row r="112" ht="12.75" customHeight="1">
      <c r="A112" s="80"/>
      <c r="B112" s="81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</row>
    <row r="113" ht="12.75" customHeight="1">
      <c r="A113" s="80"/>
      <c r="B113" s="81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</row>
    <row r="114" ht="12.75" customHeight="1">
      <c r="A114" s="80"/>
      <c r="B114" s="81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</row>
    <row r="115" ht="12.75" customHeight="1">
      <c r="A115" s="80"/>
      <c r="B115" s="81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</row>
    <row r="116" ht="12.75" customHeight="1">
      <c r="A116" s="80"/>
      <c r="B116" s="81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</row>
    <row r="117" ht="12.75" customHeight="1">
      <c r="A117" s="80"/>
      <c r="B117" s="81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</row>
    <row r="118" ht="12.75" customHeight="1">
      <c r="A118" s="80"/>
      <c r="B118" s="81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</row>
    <row r="119" ht="12.75" customHeight="1">
      <c r="A119" s="80"/>
      <c r="B119" s="81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</row>
    <row r="120" ht="12.75" customHeight="1">
      <c r="A120" s="80"/>
      <c r="B120" s="81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</row>
    <row r="121" ht="12.75" customHeight="1">
      <c r="A121" s="80"/>
      <c r="B121" s="81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</row>
    <row r="122" ht="12.75" customHeight="1">
      <c r="A122" s="80"/>
      <c r="B122" s="81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</row>
    <row r="123" ht="12.75" customHeight="1">
      <c r="A123" s="80"/>
      <c r="B123" s="81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</row>
    <row r="124" ht="12.75" customHeight="1">
      <c r="A124" s="80"/>
      <c r="B124" s="81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</row>
    <row r="125" ht="12.75" customHeight="1">
      <c r="A125" s="80"/>
      <c r="B125" s="81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</row>
    <row r="126" ht="12.75" customHeight="1">
      <c r="A126" s="80"/>
      <c r="B126" s="81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</row>
    <row r="127" ht="12.75" customHeight="1">
      <c r="A127" s="80"/>
      <c r="B127" s="81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</row>
    <row r="128" ht="12.75" customHeight="1">
      <c r="A128" s="80"/>
      <c r="B128" s="81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</row>
    <row r="129" ht="12.75" customHeight="1">
      <c r="A129" s="80"/>
      <c r="B129" s="81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</row>
    <row r="130" ht="12.75" customHeight="1">
      <c r="A130" s="80"/>
      <c r="B130" s="81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</row>
    <row r="131" ht="12.75" customHeight="1">
      <c r="A131" s="80"/>
      <c r="B131" s="81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</row>
    <row r="132" ht="12.75" customHeight="1">
      <c r="A132" s="80"/>
      <c r="B132" s="81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</row>
    <row r="133" ht="12.75" customHeight="1">
      <c r="A133" s="80"/>
      <c r="B133" s="81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</row>
    <row r="134" ht="12.75" customHeight="1">
      <c r="A134" s="80"/>
      <c r="B134" s="81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</row>
    <row r="135" ht="12.75" customHeight="1">
      <c r="A135" s="80"/>
      <c r="B135" s="81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</row>
    <row r="136" ht="12.75" customHeight="1">
      <c r="A136" s="80"/>
      <c r="B136" s="81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</row>
    <row r="137" ht="12.75" customHeight="1">
      <c r="A137" s="80"/>
      <c r="B137" s="81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</row>
    <row r="138" ht="12.75" customHeight="1">
      <c r="A138" s="80"/>
      <c r="B138" s="81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</row>
    <row r="139" ht="12.75" customHeight="1">
      <c r="A139" s="80"/>
      <c r="B139" s="81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</row>
    <row r="140" ht="12.75" customHeight="1">
      <c r="A140" s="80"/>
      <c r="B140" s="81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</row>
    <row r="141" ht="12.75" customHeight="1">
      <c r="A141" s="80"/>
      <c r="B141" s="81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</row>
    <row r="142" ht="12.75" customHeight="1">
      <c r="A142" s="80"/>
      <c r="B142" s="81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</row>
    <row r="143" ht="12.75" customHeight="1">
      <c r="A143" s="80"/>
      <c r="B143" s="81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</row>
    <row r="144" ht="12.75" customHeight="1">
      <c r="A144" s="80"/>
      <c r="B144" s="81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</row>
    <row r="145" ht="12.75" customHeight="1">
      <c r="A145" s="80"/>
      <c r="B145" s="81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</row>
    <row r="146" ht="12.75" customHeight="1">
      <c r="A146" s="80"/>
      <c r="B146" s="81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</row>
    <row r="147" ht="12.75" customHeight="1">
      <c r="A147" s="80"/>
      <c r="B147" s="81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</row>
    <row r="148" ht="12.75" customHeight="1">
      <c r="A148" s="80"/>
      <c r="B148" s="81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</row>
    <row r="149" ht="12.75" customHeight="1">
      <c r="A149" s="80"/>
      <c r="B149" s="81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</row>
    <row r="150" ht="12.75" customHeight="1">
      <c r="A150" s="80"/>
      <c r="B150" s="81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</row>
    <row r="151" ht="12.75" customHeight="1">
      <c r="A151" s="80"/>
      <c r="B151" s="81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</row>
    <row r="152" ht="12.75" customHeight="1">
      <c r="A152" s="80"/>
      <c r="B152" s="81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</row>
    <row r="153" ht="12.75" customHeight="1">
      <c r="A153" s="80"/>
      <c r="B153" s="81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</row>
    <row r="154" ht="12.75" customHeight="1">
      <c r="A154" s="80"/>
      <c r="B154" s="81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</row>
    <row r="155" ht="12.75" customHeight="1">
      <c r="A155" s="80"/>
      <c r="B155" s="81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</row>
    <row r="156" ht="12.75" customHeight="1">
      <c r="A156" s="80"/>
      <c r="B156" s="81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</row>
    <row r="157" ht="12.75" customHeight="1">
      <c r="A157" s="80"/>
      <c r="B157" s="81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</row>
    <row r="158" ht="12.75" customHeight="1">
      <c r="A158" s="80"/>
      <c r="B158" s="81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</row>
    <row r="159" ht="12.75" customHeight="1">
      <c r="A159" s="80"/>
      <c r="B159" s="81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</row>
    <row r="160" ht="12.75" customHeight="1">
      <c r="A160" s="80"/>
      <c r="B160" s="81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</row>
    <row r="161" ht="12.75" customHeight="1">
      <c r="A161" s="80"/>
      <c r="B161" s="81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</row>
    <row r="162" ht="12.75" customHeight="1">
      <c r="A162" s="80"/>
      <c r="B162" s="81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</row>
    <row r="163" ht="12.75" customHeight="1">
      <c r="A163" s="80"/>
      <c r="B163" s="81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</row>
    <row r="164" ht="12.75" customHeight="1">
      <c r="A164" s="80"/>
      <c r="B164" s="81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</row>
    <row r="165" ht="12.75" customHeight="1">
      <c r="A165" s="80"/>
      <c r="B165" s="81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</row>
    <row r="166" ht="12.75" customHeight="1">
      <c r="A166" s="80"/>
      <c r="B166" s="81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</row>
    <row r="167" ht="12.75" customHeight="1">
      <c r="A167" s="80"/>
      <c r="B167" s="81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</row>
    <row r="168" ht="12.75" customHeight="1">
      <c r="A168" s="80"/>
      <c r="B168" s="81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</row>
    <row r="169" ht="12.75" customHeight="1">
      <c r="A169" s="80"/>
      <c r="B169" s="81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</row>
    <row r="170" ht="12.75" customHeight="1">
      <c r="A170" s="80"/>
      <c r="B170" s="81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</row>
    <row r="171" ht="12.75" customHeight="1">
      <c r="A171" s="80"/>
      <c r="B171" s="81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</row>
    <row r="172" ht="12.75" customHeight="1">
      <c r="A172" s="80"/>
      <c r="B172" s="81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</row>
    <row r="173" ht="12.75" customHeight="1">
      <c r="A173" s="80"/>
      <c r="B173" s="81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</row>
    <row r="174" ht="12.75" customHeight="1">
      <c r="A174" s="80"/>
      <c r="B174" s="81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</row>
    <row r="175" ht="12.75" customHeight="1">
      <c r="A175" s="80"/>
      <c r="B175" s="81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</row>
    <row r="176" ht="12.75" customHeight="1">
      <c r="A176" s="80"/>
      <c r="B176" s="81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</row>
    <row r="177" ht="12.75" customHeight="1">
      <c r="A177" s="80"/>
      <c r="B177" s="81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</row>
    <row r="178" ht="12.75" customHeight="1">
      <c r="A178" s="80"/>
      <c r="B178" s="81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</row>
    <row r="179" ht="12.75" customHeight="1">
      <c r="A179" s="80"/>
      <c r="B179" s="81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</row>
    <row r="180" ht="12.75" customHeight="1">
      <c r="A180" s="80"/>
      <c r="B180" s="81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</row>
    <row r="181" ht="12.75" customHeight="1">
      <c r="A181" s="80"/>
      <c r="B181" s="81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</row>
    <row r="182" ht="12.75" customHeight="1">
      <c r="A182" s="80"/>
      <c r="B182" s="81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</row>
    <row r="183" ht="12.75" customHeight="1">
      <c r="A183" s="80"/>
      <c r="B183" s="81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</row>
    <row r="184" ht="12.75" customHeight="1">
      <c r="A184" s="80"/>
      <c r="B184" s="81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</row>
    <row r="185" ht="12.75" customHeight="1">
      <c r="A185" s="80"/>
      <c r="B185" s="81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</row>
    <row r="186" ht="12.75" customHeight="1">
      <c r="A186" s="80"/>
      <c r="B186" s="81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</row>
    <row r="187" ht="12.75" customHeight="1">
      <c r="A187" s="80"/>
      <c r="B187" s="81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</row>
    <row r="188" ht="12.75" customHeight="1">
      <c r="A188" s="80"/>
      <c r="B188" s="81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</row>
    <row r="189" ht="12.75" customHeight="1">
      <c r="A189" s="80"/>
      <c r="B189" s="81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</row>
    <row r="190" ht="12.75" customHeight="1">
      <c r="A190" s="80"/>
      <c r="B190" s="81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</row>
    <row r="191" ht="12.75" customHeight="1">
      <c r="A191" s="80"/>
      <c r="B191" s="81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</row>
    <row r="192" ht="12.75" customHeight="1">
      <c r="A192" s="80"/>
      <c r="B192" s="81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</row>
    <row r="193" ht="12.75" customHeight="1">
      <c r="A193" s="80"/>
      <c r="B193" s="81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</row>
    <row r="194" ht="12.75" customHeight="1">
      <c r="A194" s="80"/>
      <c r="B194" s="81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</row>
    <row r="195" ht="12.75" customHeight="1">
      <c r="A195" s="80"/>
      <c r="B195" s="81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</row>
    <row r="196" ht="12.75" customHeight="1">
      <c r="A196" s="80"/>
      <c r="B196" s="81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</row>
    <row r="197" ht="12.75" customHeight="1">
      <c r="A197" s="80"/>
      <c r="B197" s="81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</row>
    <row r="198" ht="12.75" customHeight="1">
      <c r="A198" s="80"/>
      <c r="B198" s="81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</row>
    <row r="199" ht="12.75" customHeight="1">
      <c r="A199" s="80"/>
      <c r="B199" s="81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</row>
    <row r="200" ht="12.75" customHeight="1">
      <c r="A200" s="80"/>
      <c r="B200" s="81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</row>
    <row r="201" ht="12.75" customHeight="1">
      <c r="A201" s="80"/>
      <c r="B201" s="81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</row>
    <row r="202" ht="12.75" customHeight="1">
      <c r="A202" s="80"/>
      <c r="B202" s="81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</row>
    <row r="203" ht="12.75" customHeight="1">
      <c r="A203" s="80"/>
      <c r="B203" s="81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</row>
    <row r="204" ht="12.75" customHeight="1">
      <c r="A204" s="80"/>
      <c r="B204" s="81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</row>
    <row r="205" ht="12.75" customHeight="1">
      <c r="A205" s="80"/>
      <c r="B205" s="81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</row>
    <row r="206" ht="12.75" customHeight="1">
      <c r="A206" s="80"/>
      <c r="B206" s="81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</row>
    <row r="207" ht="12.75" customHeight="1">
      <c r="A207" s="80"/>
      <c r="B207" s="81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</row>
    <row r="208" ht="12.75" customHeight="1">
      <c r="A208" s="80"/>
      <c r="B208" s="81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</row>
    <row r="209" ht="12.75" customHeight="1">
      <c r="A209" s="80"/>
      <c r="B209" s="81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</row>
    <row r="210" ht="12.75" customHeight="1">
      <c r="A210" s="80"/>
      <c r="B210" s="81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</row>
    <row r="211" ht="12.75" customHeight="1">
      <c r="A211" s="80"/>
      <c r="B211" s="81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</row>
    <row r="212" ht="12.75" customHeight="1">
      <c r="A212" s="80"/>
      <c r="B212" s="81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</row>
    <row r="213" ht="12.75" customHeight="1">
      <c r="A213" s="80"/>
      <c r="B213" s="81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</row>
    <row r="214" ht="12.75" customHeight="1">
      <c r="A214" s="80"/>
      <c r="B214" s="81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</row>
    <row r="215" ht="12.75" customHeight="1">
      <c r="A215" s="80"/>
      <c r="B215" s="81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</row>
    <row r="216" ht="12.75" customHeight="1">
      <c r="A216" s="80"/>
      <c r="B216" s="81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</row>
    <row r="217" ht="12.75" customHeight="1">
      <c r="A217" s="80"/>
      <c r="B217" s="81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</row>
    <row r="218" ht="12.75" customHeight="1">
      <c r="A218" s="80"/>
      <c r="B218" s="81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</row>
    <row r="219" ht="12.75" customHeight="1">
      <c r="A219" s="80"/>
      <c r="B219" s="81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</row>
    <row r="220" ht="12.75" customHeight="1">
      <c r="A220" s="80"/>
      <c r="B220" s="81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</row>
    <row r="221" ht="12.75" customHeight="1">
      <c r="A221" s="80"/>
      <c r="B221" s="81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</row>
    <row r="222" ht="12.75" customHeight="1">
      <c r="A222" s="80"/>
      <c r="B222" s="81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</row>
    <row r="223" ht="12.75" customHeight="1">
      <c r="A223" s="80"/>
      <c r="B223" s="81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</row>
    <row r="224" ht="12.75" customHeight="1">
      <c r="A224" s="80"/>
      <c r="B224" s="81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</row>
    <row r="225" ht="12.75" customHeight="1">
      <c r="A225" s="80"/>
      <c r="B225" s="81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</row>
    <row r="226" ht="12.75" customHeight="1">
      <c r="A226" s="80"/>
      <c r="B226" s="81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</row>
    <row r="227" ht="12.75" customHeight="1">
      <c r="A227" s="80"/>
      <c r="B227" s="81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</row>
    <row r="228" ht="12.75" customHeight="1">
      <c r="A228" s="80"/>
      <c r="B228" s="81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</row>
    <row r="229" ht="12.75" customHeight="1">
      <c r="A229" s="80"/>
      <c r="B229" s="81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</row>
    <row r="230" ht="12.75" customHeight="1">
      <c r="A230" s="80"/>
      <c r="B230" s="81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</row>
    <row r="231" ht="12.75" customHeight="1">
      <c r="A231" s="80"/>
      <c r="B231" s="81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</row>
    <row r="232" ht="12.75" customHeight="1">
      <c r="A232" s="80"/>
      <c r="B232" s="81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</row>
    <row r="233" ht="12.75" customHeight="1">
      <c r="A233" s="80"/>
      <c r="B233" s="81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</row>
    <row r="234" ht="12.75" customHeight="1">
      <c r="A234" s="80"/>
      <c r="B234" s="81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</row>
    <row r="235" ht="12.75" customHeight="1">
      <c r="A235" s="80"/>
      <c r="B235" s="81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</row>
    <row r="236" ht="12.75" customHeight="1">
      <c r="A236" s="80"/>
      <c r="B236" s="81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</row>
    <row r="237" ht="12.75" customHeight="1">
      <c r="A237" s="80"/>
      <c r="B237" s="81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</row>
    <row r="238" ht="12.75" customHeight="1">
      <c r="A238" s="80"/>
      <c r="B238" s="81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</row>
    <row r="239" ht="12.75" customHeight="1">
      <c r="A239" s="80"/>
      <c r="B239" s="81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</row>
    <row r="240" ht="12.75" customHeight="1">
      <c r="A240" s="80"/>
      <c r="B240" s="81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</row>
    <row r="241" ht="12.75" customHeight="1">
      <c r="A241" s="80"/>
      <c r="B241" s="81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</row>
    <row r="242" ht="12.75" customHeight="1">
      <c r="A242" s="80"/>
      <c r="B242" s="81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</row>
    <row r="243" ht="12.75" customHeight="1">
      <c r="A243" s="80"/>
      <c r="B243" s="81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</row>
    <row r="244" ht="12.75" customHeight="1">
      <c r="A244" s="80"/>
      <c r="B244" s="81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</row>
    <row r="245" ht="12.75" customHeight="1">
      <c r="A245" s="80"/>
      <c r="B245" s="81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</row>
    <row r="246" ht="12.75" customHeight="1">
      <c r="A246" s="80"/>
      <c r="B246" s="81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</row>
    <row r="247" ht="12.75" customHeight="1">
      <c r="A247" s="80"/>
      <c r="B247" s="81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</row>
    <row r="248" ht="12.75" customHeight="1">
      <c r="A248" s="80"/>
      <c r="B248" s="81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</row>
    <row r="249" ht="12.75" customHeight="1">
      <c r="A249" s="80"/>
      <c r="B249" s="81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</row>
    <row r="250" ht="12.75" customHeight="1">
      <c r="A250" s="80"/>
      <c r="B250" s="81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</row>
    <row r="251" ht="12.75" customHeight="1">
      <c r="A251" s="80"/>
      <c r="B251" s="81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</row>
    <row r="252" ht="12.75" customHeight="1">
      <c r="A252" s="80"/>
      <c r="B252" s="81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</row>
    <row r="253" ht="12.75" customHeight="1">
      <c r="A253" s="80"/>
      <c r="B253" s="81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</row>
    <row r="254" ht="12.75" customHeight="1">
      <c r="A254" s="80"/>
      <c r="B254" s="81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</row>
    <row r="255" ht="12.75" customHeight="1">
      <c r="A255" s="80"/>
      <c r="B255" s="81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</row>
    <row r="256" ht="12.75" customHeight="1">
      <c r="A256" s="80"/>
      <c r="B256" s="81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</row>
    <row r="257" ht="12.75" customHeight="1">
      <c r="A257" s="80"/>
      <c r="B257" s="81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</row>
    <row r="258" ht="12.75" customHeight="1">
      <c r="A258" s="80"/>
      <c r="B258" s="81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</row>
    <row r="259" ht="12.75" customHeight="1">
      <c r="A259" s="80"/>
      <c r="B259" s="81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</row>
    <row r="260" ht="12.75" customHeight="1">
      <c r="A260" s="80"/>
      <c r="B260" s="81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</row>
    <row r="261" ht="12.75" customHeight="1">
      <c r="A261" s="80"/>
      <c r="B261" s="81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</row>
    <row r="262" ht="12.75" customHeight="1">
      <c r="A262" s="80"/>
      <c r="B262" s="81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</row>
    <row r="263" ht="12.75" customHeight="1">
      <c r="A263" s="80"/>
      <c r="B263" s="81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</row>
    <row r="264" ht="12.75" customHeight="1">
      <c r="A264" s="80"/>
      <c r="B264" s="81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</row>
    <row r="265" ht="12.75" customHeight="1">
      <c r="A265" s="80"/>
      <c r="B265" s="81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</row>
    <row r="266" ht="12.75" customHeight="1">
      <c r="A266" s="80"/>
      <c r="B266" s="81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</row>
    <row r="267" ht="12.75" customHeight="1">
      <c r="A267" s="80"/>
      <c r="B267" s="81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</row>
    <row r="268" ht="12.75" customHeight="1">
      <c r="A268" s="80"/>
      <c r="B268" s="81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</row>
    <row r="269" ht="12.75" customHeight="1">
      <c r="A269" s="80"/>
      <c r="B269" s="81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</row>
    <row r="270" ht="12.75" customHeight="1">
      <c r="A270" s="80"/>
      <c r="B270" s="81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</row>
    <row r="271" ht="12.75" customHeight="1">
      <c r="A271" s="80"/>
      <c r="B271" s="81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</row>
    <row r="272" ht="12.75" customHeight="1">
      <c r="A272" s="80"/>
      <c r="B272" s="81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1">
    <cfRule type="cellIs" dxfId="0" priority="1" stopIfTrue="1" operator="lessThan">
      <formula>-0.5</formula>
    </cfRule>
  </conditionalFormatting>
  <conditionalFormatting sqref="D21">
    <cfRule type="cellIs" dxfId="1" priority="2" stopIfTrue="1" operator="between">
      <formula>-0.5</formula>
      <formula>1</formula>
    </cfRule>
  </conditionalFormatting>
  <conditionalFormatting sqref="I24:P53">
    <cfRule type="expression" dxfId="2" priority="3">
      <formula>$J24=$D$7+1</formula>
    </cfRule>
  </conditionalFormatting>
  <conditionalFormatting sqref="I24:P53">
    <cfRule type="expression" dxfId="3" priority="4">
      <formula>$J24 &gt; $D$7+1</formula>
    </cfRule>
  </conditionalFormatting>
  <dataValidations>
    <dataValidation type="list" allowBlank="1" showErrorMessage="1" sqref="E24:E72">
      <formula1>"To Do,In Progress,Complete"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7.14"/>
    <col customWidth="1" min="3" max="3" width="38.57"/>
    <col customWidth="1" min="4" max="4" width="11.14"/>
    <col customWidth="1" min="5" max="5" width="14.71"/>
    <col customWidth="1" min="6" max="6" width="12.43"/>
    <col customWidth="1" min="7" max="7" width="9.71"/>
    <col customWidth="1" min="8" max="8" width="4.29"/>
    <col customWidth="1" min="9" max="9" width="12.29"/>
    <col customWidth="1" min="10" max="10" width="6.71"/>
    <col customWidth="1" hidden="1" min="11" max="11" width="11.29"/>
    <col customWidth="1" min="12" max="12" width="11.86"/>
    <col customWidth="1" min="13" max="13" width="13.0"/>
    <col customWidth="1" min="14" max="14" width="12.57"/>
    <col customWidth="1" min="15" max="15" width="13.14"/>
    <col customWidth="1" min="16" max="16" width="8.14"/>
    <col customWidth="1" min="17" max="17" width="4.86"/>
    <col customWidth="1" min="18" max="18" width="11.29"/>
    <col customWidth="1" min="19" max="19" width="5.71"/>
    <col customWidth="1" min="20" max="20" width="18.57"/>
    <col customWidth="1" min="21" max="21" width="5.43"/>
    <col customWidth="1" min="22" max="22" width="3.0"/>
    <col customWidth="1" min="23" max="23" width="13.29"/>
    <col customWidth="1" min="24" max="24" width="23.14"/>
    <col customWidth="1" min="25" max="26" width="17.14"/>
  </cols>
  <sheetData>
    <row r="1" ht="12.75" customHeight="1">
      <c r="A1" s="80"/>
      <c r="B1" s="81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ht="26.25" customHeight="1">
      <c r="A2" s="81"/>
      <c r="B2" s="82"/>
      <c r="C2" s="83" t="s">
        <v>212</v>
      </c>
      <c r="D2" s="84"/>
      <c r="E2" s="85"/>
      <c r="F2" s="86"/>
      <c r="G2" s="86"/>
      <c r="H2" s="86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7"/>
      <c r="U2" s="81"/>
      <c r="V2" s="87"/>
      <c r="W2" s="87"/>
      <c r="X2" s="88"/>
      <c r="Y2" s="88"/>
      <c r="Z2" s="88"/>
    </row>
    <row r="3" ht="15.0" customHeight="1">
      <c r="A3" s="80"/>
      <c r="B3" s="89"/>
      <c r="C3" s="90" t="s">
        <v>185</v>
      </c>
      <c r="D3" s="91">
        <v>43598.0</v>
      </c>
      <c r="E3" s="92"/>
      <c r="F3" s="92"/>
      <c r="G3" s="92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92"/>
      <c r="U3" s="80"/>
      <c r="V3" s="92"/>
      <c r="W3" s="80"/>
      <c r="X3" s="12"/>
    </row>
    <row r="4" ht="15.0" customHeight="1">
      <c r="A4" s="80"/>
      <c r="B4" s="89"/>
      <c r="C4" s="90" t="s">
        <v>186</v>
      </c>
      <c r="D4" s="93">
        <v>43613.0</v>
      </c>
      <c r="E4" s="92"/>
      <c r="F4" s="92"/>
      <c r="G4" s="92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92"/>
      <c r="U4" s="80"/>
      <c r="V4" s="92"/>
      <c r="W4" s="92"/>
    </row>
    <row r="5" ht="15.0" customHeight="1">
      <c r="A5" s="80"/>
      <c r="B5" s="89"/>
      <c r="C5" s="90" t="s">
        <v>187</v>
      </c>
      <c r="D5" s="94">
        <v>5.0</v>
      </c>
      <c r="E5" s="92"/>
      <c r="F5" s="92"/>
      <c r="G5" s="92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92"/>
      <c r="U5" s="80"/>
      <c r="V5" s="92"/>
      <c r="W5" s="95"/>
    </row>
    <row r="6" ht="15.0" customHeight="1">
      <c r="A6" s="80"/>
      <c r="B6" s="89"/>
      <c r="C6" s="90" t="s">
        <v>188</v>
      </c>
      <c r="D6" s="135">
        <v>0.5</v>
      </c>
      <c r="E6" s="92"/>
      <c r="F6" s="92"/>
      <c r="G6" s="92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92"/>
      <c r="U6" s="80"/>
      <c r="V6" s="92"/>
      <c r="W6" s="80"/>
    </row>
    <row r="7" ht="15.0" customHeight="1">
      <c r="A7" s="80"/>
      <c r="B7" s="89"/>
      <c r="C7" s="97" t="s">
        <v>189</v>
      </c>
      <c r="D7" s="98">
        <f>NETWORKDAYS($D$3,$D$4,Holidays!$C$5:$C$62)</f>
        <v>12</v>
      </c>
      <c r="E7" s="99"/>
      <c r="F7" s="92"/>
      <c r="G7" s="92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92"/>
      <c r="U7" s="80"/>
      <c r="V7" s="92"/>
      <c r="W7" s="80"/>
    </row>
    <row r="8" ht="15.0" customHeight="1">
      <c r="A8" s="80"/>
      <c r="B8" s="89"/>
      <c r="C8" s="97" t="s">
        <v>190</v>
      </c>
      <c r="D8" s="97">
        <f>D5*D7</f>
        <v>60</v>
      </c>
      <c r="E8" s="99"/>
      <c r="F8" s="92"/>
      <c r="G8" s="92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92"/>
      <c r="U8" s="80"/>
      <c r="V8" s="92"/>
      <c r="W8" s="80"/>
    </row>
    <row r="9" ht="15.0" customHeight="1">
      <c r="A9" s="80"/>
      <c r="B9" s="89"/>
      <c r="C9" s="97" t="s">
        <v>191</v>
      </c>
      <c r="D9" s="97">
        <f>ROUNDDOWN(D6*D8,1)</f>
        <v>30</v>
      </c>
      <c r="E9" s="99"/>
      <c r="F9" s="92"/>
      <c r="G9" s="92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92"/>
      <c r="U9" s="80"/>
      <c r="V9" s="92"/>
      <c r="W9" s="80"/>
    </row>
    <row r="10" ht="15.0" customHeight="1">
      <c r="A10" s="80"/>
      <c r="B10" s="89"/>
      <c r="C10" s="97" t="s">
        <v>192</v>
      </c>
      <c r="D10" s="97">
        <f>(-1*D9)/D7</f>
        <v>-2.5</v>
      </c>
      <c r="E10" s="99"/>
      <c r="F10" s="92"/>
      <c r="G10" s="92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92"/>
      <c r="U10" s="80"/>
      <c r="V10" s="92"/>
      <c r="W10" s="80"/>
    </row>
    <row r="11" ht="15.0" customHeight="1">
      <c r="A11" s="80"/>
      <c r="B11" s="100"/>
      <c r="C11" s="101"/>
      <c r="D11" s="101"/>
      <c r="E11" s="92"/>
      <c r="F11" s="92"/>
      <c r="G11" s="92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92"/>
      <c r="U11" s="80"/>
      <c r="V11" s="92"/>
      <c r="W11" s="80"/>
    </row>
    <row r="12" ht="15.0" customHeight="1">
      <c r="A12" s="80"/>
      <c r="B12" s="100"/>
      <c r="C12" s="92"/>
      <c r="D12" s="92"/>
      <c r="E12" s="92"/>
      <c r="F12" s="92"/>
      <c r="G12" s="92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92"/>
      <c r="U12" s="80"/>
      <c r="V12" s="92"/>
      <c r="W12" s="80"/>
    </row>
    <row r="13" ht="15.0" customHeight="1">
      <c r="A13" s="80"/>
      <c r="B13" s="100"/>
      <c r="C13" s="92"/>
      <c r="D13" s="92"/>
      <c r="E13" s="92"/>
      <c r="F13" s="92"/>
      <c r="G13" s="92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92"/>
      <c r="U13" s="80"/>
      <c r="V13" s="92"/>
      <c r="W13" s="80"/>
    </row>
    <row r="14" ht="15.0" customHeight="1">
      <c r="A14" s="80"/>
      <c r="B14" s="100"/>
      <c r="C14" s="92"/>
      <c r="D14" s="92"/>
      <c r="E14" s="92"/>
      <c r="F14" s="92"/>
      <c r="G14" s="92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92"/>
      <c r="U14" s="80"/>
      <c r="V14" s="92"/>
      <c r="W14" s="80"/>
    </row>
    <row r="15" ht="15.0" customHeight="1">
      <c r="A15" s="80"/>
      <c r="B15" s="100"/>
      <c r="C15" s="92"/>
      <c r="D15" s="92"/>
      <c r="E15" s="92"/>
      <c r="F15" s="92"/>
      <c r="G15" s="92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92"/>
      <c r="U15" s="80"/>
      <c r="V15" s="92"/>
      <c r="W15" s="80"/>
    </row>
    <row r="16" ht="15.0" customHeight="1">
      <c r="A16" s="80"/>
      <c r="B16" s="100"/>
      <c r="C16" s="92"/>
      <c r="D16" s="92"/>
      <c r="E16" s="92"/>
      <c r="F16" s="92"/>
      <c r="G16" s="92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92"/>
      <c r="U16" s="80"/>
      <c r="V16" s="92"/>
      <c r="W16" s="80"/>
    </row>
    <row r="17" ht="15.0" customHeight="1">
      <c r="A17" s="80"/>
      <c r="B17" s="100"/>
      <c r="C17" s="92"/>
      <c r="D17" s="92"/>
      <c r="E17" s="92"/>
      <c r="F17" s="92"/>
      <c r="G17" s="92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92"/>
      <c r="U17" s="80"/>
      <c r="V17" s="92"/>
      <c r="W17" s="80"/>
    </row>
    <row r="18" ht="15.0" customHeight="1">
      <c r="A18" s="80"/>
      <c r="B18" s="100"/>
      <c r="C18" s="92"/>
      <c r="D18" s="92"/>
      <c r="E18" s="92"/>
      <c r="F18" s="92"/>
      <c r="G18" s="92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92"/>
      <c r="U18" s="80"/>
      <c r="V18" s="92"/>
      <c r="W18" s="80"/>
    </row>
    <row r="19" ht="15.0" customHeight="1">
      <c r="A19" s="80"/>
      <c r="B19" s="100"/>
      <c r="C19" s="102"/>
      <c r="D19" s="102"/>
      <c r="E19" s="92"/>
      <c r="F19" s="92"/>
      <c r="G19" s="92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92"/>
      <c r="U19" s="80"/>
      <c r="V19" s="92"/>
      <c r="W19" s="80"/>
    </row>
    <row r="20" ht="15.0" customHeight="1">
      <c r="A20" s="80"/>
      <c r="B20" s="89"/>
      <c r="C20" s="103" t="s">
        <v>193</v>
      </c>
      <c r="D20" s="105">
        <f>SUM(D24:D71)</f>
        <v>28</v>
      </c>
      <c r="E20" s="92"/>
      <c r="F20" s="92"/>
      <c r="G20" s="92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92"/>
      <c r="U20" s="80"/>
      <c r="V20" s="92"/>
      <c r="W20" s="80"/>
    </row>
    <row r="21" ht="15.0" customHeight="1">
      <c r="A21" s="80"/>
      <c r="B21" s="89"/>
      <c r="C21" s="103" t="s">
        <v>195</v>
      </c>
      <c r="D21" s="105">
        <f>$D$9-$D$20</f>
        <v>2</v>
      </c>
      <c r="E21" s="92"/>
      <c r="F21" s="92"/>
      <c r="G21" s="92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92"/>
      <c r="U21" s="80"/>
      <c r="V21" s="92"/>
      <c r="W21" s="80"/>
    </row>
    <row r="22" ht="16.5" customHeight="1">
      <c r="A22" s="80"/>
      <c r="B22" s="100"/>
      <c r="C22" s="101"/>
      <c r="D22" s="101"/>
      <c r="E22" s="92"/>
      <c r="F22" s="92"/>
      <c r="G22" s="92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92"/>
      <c r="U22" s="80"/>
      <c r="V22" s="92"/>
      <c r="W22" s="80"/>
    </row>
    <row r="23" ht="28.5" customHeight="1">
      <c r="A23" s="80"/>
      <c r="B23" s="84" t="s">
        <v>196</v>
      </c>
      <c r="C23" s="83" t="s">
        <v>197</v>
      </c>
      <c r="D23" s="83" t="s">
        <v>198</v>
      </c>
      <c r="E23" s="84" t="s">
        <v>199</v>
      </c>
      <c r="F23" s="84" t="s">
        <v>200</v>
      </c>
      <c r="G23" s="84" t="s">
        <v>201</v>
      </c>
      <c r="H23" s="108"/>
      <c r="I23" s="83" t="s">
        <v>202</v>
      </c>
      <c r="J23" s="83" t="s">
        <v>189</v>
      </c>
      <c r="K23" s="83" t="s">
        <v>203</v>
      </c>
      <c r="L23" s="83" t="s">
        <v>204</v>
      </c>
      <c r="M23" s="83" t="s">
        <v>205</v>
      </c>
      <c r="N23" s="83" t="s">
        <v>206</v>
      </c>
      <c r="O23" s="83" t="s">
        <v>207</v>
      </c>
      <c r="P23" s="83" t="s">
        <v>208</v>
      </c>
      <c r="Q23" s="92"/>
      <c r="R23" s="109" t="s">
        <v>209</v>
      </c>
      <c r="S23" s="92"/>
      <c r="T23" s="92"/>
      <c r="U23" s="80"/>
      <c r="V23" s="80"/>
      <c r="W23" s="80"/>
    </row>
    <row r="24" ht="15.0" customHeight="1">
      <c r="A24" s="80"/>
      <c r="B24" s="110">
        <v>8.1</v>
      </c>
      <c r="C24" s="111" t="str">
        <f>IFERROR(VLOOKUP(B24,'Product Backlog'!$E$3:$H$147,2,FALSE),"")</f>
        <v>선택 화면 디자인</v>
      </c>
      <c r="D24" s="112">
        <f>IFERROR(VLOOKUP(B24,'Product Backlog'!$E$3:$H$147,4,FALSE),"")</f>
        <v>1</v>
      </c>
      <c r="E24" s="113" t="s">
        <v>210</v>
      </c>
      <c r="F24" s="91">
        <v>43599.0</v>
      </c>
      <c r="G24" s="115">
        <v>0.5</v>
      </c>
      <c r="H24" s="92"/>
      <c r="I24" s="116">
        <f>WORKDAY($D$3,(J24-1),Holidays!$C$5:$C$62)</f>
        <v>43598</v>
      </c>
      <c r="J24" s="117">
        <v>1.0</v>
      </c>
      <c r="K24" s="97">
        <f t="shared" ref="K24:K52" si="1">ROUND($D$9+($J24-1)*$D$10,1)</f>
        <v>30</v>
      </c>
      <c r="L24" s="121">
        <f t="shared" ref="L24:L52" si="2">IFERROR(IF(K24&gt;$D$9, $D$9, IF(K24&lt;0,0,K24)),0)</f>
        <v>30</v>
      </c>
      <c r="M24" s="121">
        <f t="shared" ref="M24:M52" si="3">$D$9-N24</f>
        <v>30</v>
      </c>
      <c r="N24" s="121">
        <f t="shared" ref="N24:N52" si="4">SUMIF($F$24:$F$71,"&lt;"&amp;I24,$G$24:$G$71)</f>
        <v>0</v>
      </c>
      <c r="O24" s="121">
        <f t="shared" ref="O24:O52" si="5">$D$5*(J24-1)</f>
        <v>0</v>
      </c>
      <c r="P24" s="122" t="str">
        <f t="shared" ref="P24:P52" si="6">IF(OR((M24=""),(O24=0)),"",ROUND((N24/O24),2))</f>
        <v/>
      </c>
      <c r="Q24" s="92"/>
      <c r="R24" s="123">
        <v>43613.0</v>
      </c>
      <c r="S24" s="92"/>
      <c r="T24" s="92"/>
      <c r="U24" s="80"/>
      <c r="V24" s="80"/>
      <c r="W24" s="80"/>
    </row>
    <row r="25" ht="15.0" customHeight="1">
      <c r="A25" s="80"/>
      <c r="B25" s="124">
        <v>8.2</v>
      </c>
      <c r="C25" s="111" t="str">
        <f>IFERROR(VLOOKUP(B25,'Product Backlog'!$E$3:$H$147,2,FALSE),"")</f>
        <v>선택 화면 기능 구현</v>
      </c>
      <c r="D25" s="112">
        <f>IFERROR(VLOOKUP(B25,'Product Backlog'!$E$3:$H$147,4,FALSE),"")</f>
        <v>1</v>
      </c>
      <c r="E25" s="126" t="s">
        <v>210</v>
      </c>
      <c r="F25" s="91">
        <v>43599.0</v>
      </c>
      <c r="G25" s="129">
        <v>1.0</v>
      </c>
      <c r="H25" s="92"/>
      <c r="I25" s="116">
        <f>WORKDAY($D$3,(J25-1),Holidays!$C$5:$C$62)</f>
        <v>43599</v>
      </c>
      <c r="J25" s="117">
        <f t="shared" ref="J25:J52" si="7">$J$24+ROW()-ROW($J$24)</f>
        <v>2</v>
      </c>
      <c r="K25" s="131">
        <f t="shared" si="1"/>
        <v>27.5</v>
      </c>
      <c r="L25" s="121">
        <f t="shared" si="2"/>
        <v>27.5</v>
      </c>
      <c r="M25" s="121">
        <f t="shared" si="3"/>
        <v>30</v>
      </c>
      <c r="N25" s="121">
        <f t="shared" si="4"/>
        <v>0</v>
      </c>
      <c r="O25" s="121">
        <f t="shared" si="5"/>
        <v>5</v>
      </c>
      <c r="P25" s="122">
        <f t="shared" si="6"/>
        <v>0</v>
      </c>
      <c r="Q25" s="92"/>
      <c r="R25" s="132">
        <f>NETWORKDAYS($D$3,$R$24,Holidays!$C$5:$C$62)</f>
        <v>12</v>
      </c>
      <c r="S25" s="92"/>
      <c r="T25" s="92"/>
      <c r="U25" s="80"/>
      <c r="V25" s="80"/>
      <c r="W25" s="80"/>
    </row>
    <row r="26" ht="15.0" customHeight="1">
      <c r="A26" s="80"/>
      <c r="B26" s="124">
        <v>13.1</v>
      </c>
      <c r="C26" s="111" t="str">
        <f>IFERROR(VLOOKUP(B26,'Product Backlog'!$E$3:$H$147,2,FALSE),"")</f>
        <v>가이드 선택 화면 디자인</v>
      </c>
      <c r="D26" s="112">
        <f>IFERROR(VLOOKUP(B26,'Product Backlog'!$E$3:$H$147,4,FALSE),"")</f>
        <v>1.5</v>
      </c>
      <c r="E26" s="126" t="s">
        <v>210</v>
      </c>
      <c r="F26" s="91">
        <v>43600.0</v>
      </c>
      <c r="G26" s="129">
        <v>1.5</v>
      </c>
      <c r="H26" s="92"/>
      <c r="I26" s="116">
        <f>WORKDAY($D$3,(J26-1),Holidays!$C$5:$C$62)</f>
        <v>43600</v>
      </c>
      <c r="J26" s="117">
        <f t="shared" si="7"/>
        <v>3</v>
      </c>
      <c r="K26" s="131">
        <f t="shared" si="1"/>
        <v>25</v>
      </c>
      <c r="L26" s="121">
        <f t="shared" si="2"/>
        <v>25</v>
      </c>
      <c r="M26" s="121">
        <f t="shared" si="3"/>
        <v>28.5</v>
      </c>
      <c r="N26" s="121">
        <f t="shared" si="4"/>
        <v>1.5</v>
      </c>
      <c r="O26" s="121">
        <f t="shared" si="5"/>
        <v>10</v>
      </c>
      <c r="P26" s="122">
        <f t="shared" si="6"/>
        <v>0.15</v>
      </c>
      <c r="Q26" s="92"/>
      <c r="R26" s="92"/>
      <c r="S26" s="92"/>
      <c r="T26" s="92"/>
      <c r="U26" s="80"/>
      <c r="V26" s="80"/>
      <c r="W26" s="80"/>
    </row>
    <row r="27" ht="15.0" customHeight="1">
      <c r="A27" s="80"/>
      <c r="B27" s="124">
        <v>13.2</v>
      </c>
      <c r="C27" s="111" t="str">
        <f>IFERROR(VLOOKUP(B27,'Product Backlog'!$E$3:$H$147,2,FALSE),"")</f>
        <v>가이드 정보 제공 기능 구현</v>
      </c>
      <c r="D27" s="112">
        <f>IFERROR(VLOOKUP(B27,'Product Backlog'!$E$3:$H$147,4,FALSE),"")</f>
        <v>1.5</v>
      </c>
      <c r="E27" s="126" t="s">
        <v>210</v>
      </c>
      <c r="F27" s="91">
        <v>43605.0</v>
      </c>
      <c r="G27" s="129">
        <v>1.5</v>
      </c>
      <c r="H27" s="92"/>
      <c r="I27" s="116">
        <f>WORKDAY($D$3,(J27-1),Holidays!$C$5:$C$62)</f>
        <v>43601</v>
      </c>
      <c r="J27" s="117">
        <f t="shared" si="7"/>
        <v>4</v>
      </c>
      <c r="K27" s="131">
        <f t="shared" si="1"/>
        <v>22.5</v>
      </c>
      <c r="L27" s="121">
        <f t="shared" si="2"/>
        <v>22.5</v>
      </c>
      <c r="M27" s="121">
        <f t="shared" si="3"/>
        <v>27</v>
      </c>
      <c r="N27" s="121">
        <f t="shared" si="4"/>
        <v>3</v>
      </c>
      <c r="O27" s="121">
        <f t="shared" si="5"/>
        <v>15</v>
      </c>
      <c r="P27" s="122">
        <f t="shared" si="6"/>
        <v>0.2</v>
      </c>
      <c r="Q27" s="92"/>
      <c r="R27" s="92"/>
      <c r="S27" s="92"/>
      <c r="T27" s="92"/>
      <c r="U27" s="80"/>
      <c r="V27" s="80"/>
      <c r="W27" s="80"/>
    </row>
    <row r="28" ht="15.0" customHeight="1">
      <c r="A28" s="80"/>
      <c r="B28" s="124">
        <v>13.3</v>
      </c>
      <c r="C28" s="111" t="str">
        <f>IFERROR(VLOOKUP(B28,'Product Backlog'!$E$3:$H$147,2,FALSE),"")</f>
        <v>가이드 선택 기능 구현</v>
      </c>
      <c r="D28" s="112">
        <f>IFERROR(VLOOKUP(B28,'Product Backlog'!$E$3:$H$147,4,FALSE),"")</f>
        <v>1.5</v>
      </c>
      <c r="E28" s="126" t="s">
        <v>210</v>
      </c>
      <c r="F28" s="91">
        <v>43604.0</v>
      </c>
      <c r="G28" s="129">
        <v>1.5</v>
      </c>
      <c r="H28" s="92"/>
      <c r="I28" s="116">
        <f>WORKDAY($D$3,(J28-1),Holidays!$C$5:$C$62)</f>
        <v>43602</v>
      </c>
      <c r="J28" s="117">
        <f t="shared" si="7"/>
        <v>5</v>
      </c>
      <c r="K28" s="131">
        <f t="shared" si="1"/>
        <v>20</v>
      </c>
      <c r="L28" s="121">
        <f t="shared" si="2"/>
        <v>20</v>
      </c>
      <c r="M28" s="121">
        <f t="shared" si="3"/>
        <v>24.5</v>
      </c>
      <c r="N28" s="121">
        <f t="shared" si="4"/>
        <v>5.5</v>
      </c>
      <c r="O28" s="121">
        <f t="shared" si="5"/>
        <v>20</v>
      </c>
      <c r="P28" s="122">
        <f t="shared" si="6"/>
        <v>0.28</v>
      </c>
      <c r="Q28" s="92"/>
      <c r="R28" s="92"/>
      <c r="S28" s="92"/>
      <c r="T28" s="92"/>
      <c r="U28" s="80"/>
      <c r="V28" s="80"/>
      <c r="W28" s="80"/>
    </row>
    <row r="29" ht="15.0" customHeight="1">
      <c r="A29" s="80"/>
      <c r="B29" s="124">
        <v>19.1</v>
      </c>
      <c r="C29" s="111" t="str">
        <f>IFERROR(VLOOKUP(B29,'Product Backlog'!$E$3:$H$147,2,FALSE),"")</f>
        <v>가이드 인증 확인</v>
      </c>
      <c r="D29" s="112">
        <f>IFERROR(VLOOKUP(B29,'Product Backlog'!$E$3:$H$147,4,FALSE),"")</f>
        <v>1.5</v>
      </c>
      <c r="E29" s="126" t="s">
        <v>210</v>
      </c>
      <c r="F29" s="91">
        <v>43606.0</v>
      </c>
      <c r="G29" s="129">
        <v>1.5</v>
      </c>
      <c r="H29" s="92"/>
      <c r="I29" s="116">
        <f>WORKDAY($D$3,(J29-1),Holidays!$C$5:$C$62)</f>
        <v>43605</v>
      </c>
      <c r="J29" s="117">
        <f t="shared" si="7"/>
        <v>6</v>
      </c>
      <c r="K29" s="131">
        <f t="shared" si="1"/>
        <v>17.5</v>
      </c>
      <c r="L29" s="121">
        <f t="shared" si="2"/>
        <v>17.5</v>
      </c>
      <c r="M29" s="121">
        <f t="shared" si="3"/>
        <v>15.5</v>
      </c>
      <c r="N29" s="121">
        <f t="shared" si="4"/>
        <v>14.5</v>
      </c>
      <c r="O29" s="121">
        <f t="shared" si="5"/>
        <v>25</v>
      </c>
      <c r="P29" s="122">
        <f t="shared" si="6"/>
        <v>0.58</v>
      </c>
      <c r="Q29" s="92"/>
      <c r="R29" s="92"/>
      <c r="S29" s="92"/>
      <c r="T29" s="92"/>
      <c r="U29" s="80"/>
      <c r="V29" s="80"/>
      <c r="W29" s="80"/>
    </row>
    <row r="30" ht="15.0" customHeight="1">
      <c r="A30" s="80"/>
      <c r="B30" s="124">
        <v>19.2</v>
      </c>
      <c r="C30" s="111" t="str">
        <f>IFERROR(VLOOKUP(B30,'Product Backlog'!$E$3:$H$147,2,FALSE),"")</f>
        <v>사용자 DB관리</v>
      </c>
      <c r="D30" s="112">
        <f>IFERROR(VLOOKUP(B30,'Product Backlog'!$E$3:$H$147,4,FALSE),"")</f>
        <v>1.5</v>
      </c>
      <c r="E30" s="126" t="s">
        <v>210</v>
      </c>
      <c r="F30" s="91">
        <v>43608.0</v>
      </c>
      <c r="G30" s="129">
        <v>1.5</v>
      </c>
      <c r="H30" s="92"/>
      <c r="I30" s="116">
        <f>WORKDAY($D$3,(J30-1),Holidays!$C$5:$C$62)</f>
        <v>43606</v>
      </c>
      <c r="J30" s="117">
        <f t="shared" si="7"/>
        <v>7</v>
      </c>
      <c r="K30" s="131">
        <f t="shared" si="1"/>
        <v>15</v>
      </c>
      <c r="L30" s="121">
        <f t="shared" si="2"/>
        <v>15</v>
      </c>
      <c r="M30" s="121">
        <f t="shared" si="3"/>
        <v>14</v>
      </c>
      <c r="N30" s="121">
        <f t="shared" si="4"/>
        <v>16</v>
      </c>
      <c r="O30" s="121">
        <f t="shared" si="5"/>
        <v>30</v>
      </c>
      <c r="P30" s="122">
        <f t="shared" si="6"/>
        <v>0.53</v>
      </c>
      <c r="Q30" s="92"/>
      <c r="R30" s="92"/>
      <c r="S30" s="92"/>
      <c r="T30" s="92"/>
      <c r="U30" s="80"/>
      <c r="V30" s="80"/>
      <c r="W30" s="80"/>
    </row>
    <row r="31" ht="15.0" customHeight="1">
      <c r="A31" s="80"/>
      <c r="B31" s="124">
        <v>20.1</v>
      </c>
      <c r="C31" s="111" t="str">
        <f>IFERROR(VLOOKUP(B31,'Product Backlog'!$E$3:$H$147,2,FALSE),"")</f>
        <v>투어상품 DB관리</v>
      </c>
      <c r="D31" s="112">
        <f>IFERROR(VLOOKUP(B31,'Product Backlog'!$E$3:$H$147,4,FALSE),"")</f>
        <v>1.5</v>
      </c>
      <c r="E31" s="126" t="s">
        <v>210</v>
      </c>
      <c r="F31" s="91">
        <v>43602.0</v>
      </c>
      <c r="G31" s="129">
        <v>1.5</v>
      </c>
      <c r="H31" s="92"/>
      <c r="I31" s="116">
        <f>WORKDAY($D$3,(J31-1),Holidays!$C$5:$C$62)</f>
        <v>43607</v>
      </c>
      <c r="J31" s="117">
        <f t="shared" si="7"/>
        <v>8</v>
      </c>
      <c r="K31" s="131">
        <f t="shared" si="1"/>
        <v>12.5</v>
      </c>
      <c r="L31" s="121">
        <f t="shared" si="2"/>
        <v>12.5</v>
      </c>
      <c r="M31" s="121">
        <f t="shared" si="3"/>
        <v>12.5</v>
      </c>
      <c r="N31" s="121">
        <f t="shared" si="4"/>
        <v>17.5</v>
      </c>
      <c r="O31" s="121">
        <f t="shared" si="5"/>
        <v>35</v>
      </c>
      <c r="P31" s="122">
        <f t="shared" si="6"/>
        <v>0.5</v>
      </c>
      <c r="Q31" s="92"/>
      <c r="R31" s="92"/>
      <c r="S31" s="92"/>
      <c r="T31" s="92"/>
      <c r="U31" s="80"/>
      <c r="V31" s="80"/>
      <c r="W31" s="80"/>
    </row>
    <row r="32" ht="15.0" customHeight="1">
      <c r="A32" s="80"/>
      <c r="B32" s="124">
        <v>21.1</v>
      </c>
      <c r="C32" s="111" t="str">
        <f>IFERROR(VLOOKUP(B32,'Product Backlog'!$E$3:$H$147,2,FALSE),"")</f>
        <v>가이드 모집글 DB관리</v>
      </c>
      <c r="D32" s="112">
        <f>IFERROR(VLOOKUP(B32,'Product Backlog'!$E$3:$H$147,4,FALSE),"")</f>
        <v>1.5</v>
      </c>
      <c r="E32" s="126" t="s">
        <v>210</v>
      </c>
      <c r="F32" s="91">
        <v>43603.0</v>
      </c>
      <c r="G32" s="129">
        <v>2.0</v>
      </c>
      <c r="H32" s="92"/>
      <c r="I32" s="116">
        <f>WORKDAY($D$3,(J32-1),Holidays!$C$5:$C$62)</f>
        <v>43608</v>
      </c>
      <c r="J32" s="117">
        <f t="shared" si="7"/>
        <v>9</v>
      </c>
      <c r="K32" s="131">
        <f t="shared" si="1"/>
        <v>10</v>
      </c>
      <c r="L32" s="121">
        <f t="shared" si="2"/>
        <v>10</v>
      </c>
      <c r="M32" s="121">
        <f t="shared" si="3"/>
        <v>12.5</v>
      </c>
      <c r="N32" s="121">
        <f t="shared" si="4"/>
        <v>17.5</v>
      </c>
      <c r="O32" s="121">
        <f t="shared" si="5"/>
        <v>40</v>
      </c>
      <c r="P32" s="122">
        <f t="shared" si="6"/>
        <v>0.44</v>
      </c>
      <c r="Q32" s="92"/>
      <c r="R32" s="92"/>
      <c r="S32" s="92"/>
      <c r="T32" s="92"/>
      <c r="U32" s="80"/>
      <c r="V32" s="80"/>
      <c r="W32" s="80"/>
    </row>
    <row r="33" ht="15.0" customHeight="1">
      <c r="A33" s="80"/>
      <c r="B33" s="124">
        <v>22.1</v>
      </c>
      <c r="C33" s="111" t="str">
        <f>IFERROR(VLOOKUP(B33,'Product Backlog'!$E$3:$H$147,2,FALSE),"")</f>
        <v>monaca 학습</v>
      </c>
      <c r="D33" s="112">
        <f>IFERROR(VLOOKUP(B33,'Product Backlog'!$E$3:$H$147,4,FALSE),"")</f>
        <v>2</v>
      </c>
      <c r="E33" s="126" t="s">
        <v>210</v>
      </c>
      <c r="F33" s="93">
        <v>43609.0</v>
      </c>
      <c r="G33" s="129">
        <v>2.0</v>
      </c>
      <c r="H33" s="92"/>
      <c r="I33" s="116">
        <f>WORKDAY($D$3,(J33-1),Holidays!$C$5:$C$62)</f>
        <v>43609</v>
      </c>
      <c r="J33" s="117">
        <f t="shared" si="7"/>
        <v>10</v>
      </c>
      <c r="K33" s="131">
        <f t="shared" si="1"/>
        <v>7.5</v>
      </c>
      <c r="L33" s="121">
        <f t="shared" si="2"/>
        <v>7.5</v>
      </c>
      <c r="M33" s="121">
        <f t="shared" si="3"/>
        <v>9.5</v>
      </c>
      <c r="N33" s="121">
        <f t="shared" si="4"/>
        <v>20.5</v>
      </c>
      <c r="O33" s="121">
        <f t="shared" si="5"/>
        <v>45</v>
      </c>
      <c r="P33" s="122">
        <f t="shared" si="6"/>
        <v>0.46</v>
      </c>
      <c r="Q33" s="92"/>
      <c r="R33" s="92"/>
      <c r="S33" s="92"/>
      <c r="T33" s="92"/>
      <c r="U33" s="80"/>
      <c r="V33" s="80"/>
      <c r="W33" s="80"/>
    </row>
    <row r="34" ht="15.0" customHeight="1">
      <c r="A34" s="80"/>
      <c r="B34" s="124">
        <v>23.1</v>
      </c>
      <c r="C34" s="111" t="str">
        <f>IFERROR(VLOOKUP(B34,'Product Backlog'!$E$3:$H$147,2,FALSE),"")</f>
        <v>결제 시스템 구축</v>
      </c>
      <c r="D34" s="112">
        <f>IFERROR(VLOOKUP(B34,'Product Backlog'!$E$3:$H$147,4,FALSE),"")</f>
        <v>2</v>
      </c>
      <c r="E34" s="126" t="s">
        <v>210</v>
      </c>
      <c r="F34" s="91">
        <v>43609.0</v>
      </c>
      <c r="G34" s="129">
        <v>2.5</v>
      </c>
      <c r="H34" s="92"/>
      <c r="I34" s="116">
        <f>WORKDAY($D$3,(J34-1),Holidays!$C$5:$C$62)</f>
        <v>43612</v>
      </c>
      <c r="J34" s="117">
        <f t="shared" si="7"/>
        <v>11</v>
      </c>
      <c r="K34" s="131">
        <f t="shared" si="1"/>
        <v>5</v>
      </c>
      <c r="L34" s="121">
        <f t="shared" si="2"/>
        <v>5</v>
      </c>
      <c r="M34" s="121">
        <f t="shared" si="3"/>
        <v>3</v>
      </c>
      <c r="N34" s="121">
        <f t="shared" si="4"/>
        <v>27</v>
      </c>
      <c r="O34" s="121">
        <f t="shared" si="5"/>
        <v>50</v>
      </c>
      <c r="P34" s="122">
        <f t="shared" si="6"/>
        <v>0.54</v>
      </c>
      <c r="Q34" s="92"/>
      <c r="R34" s="92"/>
      <c r="S34" s="92"/>
      <c r="T34" s="92"/>
      <c r="U34" s="80"/>
      <c r="V34" s="80"/>
      <c r="W34" s="80"/>
    </row>
    <row r="35" ht="15.0" customHeight="1">
      <c r="A35" s="80"/>
      <c r="B35" s="124">
        <v>23.2</v>
      </c>
      <c r="C35" s="111" t="str">
        <f>IFERROR(VLOOKUP(B35,'Product Backlog'!$E$3:$H$147,2,FALSE),"")</f>
        <v>환불 시스템 구축</v>
      </c>
      <c r="D35" s="112">
        <f>IFERROR(VLOOKUP(B35,'Product Backlog'!$E$3:$H$147,4,FALSE),"")</f>
        <v>2</v>
      </c>
      <c r="E35" s="126" t="s">
        <v>210</v>
      </c>
      <c r="F35" s="91">
        <v>43610.0</v>
      </c>
      <c r="G35" s="129">
        <v>2.0</v>
      </c>
      <c r="H35" s="92"/>
      <c r="I35" s="116">
        <f>WORKDAY($D$3,(J35-1),Holidays!$C$5:$C$62)</f>
        <v>43613</v>
      </c>
      <c r="J35" s="117">
        <f t="shared" si="7"/>
        <v>12</v>
      </c>
      <c r="K35" s="131">
        <f t="shared" si="1"/>
        <v>2.5</v>
      </c>
      <c r="L35" s="121">
        <f t="shared" si="2"/>
        <v>2.5</v>
      </c>
      <c r="M35" s="121">
        <f t="shared" si="3"/>
        <v>1.5</v>
      </c>
      <c r="N35" s="121">
        <f t="shared" si="4"/>
        <v>28.5</v>
      </c>
      <c r="O35" s="121">
        <f t="shared" si="5"/>
        <v>55</v>
      </c>
      <c r="P35" s="122">
        <f t="shared" si="6"/>
        <v>0.52</v>
      </c>
      <c r="Q35" s="92"/>
      <c r="R35" s="92"/>
      <c r="S35" s="92"/>
      <c r="T35" s="92"/>
      <c r="U35" s="80"/>
      <c r="V35" s="80"/>
      <c r="W35" s="80"/>
    </row>
    <row r="36" ht="15.0" customHeight="1">
      <c r="A36" s="80"/>
      <c r="B36" s="141">
        <v>14.1</v>
      </c>
      <c r="C36" s="111" t="str">
        <f>IFERROR(VLOOKUP(B36,'Product Backlog'!$E$3:$H$147,2,FALSE),"")</f>
        <v>결제 화면 디자인</v>
      </c>
      <c r="D36" s="112">
        <f>IFERROR(VLOOKUP(B36,'Product Backlog'!$E$3:$H$147,4,FALSE),"")</f>
        <v>1.5</v>
      </c>
      <c r="E36" s="126" t="s">
        <v>210</v>
      </c>
      <c r="F36" s="93">
        <v>43608.0</v>
      </c>
      <c r="G36" s="129">
        <v>1.5</v>
      </c>
      <c r="H36" s="92"/>
      <c r="I36" s="116">
        <f>WORKDAY($D$3,(J36-1),Holidays!$C$5:$C$62)</f>
        <v>43614</v>
      </c>
      <c r="J36" s="117">
        <f t="shared" si="7"/>
        <v>13</v>
      </c>
      <c r="K36" s="131">
        <f t="shared" si="1"/>
        <v>0</v>
      </c>
      <c r="L36" s="121">
        <f t="shared" si="2"/>
        <v>0</v>
      </c>
      <c r="M36" s="121">
        <f t="shared" si="3"/>
        <v>1.5</v>
      </c>
      <c r="N36" s="121">
        <f t="shared" si="4"/>
        <v>28.5</v>
      </c>
      <c r="O36" s="121">
        <f t="shared" si="5"/>
        <v>60</v>
      </c>
      <c r="P36" s="122">
        <f t="shared" si="6"/>
        <v>0.48</v>
      </c>
      <c r="Q36" s="92"/>
      <c r="R36" s="92"/>
      <c r="S36" s="92"/>
      <c r="T36" s="92"/>
      <c r="U36" s="80"/>
      <c r="V36" s="80"/>
      <c r="W36" s="80"/>
    </row>
    <row r="37" ht="15.0" customHeight="1">
      <c r="A37" s="80"/>
      <c r="B37" s="141">
        <v>14.2</v>
      </c>
      <c r="C37" s="111" t="str">
        <f>IFERROR(VLOOKUP(B37,'Product Backlog'!$E$3:$H$147,2,FALSE),"")</f>
        <v>결제 시스템과 연동</v>
      </c>
      <c r="D37" s="112">
        <f>IFERROR(VLOOKUP(B37,'Product Backlog'!$E$3:$H$147,4,FALSE),"")</f>
        <v>2</v>
      </c>
      <c r="E37" s="126" t="s">
        <v>210</v>
      </c>
      <c r="F37" s="93">
        <v>43612.0</v>
      </c>
      <c r="G37" s="129">
        <v>1.5</v>
      </c>
      <c r="H37" s="92"/>
      <c r="I37" s="116">
        <f>WORKDAY($D$3,(J37-1),Holidays!$C$5:$C$62)</f>
        <v>43615</v>
      </c>
      <c r="J37" s="117">
        <f t="shared" si="7"/>
        <v>14</v>
      </c>
      <c r="K37" s="131">
        <f t="shared" si="1"/>
        <v>-2.5</v>
      </c>
      <c r="L37" s="121">
        <f t="shared" si="2"/>
        <v>0</v>
      </c>
      <c r="M37" s="121">
        <f t="shared" si="3"/>
        <v>1.5</v>
      </c>
      <c r="N37" s="121">
        <f t="shared" si="4"/>
        <v>28.5</v>
      </c>
      <c r="O37" s="121">
        <f t="shared" si="5"/>
        <v>65</v>
      </c>
      <c r="P37" s="122">
        <f t="shared" si="6"/>
        <v>0.44</v>
      </c>
      <c r="Q37" s="80"/>
      <c r="R37" s="92"/>
      <c r="S37" s="92"/>
      <c r="T37" s="92"/>
      <c r="U37" s="80"/>
      <c r="V37" s="80"/>
      <c r="W37" s="80"/>
    </row>
    <row r="38" ht="15.0" customHeight="1">
      <c r="A38" s="80"/>
      <c r="B38" s="124">
        <v>11.4</v>
      </c>
      <c r="C38" s="111" t="str">
        <f>IFERROR(VLOOKUP(B38,'Product Backlog'!$E$3:$H$147,2,FALSE),"")</f>
        <v>투어 선택 후 서버로 사용자 정보전송</v>
      </c>
      <c r="D38" s="112">
        <f>IFERROR(VLOOKUP(B38,'Product Backlog'!$E$3:$H$147,4,FALSE),"")</f>
        <v>0.5</v>
      </c>
      <c r="E38" s="126" t="s">
        <v>210</v>
      </c>
      <c r="F38" s="91">
        <v>43601.0</v>
      </c>
      <c r="G38" s="129">
        <v>1.0</v>
      </c>
      <c r="H38" s="92"/>
      <c r="I38" s="116">
        <f>WORKDAY($D$3,(J38-1),Holidays!$C$5:$C$62)</f>
        <v>43616</v>
      </c>
      <c r="J38" s="117">
        <f t="shared" si="7"/>
        <v>15</v>
      </c>
      <c r="K38" s="131">
        <f t="shared" si="1"/>
        <v>-5</v>
      </c>
      <c r="L38" s="121">
        <f t="shared" si="2"/>
        <v>0</v>
      </c>
      <c r="M38" s="121">
        <f t="shared" si="3"/>
        <v>1.5</v>
      </c>
      <c r="N38" s="121">
        <f t="shared" si="4"/>
        <v>28.5</v>
      </c>
      <c r="O38" s="121">
        <f t="shared" si="5"/>
        <v>70</v>
      </c>
      <c r="P38" s="122">
        <f t="shared" si="6"/>
        <v>0.41</v>
      </c>
      <c r="Q38" s="80"/>
      <c r="R38" s="80"/>
      <c r="S38" s="80"/>
      <c r="T38" s="92"/>
      <c r="U38" s="80"/>
      <c r="V38" s="80"/>
      <c r="W38" s="80"/>
    </row>
    <row r="39" ht="15.0" customHeight="1">
      <c r="A39" s="80"/>
      <c r="B39" s="124">
        <v>11.5</v>
      </c>
      <c r="C39" s="111" t="str">
        <f>IFERROR(VLOOKUP(B39,'Product Backlog'!$E$3:$H$147,2,FALSE),"")</f>
        <v>게시글 데이터 베이스에 신청자 정보 저장</v>
      </c>
      <c r="D39" s="112">
        <f>IFERROR(VLOOKUP(B39,'Product Backlog'!$E$3:$H$147,4,FALSE),"")</f>
        <v>0.5</v>
      </c>
      <c r="E39" s="126" t="s">
        <v>210</v>
      </c>
      <c r="F39" s="91">
        <v>43601.0</v>
      </c>
      <c r="G39" s="129">
        <v>1.5</v>
      </c>
      <c r="H39" s="92"/>
      <c r="I39" s="116">
        <f>WORKDAY($D$3,(J39-1),Holidays!$C$5:$C$62)</f>
        <v>43619</v>
      </c>
      <c r="J39" s="117">
        <f t="shared" si="7"/>
        <v>16</v>
      </c>
      <c r="K39" s="131">
        <f t="shared" si="1"/>
        <v>-7.5</v>
      </c>
      <c r="L39" s="121">
        <f t="shared" si="2"/>
        <v>0</v>
      </c>
      <c r="M39" s="121">
        <f t="shared" si="3"/>
        <v>1.5</v>
      </c>
      <c r="N39" s="121">
        <f t="shared" si="4"/>
        <v>28.5</v>
      </c>
      <c r="O39" s="121">
        <f t="shared" si="5"/>
        <v>75</v>
      </c>
      <c r="P39" s="122">
        <f t="shared" si="6"/>
        <v>0.38</v>
      </c>
      <c r="Q39" s="80"/>
      <c r="R39" s="80"/>
      <c r="S39" s="80"/>
      <c r="T39" s="80"/>
      <c r="U39" s="80"/>
      <c r="V39" s="80"/>
      <c r="W39" s="80"/>
    </row>
    <row r="40" ht="15.0" customHeight="1">
      <c r="A40" s="80"/>
      <c r="B40" s="124">
        <v>17.1</v>
      </c>
      <c r="C40" s="111" t="str">
        <f>IFERROR(VLOOKUP(B40,'Product Backlog'!$E$3:$H$147,2,FALSE),"")</f>
        <v>게시글 상태 변경</v>
      </c>
      <c r="D40" s="112">
        <f>IFERROR(VLOOKUP(B40,'Product Backlog'!$E$3:$H$147,4,FALSE),"")</f>
        <v>2</v>
      </c>
      <c r="E40" s="126" t="s">
        <v>210</v>
      </c>
      <c r="F40" s="91">
        <v>43603.0</v>
      </c>
      <c r="G40" s="129">
        <v>1.0</v>
      </c>
      <c r="H40" s="92"/>
      <c r="I40" s="116">
        <f>WORKDAY($D$3,(J40-1),Holidays!$C$5:$C$62)</f>
        <v>43620</v>
      </c>
      <c r="J40" s="117">
        <f t="shared" si="7"/>
        <v>17</v>
      </c>
      <c r="K40" s="131">
        <f t="shared" si="1"/>
        <v>-10</v>
      </c>
      <c r="L40" s="121">
        <f t="shared" si="2"/>
        <v>0</v>
      </c>
      <c r="M40" s="121">
        <f t="shared" si="3"/>
        <v>1.5</v>
      </c>
      <c r="N40" s="121">
        <f t="shared" si="4"/>
        <v>28.5</v>
      </c>
      <c r="O40" s="121">
        <f t="shared" si="5"/>
        <v>80</v>
      </c>
      <c r="P40" s="122">
        <f t="shared" si="6"/>
        <v>0.36</v>
      </c>
      <c r="Q40" s="80"/>
      <c r="R40" s="80"/>
      <c r="S40" s="80"/>
      <c r="T40" s="80"/>
      <c r="U40" s="80"/>
      <c r="V40" s="80"/>
      <c r="W40" s="80"/>
    </row>
    <row r="41" ht="15.0" customHeight="1">
      <c r="A41" s="80"/>
      <c r="B41" s="141">
        <v>12.4</v>
      </c>
      <c r="C41" s="111" t="str">
        <f>IFERROR(VLOOKUP(B41,'Product Backlog'!$E$3:$H$147,2,FALSE),"")</f>
        <v>가이드 모집 게시글에 신청 기능 구현</v>
      </c>
      <c r="D41" s="112">
        <f>IFERROR(VLOOKUP(B41,'Product Backlog'!$E$3:$H$147,4,FALSE),"")</f>
        <v>1</v>
      </c>
      <c r="E41" s="126" t="s">
        <v>210</v>
      </c>
      <c r="F41" s="91">
        <v>43604.0</v>
      </c>
      <c r="G41" s="129">
        <v>1.0</v>
      </c>
      <c r="H41" s="92"/>
      <c r="I41" s="116">
        <f>WORKDAY($D$3,(J41-1),Holidays!$C$5:$C$62)</f>
        <v>43621</v>
      </c>
      <c r="J41" s="117">
        <f t="shared" si="7"/>
        <v>18</v>
      </c>
      <c r="K41" s="131">
        <f t="shared" si="1"/>
        <v>-12.5</v>
      </c>
      <c r="L41" s="121">
        <f t="shared" si="2"/>
        <v>0</v>
      </c>
      <c r="M41" s="121">
        <f t="shared" si="3"/>
        <v>1.5</v>
      </c>
      <c r="N41" s="121">
        <f t="shared" si="4"/>
        <v>28.5</v>
      </c>
      <c r="O41" s="121">
        <f t="shared" si="5"/>
        <v>85</v>
      </c>
      <c r="P41" s="122">
        <f t="shared" si="6"/>
        <v>0.34</v>
      </c>
      <c r="Q41" s="80"/>
      <c r="R41" s="80"/>
      <c r="S41" s="80"/>
      <c r="T41" s="80"/>
      <c r="U41" s="80"/>
      <c r="V41" s="80"/>
      <c r="W41" s="80"/>
    </row>
    <row r="42" ht="15.0" customHeight="1">
      <c r="A42" s="80"/>
      <c r="B42" s="141">
        <v>25.1</v>
      </c>
      <c r="C42" s="111" t="str">
        <f>IFERROR(VLOOKUP(B42,'Product Backlog'!$E$3:$H$147,2,FALSE),"")</f>
        <v>사용자의 예약 및 결제 상품 조회 페이지</v>
      </c>
      <c r="D42" s="112">
        <f>IFERROR(VLOOKUP(B42,'Product Backlog'!$E$3:$H$147,4,FALSE),"")</f>
        <v>2</v>
      </c>
      <c r="E42" s="126" t="s">
        <v>210</v>
      </c>
      <c r="F42" s="91">
        <v>43604.0</v>
      </c>
      <c r="G42" s="129">
        <v>2.0</v>
      </c>
      <c r="H42" s="92"/>
      <c r="I42" s="116">
        <f>WORKDAY($D$3,(J42-1),Holidays!$C$5:$C$62)</f>
        <v>43623</v>
      </c>
      <c r="J42" s="117">
        <f t="shared" si="7"/>
        <v>19</v>
      </c>
      <c r="K42" s="131">
        <f t="shared" si="1"/>
        <v>-15</v>
      </c>
      <c r="L42" s="121">
        <f t="shared" si="2"/>
        <v>0</v>
      </c>
      <c r="M42" s="121">
        <f t="shared" si="3"/>
        <v>1.5</v>
      </c>
      <c r="N42" s="121">
        <f t="shared" si="4"/>
        <v>28.5</v>
      </c>
      <c r="O42" s="121">
        <f t="shared" si="5"/>
        <v>90</v>
      </c>
      <c r="P42" s="122">
        <f t="shared" si="6"/>
        <v>0.32</v>
      </c>
      <c r="Q42" s="80"/>
      <c r="R42" s="80"/>
      <c r="S42" s="80"/>
      <c r="T42" s="80"/>
      <c r="U42" s="80"/>
      <c r="V42" s="80"/>
      <c r="W42" s="80"/>
    </row>
    <row r="43" ht="15.0" customHeight="1">
      <c r="A43" s="80"/>
      <c r="B43" s="141"/>
      <c r="C43" s="111"/>
      <c r="D43" s="112"/>
      <c r="E43" s="126"/>
      <c r="F43" s="91"/>
      <c r="G43" s="129"/>
      <c r="H43" s="92"/>
      <c r="I43" s="116">
        <f>WORKDAY($D$3,(J43-1),Holidays!$C$5:$C$62)</f>
        <v>43626</v>
      </c>
      <c r="J43" s="117">
        <f t="shared" si="7"/>
        <v>20</v>
      </c>
      <c r="K43" s="131">
        <f t="shared" si="1"/>
        <v>-17.5</v>
      </c>
      <c r="L43" s="121">
        <f t="shared" si="2"/>
        <v>0</v>
      </c>
      <c r="M43" s="121">
        <f t="shared" si="3"/>
        <v>1.5</v>
      </c>
      <c r="N43" s="121">
        <f t="shared" si="4"/>
        <v>28.5</v>
      </c>
      <c r="O43" s="121">
        <f t="shared" si="5"/>
        <v>95</v>
      </c>
      <c r="P43" s="122">
        <f t="shared" si="6"/>
        <v>0.3</v>
      </c>
      <c r="Q43" s="80"/>
      <c r="R43" s="80"/>
      <c r="S43" s="80"/>
      <c r="T43" s="80"/>
      <c r="U43" s="80"/>
      <c r="V43" s="80"/>
      <c r="W43" s="80"/>
    </row>
    <row r="44" ht="15.0" customHeight="1">
      <c r="A44" s="80"/>
      <c r="B44" s="141"/>
      <c r="C44" s="111"/>
      <c r="D44" s="112"/>
      <c r="E44" s="126"/>
      <c r="F44" s="91"/>
      <c r="G44" s="129"/>
      <c r="H44" s="92"/>
      <c r="I44" s="116">
        <f>WORKDAY($D$3,(J44-1),Holidays!$C$5:$C$62)</f>
        <v>43627</v>
      </c>
      <c r="J44" s="117">
        <f t="shared" si="7"/>
        <v>21</v>
      </c>
      <c r="K44" s="131">
        <f t="shared" si="1"/>
        <v>-20</v>
      </c>
      <c r="L44" s="121">
        <f t="shared" si="2"/>
        <v>0</v>
      </c>
      <c r="M44" s="121">
        <f t="shared" si="3"/>
        <v>1.5</v>
      </c>
      <c r="N44" s="121">
        <f t="shared" si="4"/>
        <v>28.5</v>
      </c>
      <c r="O44" s="121">
        <f t="shared" si="5"/>
        <v>100</v>
      </c>
      <c r="P44" s="122">
        <f t="shared" si="6"/>
        <v>0.29</v>
      </c>
      <c r="Q44" s="80"/>
      <c r="R44" s="80"/>
      <c r="S44" s="80"/>
      <c r="T44" s="80"/>
      <c r="U44" s="80"/>
      <c r="V44" s="80"/>
      <c r="W44" s="80"/>
    </row>
    <row r="45" ht="15.0" customHeight="1">
      <c r="A45" s="80"/>
      <c r="B45" s="124"/>
      <c r="C45" s="111" t="str">
        <f>IFERROR(VLOOKUP(B45,'Product Backlog'!$E$3:$H$147,2,FALSE),"")</f>
        <v/>
      </c>
      <c r="D45" s="112" t="str">
        <f>IFERROR(VLOOKUP(B45,'Product Backlog'!$E$3:$H$147,4,FALSE),"")</f>
        <v/>
      </c>
      <c r="E45" s="127" t="s">
        <v>211</v>
      </c>
      <c r="F45" s="134" t="s">
        <v>211</v>
      </c>
      <c r="G45" s="130" t="s">
        <v>211</v>
      </c>
      <c r="H45" s="92"/>
      <c r="I45" s="116">
        <f>WORKDAY($D$3,(J45-1),Holidays!$C$5:$C$62)</f>
        <v>43628</v>
      </c>
      <c r="J45" s="117">
        <f t="shared" si="7"/>
        <v>22</v>
      </c>
      <c r="K45" s="131">
        <f t="shared" si="1"/>
        <v>-22.5</v>
      </c>
      <c r="L45" s="121">
        <f t="shared" si="2"/>
        <v>0</v>
      </c>
      <c r="M45" s="121">
        <f t="shared" si="3"/>
        <v>1.5</v>
      </c>
      <c r="N45" s="121">
        <f t="shared" si="4"/>
        <v>28.5</v>
      </c>
      <c r="O45" s="121">
        <f t="shared" si="5"/>
        <v>105</v>
      </c>
      <c r="P45" s="122">
        <f t="shared" si="6"/>
        <v>0.27</v>
      </c>
      <c r="Q45" s="80"/>
      <c r="R45" s="80"/>
      <c r="S45" s="80"/>
      <c r="T45" s="80"/>
      <c r="U45" s="80"/>
      <c r="V45" s="80"/>
      <c r="W45" s="80"/>
    </row>
    <row r="46" ht="15.0" customHeight="1">
      <c r="A46" s="80"/>
      <c r="B46" s="124"/>
      <c r="C46" s="111" t="str">
        <f>IFERROR(VLOOKUP(B46,'Product Backlog'!$E$3:$H$147,2,FALSE),"")</f>
        <v/>
      </c>
      <c r="D46" s="112" t="str">
        <f>IFERROR(VLOOKUP(B46,'Product Backlog'!$E$3:$H$147,4,FALSE),"")</f>
        <v/>
      </c>
      <c r="E46" s="127" t="s">
        <v>211</v>
      </c>
      <c r="F46" s="134" t="s">
        <v>211</v>
      </c>
      <c r="G46" s="130" t="s">
        <v>211</v>
      </c>
      <c r="H46" s="92"/>
      <c r="I46" s="116">
        <f>WORKDAY($D$3,(J46-1),Holidays!$C$5:$C$62)</f>
        <v>43629</v>
      </c>
      <c r="J46" s="117">
        <f t="shared" si="7"/>
        <v>23</v>
      </c>
      <c r="K46" s="131">
        <f t="shared" si="1"/>
        <v>-25</v>
      </c>
      <c r="L46" s="121">
        <f t="shared" si="2"/>
        <v>0</v>
      </c>
      <c r="M46" s="121">
        <f t="shared" si="3"/>
        <v>1.5</v>
      </c>
      <c r="N46" s="121">
        <f t="shared" si="4"/>
        <v>28.5</v>
      </c>
      <c r="O46" s="121">
        <f t="shared" si="5"/>
        <v>110</v>
      </c>
      <c r="P46" s="122">
        <f t="shared" si="6"/>
        <v>0.26</v>
      </c>
      <c r="Q46" s="80"/>
      <c r="R46" s="80"/>
      <c r="S46" s="80"/>
      <c r="T46" s="80"/>
      <c r="U46" s="80"/>
      <c r="V46" s="80"/>
      <c r="W46" s="80"/>
    </row>
    <row r="47" ht="15.0" customHeight="1">
      <c r="A47" s="80"/>
      <c r="B47" s="124"/>
      <c r="C47" s="111" t="str">
        <f>IFERROR(VLOOKUP(B47,'Product Backlog'!$E$3:$H$147,2,FALSE),"")</f>
        <v/>
      </c>
      <c r="D47" s="112" t="str">
        <f>IFERROR(VLOOKUP(B47,'Product Backlog'!$E$3:$H$147,4,FALSE),"")</f>
        <v/>
      </c>
      <c r="E47" s="127" t="s">
        <v>211</v>
      </c>
      <c r="F47" s="134" t="s">
        <v>211</v>
      </c>
      <c r="G47" s="130" t="s">
        <v>211</v>
      </c>
      <c r="H47" s="92"/>
      <c r="I47" s="116">
        <f>WORKDAY($D$3,(J47-1),Holidays!$C$5:$C$62)</f>
        <v>43630</v>
      </c>
      <c r="J47" s="117">
        <f t="shared" si="7"/>
        <v>24</v>
      </c>
      <c r="K47" s="131">
        <f t="shared" si="1"/>
        <v>-27.5</v>
      </c>
      <c r="L47" s="121">
        <f t="shared" si="2"/>
        <v>0</v>
      </c>
      <c r="M47" s="121">
        <f t="shared" si="3"/>
        <v>1.5</v>
      </c>
      <c r="N47" s="121">
        <f t="shared" si="4"/>
        <v>28.5</v>
      </c>
      <c r="O47" s="121">
        <f t="shared" si="5"/>
        <v>115</v>
      </c>
      <c r="P47" s="122">
        <f t="shared" si="6"/>
        <v>0.25</v>
      </c>
      <c r="Q47" s="80"/>
      <c r="R47" s="80"/>
      <c r="S47" s="80"/>
      <c r="T47" s="80"/>
      <c r="U47" s="80"/>
      <c r="V47" s="80"/>
      <c r="W47" s="80"/>
    </row>
    <row r="48" ht="15.0" customHeight="1">
      <c r="A48" s="80"/>
      <c r="B48" s="124"/>
      <c r="C48" s="111" t="str">
        <f>IFERROR(VLOOKUP(B48,'Product Backlog'!$E$3:$H$147,2,FALSE),"")</f>
        <v/>
      </c>
      <c r="D48" s="112" t="str">
        <f>IFERROR(VLOOKUP(B48,'Product Backlog'!$E$3:$H$147,4,FALSE),"")</f>
        <v/>
      </c>
      <c r="E48" s="127" t="s">
        <v>211</v>
      </c>
      <c r="F48" s="134" t="s">
        <v>211</v>
      </c>
      <c r="G48" s="130" t="s">
        <v>211</v>
      </c>
      <c r="H48" s="92"/>
      <c r="I48" s="116">
        <f>WORKDAY($D$3,(J48-1),Holidays!$C$5:$C$62)</f>
        <v>43633</v>
      </c>
      <c r="J48" s="117">
        <f t="shared" si="7"/>
        <v>25</v>
      </c>
      <c r="K48" s="131">
        <f t="shared" si="1"/>
        <v>-30</v>
      </c>
      <c r="L48" s="121">
        <f t="shared" si="2"/>
        <v>0</v>
      </c>
      <c r="M48" s="121">
        <f t="shared" si="3"/>
        <v>1.5</v>
      </c>
      <c r="N48" s="121">
        <f t="shared" si="4"/>
        <v>28.5</v>
      </c>
      <c r="O48" s="121">
        <f t="shared" si="5"/>
        <v>120</v>
      </c>
      <c r="P48" s="122">
        <f t="shared" si="6"/>
        <v>0.24</v>
      </c>
      <c r="Q48" s="80"/>
      <c r="R48" s="80"/>
      <c r="S48" s="80"/>
      <c r="T48" s="80"/>
      <c r="U48" s="80"/>
      <c r="V48" s="80"/>
      <c r="W48" s="80"/>
    </row>
    <row r="49" ht="15.0" customHeight="1">
      <c r="A49" s="80"/>
      <c r="B49" s="124"/>
      <c r="C49" s="111" t="str">
        <f>IFERROR(VLOOKUP(B49,'Product Backlog'!$E$3:$H$147,2,FALSE),"")</f>
        <v/>
      </c>
      <c r="D49" s="112" t="str">
        <f>IFERROR(VLOOKUP(B49,'Product Backlog'!$E$3:$H$147,4,FALSE),"")</f>
        <v/>
      </c>
      <c r="E49" s="127" t="s">
        <v>211</v>
      </c>
      <c r="F49" s="134" t="s">
        <v>211</v>
      </c>
      <c r="G49" s="130" t="s">
        <v>211</v>
      </c>
      <c r="H49" s="92"/>
      <c r="I49" s="116">
        <f>WORKDAY($D$3,(J49-1),Holidays!$C$5:$C$62)</f>
        <v>43634</v>
      </c>
      <c r="J49" s="117">
        <f t="shared" si="7"/>
        <v>26</v>
      </c>
      <c r="K49" s="131">
        <f t="shared" si="1"/>
        <v>-32.5</v>
      </c>
      <c r="L49" s="121">
        <f t="shared" si="2"/>
        <v>0</v>
      </c>
      <c r="M49" s="121">
        <f t="shared" si="3"/>
        <v>1.5</v>
      </c>
      <c r="N49" s="121">
        <f t="shared" si="4"/>
        <v>28.5</v>
      </c>
      <c r="O49" s="121">
        <f t="shared" si="5"/>
        <v>125</v>
      </c>
      <c r="P49" s="122">
        <f t="shared" si="6"/>
        <v>0.23</v>
      </c>
      <c r="Q49" s="80"/>
      <c r="R49" s="80"/>
      <c r="S49" s="80"/>
      <c r="T49" s="80"/>
      <c r="U49" s="80"/>
      <c r="V49" s="80"/>
      <c r="W49" s="80"/>
    </row>
    <row r="50" ht="15.0" customHeight="1">
      <c r="A50" s="80"/>
      <c r="B50" s="124"/>
      <c r="C50" s="111" t="str">
        <f>IFERROR(VLOOKUP(B50,'Product Backlog'!$E$3:$H$147,2,FALSE),"")</f>
        <v/>
      </c>
      <c r="D50" s="112" t="str">
        <f>IFERROR(VLOOKUP(B50,'Product Backlog'!$E$3:$H$147,4,FALSE),"")</f>
        <v/>
      </c>
      <c r="E50" s="127" t="s">
        <v>211</v>
      </c>
      <c r="F50" s="134" t="s">
        <v>211</v>
      </c>
      <c r="G50" s="130" t="s">
        <v>211</v>
      </c>
      <c r="H50" s="92"/>
      <c r="I50" s="116">
        <f>WORKDAY($D$3,(J50-1),Holidays!$C$5:$C$62)</f>
        <v>43635</v>
      </c>
      <c r="J50" s="117">
        <f t="shared" si="7"/>
        <v>27</v>
      </c>
      <c r="K50" s="131">
        <f t="shared" si="1"/>
        <v>-35</v>
      </c>
      <c r="L50" s="121">
        <f t="shared" si="2"/>
        <v>0</v>
      </c>
      <c r="M50" s="121">
        <f t="shared" si="3"/>
        <v>1.5</v>
      </c>
      <c r="N50" s="121">
        <f t="shared" si="4"/>
        <v>28.5</v>
      </c>
      <c r="O50" s="121">
        <f t="shared" si="5"/>
        <v>130</v>
      </c>
      <c r="P50" s="122">
        <f t="shared" si="6"/>
        <v>0.22</v>
      </c>
      <c r="Q50" s="80"/>
      <c r="R50" s="80"/>
      <c r="S50" s="80"/>
      <c r="T50" s="80"/>
      <c r="U50" s="80"/>
      <c r="V50" s="80"/>
      <c r="W50" s="80"/>
    </row>
    <row r="51" ht="15.0" customHeight="1">
      <c r="A51" s="80"/>
      <c r="B51" s="124"/>
      <c r="C51" s="111" t="str">
        <f>IFERROR(VLOOKUP(B51,'Product Backlog'!$E$3:$H$147,2,FALSE),"")</f>
        <v/>
      </c>
      <c r="D51" s="112" t="str">
        <f>IFERROR(VLOOKUP(B51,'Product Backlog'!$E$3:$H$147,4,FALSE),"")</f>
        <v/>
      </c>
      <c r="E51" s="127" t="s">
        <v>211</v>
      </c>
      <c r="F51" s="134" t="s">
        <v>211</v>
      </c>
      <c r="G51" s="130" t="s">
        <v>211</v>
      </c>
      <c r="H51" s="92"/>
      <c r="I51" s="116">
        <f>WORKDAY($D$3,(J51-1),Holidays!$C$5:$C$62)</f>
        <v>43636</v>
      </c>
      <c r="J51" s="117">
        <f t="shared" si="7"/>
        <v>28</v>
      </c>
      <c r="K51" s="131">
        <f t="shared" si="1"/>
        <v>-37.5</v>
      </c>
      <c r="L51" s="121">
        <f t="shared" si="2"/>
        <v>0</v>
      </c>
      <c r="M51" s="121">
        <f t="shared" si="3"/>
        <v>1.5</v>
      </c>
      <c r="N51" s="121">
        <f t="shared" si="4"/>
        <v>28.5</v>
      </c>
      <c r="O51" s="121">
        <f t="shared" si="5"/>
        <v>135</v>
      </c>
      <c r="P51" s="122">
        <f t="shared" si="6"/>
        <v>0.21</v>
      </c>
      <c r="Q51" s="80"/>
      <c r="R51" s="80"/>
      <c r="S51" s="80"/>
      <c r="T51" s="80"/>
      <c r="U51" s="80"/>
      <c r="V51" s="80"/>
      <c r="W51" s="80"/>
    </row>
    <row r="52" ht="15.0" customHeight="1">
      <c r="A52" s="80"/>
      <c r="B52" s="124"/>
      <c r="C52" s="111" t="str">
        <f>IFERROR(VLOOKUP(B52,'Product Backlog'!$E$3:$H$147,2,FALSE),"")</f>
        <v/>
      </c>
      <c r="D52" s="112" t="str">
        <f>IFERROR(VLOOKUP(B52,'Product Backlog'!$E$3:$H$147,4,FALSE),"")</f>
        <v/>
      </c>
      <c r="E52" s="127" t="s">
        <v>211</v>
      </c>
      <c r="F52" s="134" t="s">
        <v>211</v>
      </c>
      <c r="G52" s="130" t="s">
        <v>211</v>
      </c>
      <c r="H52" s="92"/>
      <c r="I52" s="116">
        <f>WORKDAY($D$3,(J52-1),Holidays!$C$5:$C$62)</f>
        <v>43637</v>
      </c>
      <c r="J52" s="117">
        <f t="shared" si="7"/>
        <v>29</v>
      </c>
      <c r="K52" s="131">
        <f t="shared" si="1"/>
        <v>-40</v>
      </c>
      <c r="L52" s="121">
        <f t="shared" si="2"/>
        <v>0</v>
      </c>
      <c r="M52" s="121">
        <f t="shared" si="3"/>
        <v>1.5</v>
      </c>
      <c r="N52" s="121">
        <f t="shared" si="4"/>
        <v>28.5</v>
      </c>
      <c r="O52" s="121">
        <f t="shared" si="5"/>
        <v>140</v>
      </c>
      <c r="P52" s="122">
        <f t="shared" si="6"/>
        <v>0.2</v>
      </c>
      <c r="Q52" s="80"/>
      <c r="R52" s="80"/>
      <c r="S52" s="80"/>
      <c r="T52" s="80"/>
      <c r="U52" s="80"/>
      <c r="V52" s="80"/>
      <c r="W52" s="80"/>
    </row>
    <row r="53" ht="15.0" customHeight="1">
      <c r="A53" s="80"/>
      <c r="B53" s="124"/>
      <c r="C53" s="111" t="str">
        <f>IFERROR(VLOOKUP(B53,'Product Backlog'!$E$3:$H$147,2,FALSE),"")</f>
        <v/>
      </c>
      <c r="D53" s="112" t="str">
        <f>IFERROR(VLOOKUP(B53,'Product Backlog'!$E$3:$H$147,4,FALSE),"")</f>
        <v/>
      </c>
      <c r="E53" s="127" t="s">
        <v>211</v>
      </c>
      <c r="F53" s="134" t="s">
        <v>211</v>
      </c>
      <c r="G53" s="130" t="s">
        <v>211</v>
      </c>
      <c r="H53" s="92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</row>
    <row r="54" ht="15.0" customHeight="1">
      <c r="A54" s="80"/>
      <c r="B54" s="124"/>
      <c r="C54" s="111" t="str">
        <f>IFERROR(VLOOKUP(B54,'Product Backlog'!$E$3:$H$147,2,FALSE),"")</f>
        <v/>
      </c>
      <c r="D54" s="112" t="str">
        <f>IFERROR(VLOOKUP(B54,'Product Backlog'!$E$3:$H$147,4,FALSE),"")</f>
        <v/>
      </c>
      <c r="E54" s="127" t="s">
        <v>211</v>
      </c>
      <c r="F54" s="134" t="s">
        <v>211</v>
      </c>
      <c r="G54" s="130" t="s">
        <v>211</v>
      </c>
      <c r="H54" s="92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ht="15.0" customHeight="1">
      <c r="A55" s="80"/>
      <c r="B55" s="124"/>
      <c r="C55" s="111" t="str">
        <f>IFERROR(VLOOKUP(B55,'Product Backlog'!$E$3:$H$147,2,FALSE),"")</f>
        <v/>
      </c>
      <c r="D55" s="112" t="str">
        <f>IFERROR(VLOOKUP(B55,'Product Backlog'!$E$3:$H$147,4,FALSE),"")</f>
        <v/>
      </c>
      <c r="E55" s="127" t="s">
        <v>211</v>
      </c>
      <c r="F55" s="134" t="s">
        <v>211</v>
      </c>
      <c r="G55" s="130" t="s">
        <v>211</v>
      </c>
      <c r="H55" s="92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</row>
    <row r="56" ht="15.0" customHeight="1">
      <c r="A56" s="80"/>
      <c r="B56" s="124"/>
      <c r="C56" s="111" t="str">
        <f>IFERROR(VLOOKUP(B56,'Product Backlog'!$E$3:$H$147,2,FALSE),"")</f>
        <v/>
      </c>
      <c r="D56" s="112" t="str">
        <f>IFERROR(VLOOKUP(B56,'Product Backlog'!$E$3:$H$147,4,FALSE),"")</f>
        <v/>
      </c>
      <c r="E56" s="127" t="s">
        <v>211</v>
      </c>
      <c r="F56" s="134" t="s">
        <v>211</v>
      </c>
      <c r="G56" s="130" t="s">
        <v>211</v>
      </c>
      <c r="H56" s="92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</row>
    <row r="57" ht="15.0" customHeight="1">
      <c r="A57" s="80"/>
      <c r="B57" s="124"/>
      <c r="C57" s="111" t="str">
        <f>IFERROR(VLOOKUP(B57,'Product Backlog'!$E$3:$H$147,2,FALSE),"")</f>
        <v/>
      </c>
      <c r="D57" s="112" t="str">
        <f>IFERROR(VLOOKUP(B57,'Product Backlog'!$E$3:$H$147,4,FALSE),"")</f>
        <v/>
      </c>
      <c r="E57" s="127" t="s">
        <v>211</v>
      </c>
      <c r="F57" s="134" t="s">
        <v>211</v>
      </c>
      <c r="G57" s="130" t="s">
        <v>211</v>
      </c>
      <c r="H57" s="92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</row>
    <row r="58" ht="15.0" customHeight="1">
      <c r="A58" s="80"/>
      <c r="B58" s="124"/>
      <c r="C58" s="111" t="str">
        <f>IFERROR(VLOOKUP(B58,'Product Backlog'!$E$3:$H$147,2,FALSE),"")</f>
        <v/>
      </c>
      <c r="D58" s="112" t="str">
        <f>IFERROR(VLOOKUP(B58,'Product Backlog'!$E$3:$H$147,4,FALSE),"")</f>
        <v/>
      </c>
      <c r="E58" s="127" t="s">
        <v>211</v>
      </c>
      <c r="F58" s="134" t="s">
        <v>211</v>
      </c>
      <c r="G58" s="130" t="s">
        <v>211</v>
      </c>
      <c r="H58" s="92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</row>
    <row r="59" ht="15.0" customHeight="1">
      <c r="A59" s="80"/>
      <c r="B59" s="124"/>
      <c r="C59" s="111" t="str">
        <f>IFERROR(VLOOKUP(B59,'Product Backlog'!$E$3:$H$147,2,FALSE),"")</f>
        <v/>
      </c>
      <c r="D59" s="112" t="str">
        <f>IFERROR(VLOOKUP(B59,'Product Backlog'!$E$3:$H$147,4,FALSE),"")</f>
        <v/>
      </c>
      <c r="E59" s="127" t="s">
        <v>211</v>
      </c>
      <c r="F59" s="134" t="s">
        <v>211</v>
      </c>
      <c r="G59" s="130" t="s">
        <v>211</v>
      </c>
      <c r="H59" s="92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</row>
    <row r="60" ht="15.0" customHeight="1">
      <c r="A60" s="80"/>
      <c r="B60" s="124"/>
      <c r="C60" s="111" t="str">
        <f>IFERROR(VLOOKUP(B60,'Product Backlog'!$E$3:$H$147,2,FALSE),"")</f>
        <v/>
      </c>
      <c r="D60" s="112" t="str">
        <f>IFERROR(VLOOKUP(B60,'Product Backlog'!$E$3:$H$147,4,FALSE),"")</f>
        <v/>
      </c>
      <c r="E60" s="127" t="s">
        <v>211</v>
      </c>
      <c r="F60" s="134" t="s">
        <v>211</v>
      </c>
      <c r="G60" s="130" t="s">
        <v>211</v>
      </c>
      <c r="H60" s="92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</row>
    <row r="61" ht="15.0" customHeight="1">
      <c r="A61" s="80"/>
      <c r="B61" s="124"/>
      <c r="C61" s="111" t="str">
        <f>IFERROR(VLOOKUP(B61,'Product Backlog'!$E$3:$H$147,2,FALSE),"")</f>
        <v/>
      </c>
      <c r="D61" s="112" t="str">
        <f>IFERROR(VLOOKUP(B61,'Product Backlog'!$E$3:$H$147,4,FALSE),"")</f>
        <v/>
      </c>
      <c r="E61" s="127" t="s">
        <v>211</v>
      </c>
      <c r="F61" s="134" t="s">
        <v>211</v>
      </c>
      <c r="G61" s="130" t="s">
        <v>211</v>
      </c>
      <c r="H61" s="92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</row>
    <row r="62" ht="15.0" customHeight="1">
      <c r="A62" s="80"/>
      <c r="B62" s="124"/>
      <c r="C62" s="111" t="str">
        <f>IFERROR(VLOOKUP(B62,'Product Backlog'!$E$3:$H$147,2,FALSE),"")</f>
        <v/>
      </c>
      <c r="D62" s="112" t="str">
        <f>IFERROR(VLOOKUP(B62,'Product Backlog'!$E$3:$H$147,4,FALSE),"")</f>
        <v/>
      </c>
      <c r="E62" s="127" t="s">
        <v>211</v>
      </c>
      <c r="F62" s="134" t="s">
        <v>211</v>
      </c>
      <c r="G62" s="130" t="s">
        <v>211</v>
      </c>
      <c r="H62" s="92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</row>
    <row r="63" ht="15.0" customHeight="1">
      <c r="A63" s="80"/>
      <c r="B63" s="124"/>
      <c r="C63" s="111" t="str">
        <f>IFERROR(VLOOKUP(B63,'Product Backlog'!$E$3:$H$147,2,FALSE),"")</f>
        <v/>
      </c>
      <c r="D63" s="112" t="str">
        <f>IFERROR(VLOOKUP(B63,'Product Backlog'!$E$3:$H$147,4,FALSE),"")</f>
        <v/>
      </c>
      <c r="E63" s="127" t="s">
        <v>211</v>
      </c>
      <c r="F63" s="134" t="s">
        <v>211</v>
      </c>
      <c r="G63" s="130" t="s">
        <v>211</v>
      </c>
      <c r="H63" s="92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</row>
    <row r="64" ht="15.0" customHeight="1">
      <c r="A64" s="80"/>
      <c r="B64" s="124"/>
      <c r="C64" s="111" t="str">
        <f>IFERROR(VLOOKUP(B64,'Product Backlog'!$E$3:$H$147,2,FALSE),"")</f>
        <v/>
      </c>
      <c r="D64" s="112" t="str">
        <f>IFERROR(VLOOKUP(B64,'Product Backlog'!$E$3:$H$147,4,FALSE),"")</f>
        <v/>
      </c>
      <c r="E64" s="127" t="s">
        <v>211</v>
      </c>
      <c r="F64" s="134" t="s">
        <v>211</v>
      </c>
      <c r="G64" s="130" t="s">
        <v>211</v>
      </c>
      <c r="H64" s="92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</row>
    <row r="65" ht="15.0" customHeight="1">
      <c r="A65" s="80"/>
      <c r="B65" s="124"/>
      <c r="C65" s="111" t="str">
        <f>IFERROR(VLOOKUP(B65,'Product Backlog'!$E$3:$H$147,2,FALSE),"")</f>
        <v/>
      </c>
      <c r="D65" s="112" t="str">
        <f>IFERROR(VLOOKUP(B65,'Product Backlog'!$E$3:$H$147,4,FALSE),"")</f>
        <v/>
      </c>
      <c r="E65" s="127" t="s">
        <v>211</v>
      </c>
      <c r="F65" s="134" t="s">
        <v>211</v>
      </c>
      <c r="G65" s="130" t="s">
        <v>211</v>
      </c>
      <c r="H65" s="92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</row>
    <row r="66" ht="15.0" customHeight="1">
      <c r="A66" s="80"/>
      <c r="B66" s="124"/>
      <c r="C66" s="111" t="str">
        <f>IFERROR(VLOOKUP(B66,'Product Backlog'!$E$3:$H$147,2,FALSE),"")</f>
        <v/>
      </c>
      <c r="D66" s="112" t="str">
        <f>IFERROR(VLOOKUP(B66,'Product Backlog'!$E$3:$H$147,4,FALSE),"")</f>
        <v/>
      </c>
      <c r="E66" s="127" t="s">
        <v>211</v>
      </c>
      <c r="F66" s="134" t="s">
        <v>211</v>
      </c>
      <c r="G66" s="130" t="s">
        <v>211</v>
      </c>
      <c r="H66" s="92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</row>
    <row r="67" ht="15.0" customHeight="1">
      <c r="A67" s="80"/>
      <c r="B67" s="124"/>
      <c r="C67" s="111" t="str">
        <f>IFERROR(VLOOKUP(B67,'Product Backlog'!$E$3:$H$147,2,FALSE),"")</f>
        <v/>
      </c>
      <c r="D67" s="112" t="str">
        <f>IFERROR(VLOOKUP(B67,'Product Backlog'!$E$3:$H$147,4,FALSE),"")</f>
        <v/>
      </c>
      <c r="E67" s="127" t="s">
        <v>211</v>
      </c>
      <c r="F67" s="134" t="s">
        <v>211</v>
      </c>
      <c r="G67" s="130" t="s">
        <v>211</v>
      </c>
      <c r="H67" s="92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</row>
    <row r="68" ht="15.0" customHeight="1">
      <c r="A68" s="80"/>
      <c r="B68" s="124"/>
      <c r="C68" s="111" t="str">
        <f>IFERROR(VLOOKUP(B68,'Product Backlog'!$E$3:$H$147,2,FALSE),"")</f>
        <v/>
      </c>
      <c r="D68" s="112" t="str">
        <f>IFERROR(VLOOKUP(B68,'Product Backlog'!$E$3:$H$147,4,FALSE),"")</f>
        <v/>
      </c>
      <c r="E68" s="127" t="s">
        <v>211</v>
      </c>
      <c r="F68" s="134" t="s">
        <v>211</v>
      </c>
      <c r="G68" s="130" t="s">
        <v>211</v>
      </c>
      <c r="H68" s="92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</row>
    <row r="69" ht="15.0" customHeight="1">
      <c r="A69" s="80"/>
      <c r="B69" s="124"/>
      <c r="C69" s="111" t="str">
        <f>IFERROR(VLOOKUP(B69,'Product Backlog'!$E$3:$H$147,2,FALSE),"")</f>
        <v/>
      </c>
      <c r="D69" s="112" t="str">
        <f>IFERROR(VLOOKUP(B69,'Product Backlog'!$E$3:$H$147,4,FALSE),"")</f>
        <v/>
      </c>
      <c r="E69" s="127" t="s">
        <v>211</v>
      </c>
      <c r="F69" s="134" t="s">
        <v>211</v>
      </c>
      <c r="G69" s="130" t="s">
        <v>211</v>
      </c>
      <c r="H69" s="92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</row>
    <row r="70" ht="15.0" customHeight="1">
      <c r="A70" s="80"/>
      <c r="B70" s="124"/>
      <c r="C70" s="111" t="str">
        <f>IFERROR(VLOOKUP(B70,'Product Backlog'!$E$3:$H$147,2,FALSE),"")</f>
        <v/>
      </c>
      <c r="D70" s="112" t="str">
        <f>IFERROR(VLOOKUP(B70,'Product Backlog'!$E$3:$H$147,4,FALSE),"")</f>
        <v/>
      </c>
      <c r="E70" s="127" t="s">
        <v>211</v>
      </c>
      <c r="F70" s="134" t="s">
        <v>211</v>
      </c>
      <c r="G70" s="130" t="s">
        <v>211</v>
      </c>
      <c r="H70" s="92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</row>
    <row r="71" ht="15.0" customHeight="1">
      <c r="A71" s="80"/>
      <c r="B71" s="136"/>
      <c r="C71" s="111" t="str">
        <f>IFERROR(VLOOKUP(B71,'Product Backlog'!$E$3:$H$147,2,FALSE),"")</f>
        <v/>
      </c>
      <c r="D71" s="112" t="str">
        <f>IFERROR(VLOOKUP(B71,'Product Backlog'!$E$3:$H$147,4,FALSE),"")</f>
        <v/>
      </c>
      <c r="E71" s="137" t="s">
        <v>211</v>
      </c>
      <c r="F71" s="140" t="s">
        <v>211</v>
      </c>
      <c r="G71" s="139" t="s">
        <v>211</v>
      </c>
      <c r="H71" s="92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ht="15.0" customHeight="1">
      <c r="A72" s="80"/>
      <c r="B72" s="100"/>
      <c r="C72" s="92"/>
      <c r="D72" s="92"/>
      <c r="E72" s="92"/>
      <c r="F72" s="92"/>
      <c r="G72" s="92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</row>
    <row r="73" ht="15.0" customHeight="1">
      <c r="A73" s="80"/>
      <c r="B73" s="81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</row>
    <row r="74" ht="15.0" customHeight="1">
      <c r="A74" s="80"/>
      <c r="B74" s="81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</row>
    <row r="75" ht="15.0" customHeight="1">
      <c r="A75" s="80"/>
      <c r="B75" s="81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</row>
    <row r="76" ht="15.0" customHeight="1">
      <c r="A76" s="80"/>
      <c r="B76" s="81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</row>
    <row r="77" ht="15.0" customHeight="1">
      <c r="A77" s="80"/>
      <c r="B77" s="81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</row>
    <row r="78" ht="15.0" customHeight="1">
      <c r="A78" s="80"/>
      <c r="B78" s="81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</row>
    <row r="79" ht="15.0" customHeight="1">
      <c r="A79" s="80"/>
      <c r="B79" s="81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</row>
    <row r="80" ht="15.0" customHeight="1">
      <c r="A80" s="80"/>
      <c r="B80" s="81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</row>
    <row r="81" ht="15.0" customHeight="1">
      <c r="A81" s="80"/>
      <c r="B81" s="81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</row>
    <row r="82" ht="15.0" customHeight="1">
      <c r="A82" s="80"/>
      <c r="B82" s="81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</row>
    <row r="83" ht="15.0" customHeight="1">
      <c r="A83" s="80"/>
      <c r="B83" s="81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</row>
    <row r="84" ht="15.0" customHeight="1">
      <c r="A84" s="80"/>
      <c r="B84" s="81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</row>
    <row r="85" ht="15.0" customHeight="1">
      <c r="A85" s="80"/>
      <c r="B85" s="81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</row>
    <row r="86" ht="15.0" customHeight="1">
      <c r="A86" s="80"/>
      <c r="B86" s="81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</row>
    <row r="87" ht="15.0" customHeight="1">
      <c r="A87" s="80"/>
      <c r="B87" s="81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</row>
    <row r="88" ht="15.0" customHeight="1">
      <c r="A88" s="80"/>
      <c r="B88" s="81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</row>
    <row r="89" ht="15.0" customHeight="1">
      <c r="A89" s="80"/>
      <c r="B89" s="81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</row>
    <row r="90" ht="15.0" customHeight="1">
      <c r="A90" s="80"/>
      <c r="B90" s="81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</row>
    <row r="91" ht="15.0" customHeight="1">
      <c r="A91" s="80"/>
      <c r="B91" s="81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</row>
    <row r="92" ht="15.0" customHeight="1">
      <c r="A92" s="80"/>
      <c r="B92" s="81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</row>
    <row r="93" ht="15.0" customHeight="1">
      <c r="A93" s="80"/>
      <c r="B93" s="81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</row>
    <row r="94" ht="15.0" customHeight="1">
      <c r="A94" s="80"/>
      <c r="B94" s="81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</row>
    <row r="95" ht="15.0" customHeight="1">
      <c r="A95" s="80"/>
      <c r="B95" s="81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</row>
    <row r="96" ht="15.0" customHeight="1">
      <c r="A96" s="80"/>
      <c r="B96" s="81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</row>
    <row r="97" ht="15.0" customHeight="1">
      <c r="A97" s="80"/>
      <c r="B97" s="81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</row>
    <row r="98" ht="15.0" customHeight="1">
      <c r="A98" s="80"/>
      <c r="B98" s="81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</row>
    <row r="99" ht="15.0" customHeight="1">
      <c r="A99" s="80"/>
      <c r="B99" s="81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</row>
    <row r="100" ht="15.0" customHeight="1">
      <c r="A100" s="80"/>
      <c r="B100" s="81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</row>
    <row r="101" ht="12.75" customHeight="1">
      <c r="A101" s="80"/>
      <c r="B101" s="81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</row>
    <row r="102" ht="12.75" customHeight="1">
      <c r="A102" s="80"/>
      <c r="B102" s="81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</row>
    <row r="103" ht="12.75" customHeight="1">
      <c r="A103" s="80"/>
      <c r="B103" s="81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</row>
    <row r="104" ht="12.75" customHeight="1">
      <c r="A104" s="80"/>
      <c r="B104" s="81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</row>
    <row r="105" ht="12.75" customHeight="1">
      <c r="A105" s="80"/>
      <c r="B105" s="81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</row>
    <row r="106" ht="12.75" customHeight="1">
      <c r="A106" s="80"/>
      <c r="B106" s="81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</row>
    <row r="107" ht="12.75" customHeight="1">
      <c r="A107" s="80"/>
      <c r="B107" s="81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</row>
    <row r="108" ht="12.75" customHeight="1">
      <c r="A108" s="80"/>
      <c r="B108" s="81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</row>
    <row r="109" ht="12.75" customHeight="1">
      <c r="A109" s="80"/>
      <c r="B109" s="81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</row>
    <row r="110" ht="12.75" customHeight="1">
      <c r="A110" s="80"/>
      <c r="B110" s="81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</row>
    <row r="111" ht="12.75" customHeight="1">
      <c r="A111" s="80"/>
      <c r="B111" s="81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</row>
    <row r="112" ht="12.75" customHeight="1">
      <c r="A112" s="80"/>
      <c r="B112" s="81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</row>
    <row r="113" ht="12.75" customHeight="1">
      <c r="A113" s="80"/>
      <c r="B113" s="81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</row>
    <row r="114" ht="12.75" customHeight="1">
      <c r="A114" s="80"/>
      <c r="B114" s="81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</row>
    <row r="115" ht="12.75" customHeight="1">
      <c r="A115" s="80"/>
      <c r="B115" s="81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</row>
    <row r="116" ht="12.75" customHeight="1">
      <c r="A116" s="80"/>
      <c r="B116" s="81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</row>
    <row r="117" ht="12.75" customHeight="1">
      <c r="A117" s="80"/>
      <c r="B117" s="81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</row>
    <row r="118" ht="12.75" customHeight="1">
      <c r="A118" s="80"/>
      <c r="B118" s="81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</row>
    <row r="119" ht="12.75" customHeight="1">
      <c r="A119" s="80"/>
      <c r="B119" s="81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</row>
    <row r="120" ht="12.75" customHeight="1">
      <c r="A120" s="80"/>
      <c r="B120" s="81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</row>
    <row r="121" ht="12.75" customHeight="1">
      <c r="A121" s="80"/>
      <c r="B121" s="81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</row>
    <row r="122" ht="12.75" customHeight="1">
      <c r="A122" s="80"/>
      <c r="B122" s="81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</row>
    <row r="123" ht="12.75" customHeight="1">
      <c r="A123" s="80"/>
      <c r="B123" s="81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</row>
    <row r="124" ht="12.75" customHeight="1">
      <c r="A124" s="80"/>
      <c r="B124" s="81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</row>
    <row r="125" ht="12.75" customHeight="1">
      <c r="A125" s="80"/>
      <c r="B125" s="81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</row>
    <row r="126" ht="12.75" customHeight="1">
      <c r="A126" s="80"/>
      <c r="B126" s="81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</row>
    <row r="127" ht="12.75" customHeight="1">
      <c r="A127" s="80"/>
      <c r="B127" s="81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</row>
    <row r="128" ht="12.75" customHeight="1">
      <c r="A128" s="80"/>
      <c r="B128" s="81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</row>
    <row r="129" ht="12.75" customHeight="1">
      <c r="A129" s="80"/>
      <c r="B129" s="81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</row>
    <row r="130" ht="12.75" customHeight="1">
      <c r="A130" s="80"/>
      <c r="B130" s="81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</row>
    <row r="131" ht="12.75" customHeight="1">
      <c r="A131" s="80"/>
      <c r="B131" s="81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</row>
    <row r="132" ht="12.75" customHeight="1">
      <c r="A132" s="80"/>
      <c r="B132" s="81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</row>
    <row r="133" ht="12.75" customHeight="1">
      <c r="A133" s="80"/>
      <c r="B133" s="81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</row>
    <row r="134" ht="12.75" customHeight="1">
      <c r="A134" s="80"/>
      <c r="B134" s="81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</row>
    <row r="135" ht="12.75" customHeight="1">
      <c r="A135" s="80"/>
      <c r="B135" s="81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</row>
    <row r="136" ht="12.75" customHeight="1">
      <c r="A136" s="80"/>
      <c r="B136" s="81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</row>
    <row r="137" ht="12.75" customHeight="1">
      <c r="A137" s="80"/>
      <c r="B137" s="81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</row>
    <row r="138" ht="12.75" customHeight="1">
      <c r="A138" s="80"/>
      <c r="B138" s="81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</row>
    <row r="139" ht="12.75" customHeight="1">
      <c r="A139" s="80"/>
      <c r="B139" s="81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</row>
    <row r="140" ht="12.75" customHeight="1">
      <c r="A140" s="80"/>
      <c r="B140" s="81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</row>
    <row r="141" ht="12.75" customHeight="1">
      <c r="A141" s="80"/>
      <c r="B141" s="81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</row>
    <row r="142" ht="12.75" customHeight="1">
      <c r="A142" s="80"/>
      <c r="B142" s="81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</row>
    <row r="143" ht="12.75" customHeight="1">
      <c r="A143" s="80"/>
      <c r="B143" s="81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</row>
    <row r="144" ht="12.75" customHeight="1">
      <c r="A144" s="80"/>
      <c r="B144" s="81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</row>
    <row r="145" ht="12.75" customHeight="1">
      <c r="A145" s="80"/>
      <c r="B145" s="81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</row>
    <row r="146" ht="12.75" customHeight="1">
      <c r="A146" s="80"/>
      <c r="B146" s="81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</row>
    <row r="147" ht="12.75" customHeight="1">
      <c r="A147" s="80"/>
      <c r="B147" s="81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</row>
    <row r="148" ht="12.75" customHeight="1">
      <c r="A148" s="80"/>
      <c r="B148" s="81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</row>
    <row r="149" ht="12.75" customHeight="1">
      <c r="A149" s="80"/>
      <c r="B149" s="81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</row>
    <row r="150" ht="12.75" customHeight="1">
      <c r="A150" s="80"/>
      <c r="B150" s="81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</row>
    <row r="151" ht="12.75" customHeight="1">
      <c r="A151" s="80"/>
      <c r="B151" s="81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</row>
    <row r="152" ht="12.75" customHeight="1">
      <c r="A152" s="80"/>
      <c r="B152" s="81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</row>
    <row r="153" ht="12.75" customHeight="1">
      <c r="A153" s="80"/>
      <c r="B153" s="81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</row>
    <row r="154" ht="12.75" customHeight="1">
      <c r="A154" s="80"/>
      <c r="B154" s="81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</row>
    <row r="155" ht="12.75" customHeight="1">
      <c r="A155" s="80"/>
      <c r="B155" s="81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</row>
    <row r="156" ht="12.75" customHeight="1">
      <c r="A156" s="80"/>
      <c r="B156" s="81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</row>
    <row r="157" ht="12.75" customHeight="1">
      <c r="A157" s="80"/>
      <c r="B157" s="81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</row>
    <row r="158" ht="12.75" customHeight="1">
      <c r="A158" s="80"/>
      <c r="B158" s="81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</row>
    <row r="159" ht="12.75" customHeight="1">
      <c r="A159" s="80"/>
      <c r="B159" s="81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</row>
    <row r="160" ht="12.75" customHeight="1">
      <c r="A160" s="80"/>
      <c r="B160" s="81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</row>
    <row r="161" ht="12.75" customHeight="1">
      <c r="A161" s="80"/>
      <c r="B161" s="81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</row>
    <row r="162" ht="12.75" customHeight="1">
      <c r="A162" s="80"/>
      <c r="B162" s="81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</row>
    <row r="163" ht="12.75" customHeight="1">
      <c r="A163" s="80"/>
      <c r="B163" s="81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</row>
    <row r="164" ht="12.75" customHeight="1">
      <c r="A164" s="80"/>
      <c r="B164" s="81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</row>
    <row r="165" ht="12.75" customHeight="1">
      <c r="A165" s="80"/>
      <c r="B165" s="81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</row>
    <row r="166" ht="12.75" customHeight="1">
      <c r="A166" s="80"/>
      <c r="B166" s="81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</row>
    <row r="167" ht="12.75" customHeight="1">
      <c r="A167" s="80"/>
      <c r="B167" s="81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</row>
    <row r="168" ht="12.75" customHeight="1">
      <c r="A168" s="80"/>
      <c r="B168" s="81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</row>
    <row r="169" ht="12.75" customHeight="1">
      <c r="A169" s="80"/>
      <c r="B169" s="81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</row>
    <row r="170" ht="12.75" customHeight="1">
      <c r="A170" s="80"/>
      <c r="B170" s="81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</row>
    <row r="171" ht="12.75" customHeight="1">
      <c r="A171" s="80"/>
      <c r="B171" s="81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</row>
    <row r="172" ht="12.75" customHeight="1">
      <c r="A172" s="80"/>
      <c r="B172" s="81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</row>
    <row r="173" ht="12.75" customHeight="1">
      <c r="A173" s="80"/>
      <c r="B173" s="81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</row>
    <row r="174" ht="12.75" customHeight="1">
      <c r="A174" s="80"/>
      <c r="B174" s="81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</row>
    <row r="175" ht="12.75" customHeight="1">
      <c r="A175" s="80"/>
      <c r="B175" s="81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</row>
    <row r="176" ht="12.75" customHeight="1">
      <c r="A176" s="80"/>
      <c r="B176" s="81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</row>
    <row r="177" ht="12.75" customHeight="1">
      <c r="A177" s="80"/>
      <c r="B177" s="81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</row>
    <row r="178" ht="12.75" customHeight="1">
      <c r="A178" s="80"/>
      <c r="B178" s="81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</row>
    <row r="179" ht="12.75" customHeight="1">
      <c r="A179" s="80"/>
      <c r="B179" s="81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</row>
    <row r="180" ht="12.75" customHeight="1">
      <c r="A180" s="80"/>
      <c r="B180" s="81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</row>
    <row r="181" ht="12.75" customHeight="1">
      <c r="A181" s="80"/>
      <c r="B181" s="81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</row>
    <row r="182" ht="12.75" customHeight="1">
      <c r="A182" s="80"/>
      <c r="B182" s="81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</row>
    <row r="183" ht="12.75" customHeight="1">
      <c r="A183" s="80"/>
      <c r="B183" s="81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</row>
    <row r="184" ht="12.75" customHeight="1">
      <c r="A184" s="80"/>
      <c r="B184" s="81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</row>
    <row r="185" ht="12.75" customHeight="1">
      <c r="A185" s="80"/>
      <c r="B185" s="81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</row>
    <row r="186" ht="12.75" customHeight="1">
      <c r="A186" s="80"/>
      <c r="B186" s="81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</row>
    <row r="187" ht="12.75" customHeight="1">
      <c r="A187" s="80"/>
      <c r="B187" s="81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</row>
    <row r="188" ht="12.75" customHeight="1">
      <c r="A188" s="80"/>
      <c r="B188" s="81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</row>
    <row r="189" ht="12.75" customHeight="1">
      <c r="A189" s="80"/>
      <c r="B189" s="81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</row>
    <row r="190" ht="12.75" customHeight="1">
      <c r="A190" s="80"/>
      <c r="B190" s="81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</row>
    <row r="191" ht="12.75" customHeight="1">
      <c r="A191" s="80"/>
      <c r="B191" s="81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</row>
    <row r="192" ht="12.75" customHeight="1">
      <c r="A192" s="80"/>
      <c r="B192" s="81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</row>
    <row r="193" ht="12.75" customHeight="1">
      <c r="A193" s="80"/>
      <c r="B193" s="81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</row>
    <row r="194" ht="12.75" customHeight="1">
      <c r="A194" s="80"/>
      <c r="B194" s="81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</row>
    <row r="195" ht="12.75" customHeight="1">
      <c r="A195" s="80"/>
      <c r="B195" s="81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</row>
    <row r="196" ht="12.75" customHeight="1">
      <c r="A196" s="80"/>
      <c r="B196" s="81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</row>
    <row r="197" ht="12.75" customHeight="1">
      <c r="A197" s="80"/>
      <c r="B197" s="81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</row>
    <row r="198" ht="12.75" customHeight="1">
      <c r="A198" s="80"/>
      <c r="B198" s="81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</row>
    <row r="199" ht="12.75" customHeight="1">
      <c r="A199" s="80"/>
      <c r="B199" s="81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</row>
    <row r="200" ht="12.75" customHeight="1">
      <c r="A200" s="80"/>
      <c r="B200" s="81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</row>
    <row r="201" ht="12.75" customHeight="1">
      <c r="A201" s="80"/>
      <c r="B201" s="81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</row>
    <row r="202" ht="12.75" customHeight="1">
      <c r="A202" s="80"/>
      <c r="B202" s="81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</row>
    <row r="203" ht="12.75" customHeight="1">
      <c r="A203" s="80"/>
      <c r="B203" s="81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</row>
    <row r="204" ht="12.75" customHeight="1">
      <c r="A204" s="80"/>
      <c r="B204" s="81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</row>
    <row r="205" ht="12.75" customHeight="1">
      <c r="A205" s="80"/>
      <c r="B205" s="81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</row>
    <row r="206" ht="12.75" customHeight="1">
      <c r="A206" s="80"/>
      <c r="B206" s="81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</row>
    <row r="207" ht="12.75" customHeight="1">
      <c r="A207" s="80"/>
      <c r="B207" s="81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</row>
    <row r="208" ht="12.75" customHeight="1">
      <c r="A208" s="80"/>
      <c r="B208" s="81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</row>
    <row r="209" ht="12.75" customHeight="1">
      <c r="A209" s="80"/>
      <c r="B209" s="81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</row>
    <row r="210" ht="12.75" customHeight="1">
      <c r="A210" s="80"/>
      <c r="B210" s="81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</row>
    <row r="211" ht="12.75" customHeight="1">
      <c r="A211" s="80"/>
      <c r="B211" s="81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</row>
    <row r="212" ht="12.75" customHeight="1">
      <c r="A212" s="80"/>
      <c r="B212" s="81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</row>
    <row r="213" ht="12.75" customHeight="1">
      <c r="A213" s="80"/>
      <c r="B213" s="81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</row>
    <row r="214" ht="12.75" customHeight="1">
      <c r="A214" s="80"/>
      <c r="B214" s="81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</row>
    <row r="215" ht="12.75" customHeight="1">
      <c r="A215" s="80"/>
      <c r="B215" s="81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</row>
    <row r="216" ht="12.75" customHeight="1">
      <c r="A216" s="80"/>
      <c r="B216" s="81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</row>
    <row r="217" ht="12.75" customHeight="1">
      <c r="A217" s="80"/>
      <c r="B217" s="81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</row>
    <row r="218" ht="12.75" customHeight="1">
      <c r="A218" s="80"/>
      <c r="B218" s="81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</row>
    <row r="219" ht="12.75" customHeight="1">
      <c r="A219" s="80"/>
      <c r="B219" s="81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</row>
    <row r="220" ht="12.75" customHeight="1">
      <c r="A220" s="80"/>
      <c r="B220" s="81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</row>
    <row r="221" ht="12.75" customHeight="1">
      <c r="A221" s="80"/>
      <c r="B221" s="81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</row>
    <row r="222" ht="12.75" customHeight="1">
      <c r="A222" s="80"/>
      <c r="B222" s="81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</row>
    <row r="223" ht="12.75" customHeight="1">
      <c r="A223" s="80"/>
      <c r="B223" s="81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</row>
    <row r="224" ht="12.75" customHeight="1">
      <c r="A224" s="80"/>
      <c r="B224" s="81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</row>
    <row r="225" ht="12.75" customHeight="1">
      <c r="A225" s="80"/>
      <c r="B225" s="81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</row>
    <row r="226" ht="12.75" customHeight="1">
      <c r="A226" s="80"/>
      <c r="B226" s="81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</row>
    <row r="227" ht="12.75" customHeight="1">
      <c r="A227" s="80"/>
      <c r="B227" s="81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</row>
    <row r="228" ht="12.75" customHeight="1">
      <c r="A228" s="80"/>
      <c r="B228" s="81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</row>
    <row r="229" ht="12.75" customHeight="1">
      <c r="A229" s="80"/>
      <c r="B229" s="81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</row>
    <row r="230" ht="12.75" customHeight="1">
      <c r="A230" s="80"/>
      <c r="B230" s="81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</row>
    <row r="231" ht="12.75" customHeight="1">
      <c r="A231" s="80"/>
      <c r="B231" s="81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</row>
    <row r="232" ht="12.75" customHeight="1">
      <c r="A232" s="80"/>
      <c r="B232" s="81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</row>
    <row r="233" ht="12.75" customHeight="1">
      <c r="A233" s="80"/>
      <c r="B233" s="81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</row>
    <row r="234" ht="12.75" customHeight="1">
      <c r="A234" s="80"/>
      <c r="B234" s="81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</row>
    <row r="235" ht="12.75" customHeight="1">
      <c r="A235" s="80"/>
      <c r="B235" s="81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</row>
    <row r="236" ht="12.75" customHeight="1">
      <c r="A236" s="80"/>
      <c r="B236" s="81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</row>
    <row r="237" ht="12.75" customHeight="1">
      <c r="A237" s="80"/>
      <c r="B237" s="81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</row>
    <row r="238" ht="12.75" customHeight="1">
      <c r="A238" s="80"/>
      <c r="B238" s="81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</row>
    <row r="239" ht="12.75" customHeight="1">
      <c r="A239" s="80"/>
      <c r="B239" s="81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</row>
    <row r="240" ht="12.75" customHeight="1">
      <c r="A240" s="80"/>
      <c r="B240" s="81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</row>
    <row r="241" ht="12.75" customHeight="1">
      <c r="A241" s="80"/>
      <c r="B241" s="81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</row>
    <row r="242" ht="12.75" customHeight="1">
      <c r="A242" s="80"/>
      <c r="B242" s="81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</row>
    <row r="243" ht="12.75" customHeight="1">
      <c r="A243" s="80"/>
      <c r="B243" s="81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</row>
    <row r="244" ht="12.75" customHeight="1">
      <c r="A244" s="80"/>
      <c r="B244" s="81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</row>
    <row r="245" ht="12.75" customHeight="1">
      <c r="A245" s="80"/>
      <c r="B245" s="81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</row>
    <row r="246" ht="12.75" customHeight="1">
      <c r="A246" s="80"/>
      <c r="B246" s="81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</row>
    <row r="247" ht="12.75" customHeight="1">
      <c r="A247" s="80"/>
      <c r="B247" s="81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</row>
    <row r="248" ht="12.75" customHeight="1">
      <c r="A248" s="80"/>
      <c r="B248" s="81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</row>
    <row r="249" ht="12.75" customHeight="1">
      <c r="A249" s="80"/>
      <c r="B249" s="81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</row>
    <row r="250" ht="12.75" customHeight="1">
      <c r="A250" s="80"/>
      <c r="B250" s="81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</row>
    <row r="251" ht="12.75" customHeight="1">
      <c r="A251" s="80"/>
      <c r="B251" s="81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</row>
    <row r="252" ht="12.75" customHeight="1">
      <c r="A252" s="80"/>
      <c r="B252" s="81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</row>
    <row r="253" ht="12.75" customHeight="1">
      <c r="A253" s="80"/>
      <c r="B253" s="81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</row>
    <row r="254" ht="12.75" customHeight="1">
      <c r="A254" s="80"/>
      <c r="B254" s="81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</row>
    <row r="255" ht="12.75" customHeight="1">
      <c r="A255" s="80"/>
      <c r="B255" s="81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</row>
    <row r="256" ht="12.75" customHeight="1">
      <c r="A256" s="80"/>
      <c r="B256" s="81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</row>
    <row r="257" ht="12.75" customHeight="1">
      <c r="A257" s="80"/>
      <c r="B257" s="81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</row>
    <row r="258" ht="12.75" customHeight="1">
      <c r="A258" s="80"/>
      <c r="B258" s="81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</row>
    <row r="259" ht="12.75" customHeight="1">
      <c r="A259" s="80"/>
      <c r="B259" s="81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</row>
    <row r="260" ht="12.75" customHeight="1">
      <c r="A260" s="80"/>
      <c r="B260" s="81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</row>
    <row r="261" ht="12.75" customHeight="1">
      <c r="A261" s="80"/>
      <c r="B261" s="81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</row>
    <row r="262" ht="12.75" customHeight="1">
      <c r="A262" s="80"/>
      <c r="B262" s="81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</row>
    <row r="263" ht="12.75" customHeight="1">
      <c r="A263" s="80"/>
      <c r="B263" s="81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</row>
    <row r="264" ht="12.75" customHeight="1">
      <c r="A264" s="80"/>
      <c r="B264" s="81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</row>
    <row r="265" ht="12.75" customHeight="1">
      <c r="A265" s="80"/>
      <c r="B265" s="81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</row>
    <row r="266" ht="12.75" customHeight="1">
      <c r="A266" s="80"/>
      <c r="B266" s="81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</row>
    <row r="267" ht="12.75" customHeight="1">
      <c r="A267" s="80"/>
      <c r="B267" s="81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</row>
    <row r="268" ht="12.75" customHeight="1">
      <c r="A268" s="80"/>
      <c r="B268" s="81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</row>
    <row r="269" ht="12.75" customHeight="1">
      <c r="A269" s="80"/>
      <c r="B269" s="81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</row>
    <row r="270" ht="12.75" customHeight="1">
      <c r="A270" s="80"/>
      <c r="B270" s="81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</row>
    <row r="271" ht="12.75" customHeight="1">
      <c r="A271" s="80"/>
      <c r="B271" s="81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D21">
    <cfRule type="cellIs" dxfId="0" priority="1" stopIfTrue="1" operator="lessThan">
      <formula>-0.5</formula>
    </cfRule>
  </conditionalFormatting>
  <conditionalFormatting sqref="D21">
    <cfRule type="cellIs" dxfId="1" priority="2" stopIfTrue="1" operator="between">
      <formula>-0.5</formula>
      <formula>1</formula>
    </cfRule>
  </conditionalFormatting>
  <conditionalFormatting sqref="I24:P52">
    <cfRule type="expression" dxfId="2" priority="3">
      <formula>$J24=$D$7+1</formula>
    </cfRule>
  </conditionalFormatting>
  <conditionalFormatting sqref="I24:P52">
    <cfRule type="expression" dxfId="3" priority="4">
      <formula>$J24 &gt; $D$7+1</formula>
    </cfRule>
  </conditionalFormatting>
  <dataValidations>
    <dataValidation type="list" allowBlank="1" showErrorMessage="1" sqref="E24:E71">
      <formula1>"To Do,In Progress,Complete"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7.14"/>
    <col customWidth="1" min="3" max="4" width="34.57"/>
    <col customWidth="1" min="5" max="5" width="15.29"/>
    <col customWidth="1" min="6" max="6" width="12.43"/>
    <col customWidth="1" min="7" max="7" width="9.71"/>
    <col customWidth="1" min="8" max="8" width="4.29"/>
    <col customWidth="1" min="9" max="9" width="12.29"/>
    <col customWidth="1" min="10" max="10" width="6.71"/>
    <col customWidth="1" hidden="1" min="11" max="11" width="11.29"/>
    <col customWidth="1" min="12" max="12" width="11.86"/>
    <col customWidth="1" min="13" max="13" width="13.0"/>
    <col customWidth="1" min="14" max="14" width="12.57"/>
    <col customWidth="1" min="15" max="15" width="13.14"/>
    <col customWidth="1" min="16" max="16" width="8.14"/>
    <col customWidth="1" min="17" max="17" width="4.86"/>
    <col customWidth="1" min="18" max="18" width="11.29"/>
    <col customWidth="1" min="19" max="19" width="5.71"/>
    <col customWidth="1" min="20" max="20" width="18.57"/>
    <col customWidth="1" min="21" max="21" width="5.43"/>
    <col customWidth="1" min="22" max="22" width="3.0"/>
    <col customWidth="1" min="23" max="23" width="13.29"/>
    <col customWidth="1" min="24" max="24" width="23.14"/>
    <col customWidth="1" min="25" max="26" width="17.14"/>
  </cols>
  <sheetData>
    <row r="1" ht="12.75" customHeight="1">
      <c r="A1" s="80"/>
      <c r="B1" s="81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ht="26.25" customHeight="1">
      <c r="A2" s="81"/>
      <c r="B2" s="82"/>
      <c r="C2" s="83" t="s">
        <v>212</v>
      </c>
      <c r="D2" s="84"/>
      <c r="E2" s="85"/>
      <c r="F2" s="86"/>
      <c r="G2" s="86"/>
      <c r="H2" s="86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7"/>
      <c r="U2" s="81"/>
      <c r="V2" s="87"/>
      <c r="W2" s="87"/>
      <c r="X2" s="88"/>
      <c r="Y2" s="88"/>
      <c r="Z2" s="88"/>
    </row>
    <row r="3" ht="15.0" customHeight="1">
      <c r="A3" s="80"/>
      <c r="B3" s="89"/>
      <c r="C3" s="90" t="s">
        <v>185</v>
      </c>
      <c r="D3" s="91">
        <v>43613.0</v>
      </c>
      <c r="E3" s="92"/>
      <c r="F3" s="92"/>
      <c r="G3" s="92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92"/>
      <c r="U3" s="80"/>
      <c r="V3" s="92"/>
      <c r="W3" s="80"/>
      <c r="X3" s="12"/>
    </row>
    <row r="4" ht="15.0" customHeight="1">
      <c r="A4" s="80"/>
      <c r="B4" s="89"/>
      <c r="C4" s="90" t="s">
        <v>186</v>
      </c>
      <c r="D4" s="106">
        <v>43629.0</v>
      </c>
      <c r="E4" s="92"/>
      <c r="F4" s="92"/>
      <c r="G4" s="92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92"/>
      <c r="U4" s="80"/>
      <c r="V4" s="92"/>
      <c r="W4" s="92"/>
    </row>
    <row r="5" ht="15.0" customHeight="1">
      <c r="A5" s="80"/>
      <c r="B5" s="89"/>
      <c r="C5" s="90" t="s">
        <v>187</v>
      </c>
      <c r="D5" s="94">
        <v>5.0</v>
      </c>
      <c r="E5" s="92"/>
      <c r="F5" s="92"/>
      <c r="G5" s="92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92"/>
      <c r="U5" s="80"/>
      <c r="V5" s="92"/>
      <c r="W5" s="95"/>
    </row>
    <row r="6" ht="15.0" customHeight="1">
      <c r="A6" s="80"/>
      <c r="B6" s="89"/>
      <c r="C6" s="90" t="s">
        <v>188</v>
      </c>
      <c r="D6" s="135">
        <v>0.5</v>
      </c>
      <c r="E6" s="92"/>
      <c r="F6" s="92"/>
      <c r="G6" s="92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92"/>
      <c r="U6" s="80"/>
      <c r="V6" s="92"/>
      <c r="W6" s="80"/>
    </row>
    <row r="7" ht="15.0" customHeight="1">
      <c r="A7" s="80"/>
      <c r="B7" s="89"/>
      <c r="C7" s="97" t="s">
        <v>189</v>
      </c>
      <c r="D7" s="98">
        <f>NETWORKDAYS($D$3,$D$4,Holidays!$C$5:$C$62)</f>
        <v>12</v>
      </c>
      <c r="E7" s="99"/>
      <c r="F7" s="92"/>
      <c r="G7" s="92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92"/>
      <c r="U7" s="80"/>
      <c r="V7" s="92"/>
      <c r="W7" s="80"/>
    </row>
    <row r="8" ht="15.0" customHeight="1">
      <c r="A8" s="80"/>
      <c r="B8" s="89"/>
      <c r="C8" s="97" t="s">
        <v>190</v>
      </c>
      <c r="D8" s="97">
        <f>D5*D7</f>
        <v>60</v>
      </c>
      <c r="E8" s="99"/>
      <c r="F8" s="92"/>
      <c r="G8" s="92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92"/>
      <c r="U8" s="80"/>
      <c r="V8" s="92"/>
      <c r="W8" s="80"/>
    </row>
    <row r="9" ht="15.0" customHeight="1">
      <c r="A9" s="80"/>
      <c r="B9" s="89"/>
      <c r="C9" s="97" t="s">
        <v>191</v>
      </c>
      <c r="D9" s="97">
        <f>ROUNDDOWN(D6*D8,1)</f>
        <v>30</v>
      </c>
      <c r="E9" s="99"/>
      <c r="F9" s="92"/>
      <c r="G9" s="92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92"/>
      <c r="U9" s="80"/>
      <c r="V9" s="92"/>
      <c r="W9" s="80"/>
    </row>
    <row r="10" ht="15.0" customHeight="1">
      <c r="A10" s="80"/>
      <c r="B10" s="89"/>
      <c r="C10" s="97" t="s">
        <v>192</v>
      </c>
      <c r="D10" s="97">
        <f>(-1*D9)/D7</f>
        <v>-2.5</v>
      </c>
      <c r="E10" s="99"/>
      <c r="F10" s="92"/>
      <c r="G10" s="92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92"/>
      <c r="U10" s="80"/>
      <c r="V10" s="92"/>
      <c r="W10" s="80"/>
    </row>
    <row r="11" ht="15.0" customHeight="1">
      <c r="A11" s="80"/>
      <c r="B11" s="100"/>
      <c r="C11" s="101"/>
      <c r="D11" s="101"/>
      <c r="E11" s="92"/>
      <c r="F11" s="92"/>
      <c r="G11" s="92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92"/>
      <c r="U11" s="80"/>
      <c r="V11" s="92"/>
      <c r="W11" s="80"/>
    </row>
    <row r="12" ht="15.0" customHeight="1">
      <c r="A12" s="80"/>
      <c r="B12" s="100"/>
      <c r="C12" s="92"/>
      <c r="D12" s="92"/>
      <c r="E12" s="92"/>
      <c r="F12" s="92"/>
      <c r="G12" s="92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92"/>
      <c r="U12" s="80"/>
      <c r="V12" s="92"/>
      <c r="W12" s="80"/>
    </row>
    <row r="13" ht="15.0" customHeight="1">
      <c r="A13" s="80"/>
      <c r="B13" s="100"/>
      <c r="C13" s="92"/>
      <c r="D13" s="92"/>
      <c r="E13" s="92"/>
      <c r="F13" s="92"/>
      <c r="G13" s="92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92"/>
      <c r="U13" s="80"/>
      <c r="V13" s="92"/>
      <c r="W13" s="80"/>
    </row>
    <row r="14" ht="15.0" customHeight="1">
      <c r="A14" s="80"/>
      <c r="B14" s="100"/>
      <c r="C14" s="92"/>
      <c r="D14" s="92"/>
      <c r="E14" s="92"/>
      <c r="F14" s="92"/>
      <c r="G14" s="92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92"/>
      <c r="U14" s="80"/>
      <c r="V14" s="92"/>
      <c r="W14" s="80"/>
    </row>
    <row r="15" ht="15.0" customHeight="1">
      <c r="A15" s="80"/>
      <c r="B15" s="100"/>
      <c r="C15" s="92"/>
      <c r="D15" s="92"/>
      <c r="E15" s="92"/>
      <c r="F15" s="92"/>
      <c r="G15" s="92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92"/>
      <c r="U15" s="80"/>
      <c r="V15" s="92"/>
      <c r="W15" s="80"/>
    </row>
    <row r="16" ht="15.0" customHeight="1">
      <c r="A16" s="80"/>
      <c r="B16" s="100"/>
      <c r="C16" s="92"/>
      <c r="D16" s="92"/>
      <c r="E16" s="92"/>
      <c r="F16" s="92"/>
      <c r="G16" s="92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92"/>
      <c r="U16" s="80"/>
      <c r="V16" s="92"/>
      <c r="W16" s="80"/>
    </row>
    <row r="17" ht="15.0" customHeight="1">
      <c r="A17" s="80"/>
      <c r="B17" s="100"/>
      <c r="C17" s="92"/>
      <c r="D17" s="92"/>
      <c r="E17" s="92"/>
      <c r="F17" s="92"/>
      <c r="G17" s="92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92"/>
      <c r="U17" s="80"/>
      <c r="V17" s="92"/>
      <c r="W17" s="80"/>
    </row>
    <row r="18" ht="15.0" customHeight="1">
      <c r="A18" s="80"/>
      <c r="B18" s="100"/>
      <c r="C18" s="92"/>
      <c r="D18" s="92"/>
      <c r="E18" s="92"/>
      <c r="F18" s="92"/>
      <c r="G18" s="92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92"/>
      <c r="U18" s="80"/>
      <c r="V18" s="92"/>
      <c r="W18" s="80"/>
    </row>
    <row r="19" ht="15.0" customHeight="1">
      <c r="A19" s="80"/>
      <c r="B19" s="100"/>
      <c r="C19" s="102"/>
      <c r="D19" s="102"/>
      <c r="E19" s="92"/>
      <c r="F19" s="92"/>
      <c r="G19" s="92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92"/>
      <c r="U19" s="80"/>
      <c r="V19" s="92"/>
      <c r="W19" s="80"/>
    </row>
    <row r="20" ht="15.0" customHeight="1">
      <c r="A20" s="80"/>
      <c r="B20" s="89"/>
      <c r="C20" s="103" t="s">
        <v>193</v>
      </c>
      <c r="D20" s="105">
        <f>SUM(D24:D72)</f>
        <v>26.5</v>
      </c>
      <c r="E20" s="92"/>
      <c r="F20" s="92"/>
      <c r="G20" s="92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92"/>
      <c r="U20" s="80"/>
      <c r="V20" s="92"/>
      <c r="W20" s="80"/>
    </row>
    <row r="21" ht="15.0" customHeight="1">
      <c r="A21" s="80"/>
      <c r="B21" s="89"/>
      <c r="C21" s="103" t="s">
        <v>195</v>
      </c>
      <c r="D21" s="105">
        <f>$D$9-$D$20</f>
        <v>3.5</v>
      </c>
      <c r="E21" s="92"/>
      <c r="F21" s="92"/>
      <c r="G21" s="92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92"/>
      <c r="U21" s="80"/>
      <c r="V21" s="92"/>
      <c r="W21" s="80"/>
    </row>
    <row r="22" ht="16.5" customHeight="1">
      <c r="A22" s="80"/>
      <c r="B22" s="100"/>
      <c r="C22" s="101"/>
      <c r="D22" s="101"/>
      <c r="E22" s="92"/>
      <c r="F22" s="92"/>
      <c r="G22" s="92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92"/>
      <c r="U22" s="80"/>
      <c r="V22" s="92"/>
      <c r="W22" s="80"/>
    </row>
    <row r="23" ht="28.5" customHeight="1">
      <c r="A23" s="80"/>
      <c r="B23" s="84" t="s">
        <v>196</v>
      </c>
      <c r="C23" s="83" t="s">
        <v>197</v>
      </c>
      <c r="D23" s="83" t="s">
        <v>198</v>
      </c>
      <c r="E23" s="84" t="s">
        <v>199</v>
      </c>
      <c r="F23" s="84" t="s">
        <v>200</v>
      </c>
      <c r="G23" s="84" t="s">
        <v>201</v>
      </c>
      <c r="H23" s="108"/>
      <c r="I23" s="83" t="s">
        <v>202</v>
      </c>
      <c r="J23" s="83" t="s">
        <v>189</v>
      </c>
      <c r="K23" s="83" t="s">
        <v>203</v>
      </c>
      <c r="L23" s="83" t="s">
        <v>204</v>
      </c>
      <c r="M23" s="83" t="s">
        <v>205</v>
      </c>
      <c r="N23" s="83" t="s">
        <v>206</v>
      </c>
      <c r="O23" s="83" t="s">
        <v>207</v>
      </c>
      <c r="P23" s="83" t="s">
        <v>208</v>
      </c>
      <c r="Q23" s="92"/>
      <c r="R23" s="109" t="s">
        <v>209</v>
      </c>
      <c r="S23" s="92"/>
      <c r="T23" s="92"/>
      <c r="U23" s="80"/>
      <c r="V23" s="80"/>
      <c r="W23" s="80"/>
    </row>
    <row r="24" ht="15.0" customHeight="1">
      <c r="A24" s="80"/>
      <c r="B24" s="110">
        <v>9.1</v>
      </c>
      <c r="C24" s="111" t="str">
        <f>IFERROR(VLOOKUP(B24,'Product Backlog'!$E$3:$H$147,2,FALSE),"")</f>
        <v>landmark 딥러닝 구현 </v>
      </c>
      <c r="D24" s="112">
        <f>IFERROR(VLOOKUP(B24,'Product Backlog'!$E$3:$H$147,4,FALSE),"")</f>
        <v>1.5</v>
      </c>
      <c r="E24" s="113" t="s">
        <v>210</v>
      </c>
      <c r="F24" s="91">
        <v>43615.0</v>
      </c>
      <c r="G24" s="115">
        <v>1.5</v>
      </c>
      <c r="H24" s="92"/>
      <c r="I24" s="116">
        <f>WORKDAY($D$3,(J24-1),Holidays!$C$5:$C$62)</f>
        <v>43613</v>
      </c>
      <c r="J24" s="117">
        <v>1.0</v>
      </c>
      <c r="K24" s="97">
        <f t="shared" ref="K24:K53" si="1">ROUND($D$9+($J24-1)*$D$10,1)</f>
        <v>30</v>
      </c>
      <c r="L24" s="121">
        <f t="shared" ref="L24:L53" si="2">IFERROR(IF(K24&gt;$D$9, $D$9, IF(K24&lt;0,0,K24)),0)</f>
        <v>30</v>
      </c>
      <c r="M24" s="121">
        <f t="shared" ref="M24:M53" si="3">$D$9-N24</f>
        <v>30</v>
      </c>
      <c r="N24" s="121">
        <f t="shared" ref="N24:N53" si="4">SUMIF($F$24:$F$72,"&lt;"&amp;I24,$G$24:$G$72)</f>
        <v>0</v>
      </c>
      <c r="O24" s="121">
        <f t="shared" ref="O24:O53" si="5">$D$5*(J24-1)</f>
        <v>0</v>
      </c>
      <c r="P24" s="122" t="str">
        <f t="shared" ref="P24:P53" si="6">IF(OR((M24=""),(O24=0)),"",ROUND((N24/O24),2))</f>
        <v/>
      </c>
      <c r="Q24" s="92"/>
      <c r="R24" s="123">
        <v>43629.0</v>
      </c>
      <c r="S24" s="92"/>
      <c r="T24" s="92"/>
      <c r="U24" s="80"/>
      <c r="V24" s="80"/>
      <c r="W24" s="80"/>
    </row>
    <row r="25" ht="15.0" customHeight="1">
      <c r="A25" s="80"/>
      <c r="B25" s="124">
        <v>9.2</v>
      </c>
      <c r="C25" s="111" t="str">
        <f>IFERROR(VLOOKUP(B25,'Product Backlog'!$E$3:$H$147,2,FALSE),"")</f>
        <v>웹/앱에서 이미지 검색 UI 구성 및 서버로 전송</v>
      </c>
      <c r="D25" s="112">
        <f>IFERROR(VLOOKUP(B25,'Product Backlog'!$E$3:$H$147,4,FALSE),"")</f>
        <v>2</v>
      </c>
      <c r="E25" s="126" t="s">
        <v>210</v>
      </c>
      <c r="F25" s="91">
        <v>43616.0</v>
      </c>
      <c r="G25" s="129">
        <v>2.0</v>
      </c>
      <c r="H25" s="92"/>
      <c r="I25" s="116">
        <f>WORKDAY($D$3,(J25-1),Holidays!$C$5:$C$62)</f>
        <v>43614</v>
      </c>
      <c r="J25" s="117">
        <f t="shared" ref="J25:J53" si="7">$J$24+ROW()-ROW($J$24)</f>
        <v>2</v>
      </c>
      <c r="K25" s="131">
        <f t="shared" si="1"/>
        <v>27.5</v>
      </c>
      <c r="L25" s="121">
        <f t="shared" si="2"/>
        <v>27.5</v>
      </c>
      <c r="M25" s="121">
        <f t="shared" si="3"/>
        <v>30</v>
      </c>
      <c r="N25" s="121">
        <f t="shared" si="4"/>
        <v>0</v>
      </c>
      <c r="O25" s="121">
        <f t="shared" si="5"/>
        <v>5</v>
      </c>
      <c r="P25" s="122">
        <f t="shared" si="6"/>
        <v>0</v>
      </c>
      <c r="Q25" s="92"/>
      <c r="R25" s="132">
        <f>NETWORKDAYS($D$3,$R$24,Holidays!$C$5:$C$62)</f>
        <v>12</v>
      </c>
      <c r="S25" s="92"/>
      <c r="T25" s="92"/>
      <c r="U25" s="80"/>
      <c r="V25" s="80"/>
      <c r="W25" s="80"/>
    </row>
    <row r="26" ht="15.0" customHeight="1">
      <c r="A26" s="80"/>
      <c r="B26" s="124">
        <v>9.3</v>
      </c>
      <c r="C26" s="111" t="str">
        <f>IFERROR(VLOOKUP(B26,'Product Backlog'!$E$3:$H$147,2,FALSE),"")</f>
        <v>서버에서 이미지 detection하여 웹으로 전송</v>
      </c>
      <c r="D26" s="112">
        <f>IFERROR(VLOOKUP(B26,'Product Backlog'!$E$3:$H$147,4,FALSE),"")</f>
        <v>1</v>
      </c>
      <c r="E26" s="126" t="s">
        <v>210</v>
      </c>
      <c r="F26" s="91">
        <v>43617.0</v>
      </c>
      <c r="G26" s="129">
        <v>1.0</v>
      </c>
      <c r="H26" s="92"/>
      <c r="I26" s="116">
        <f>WORKDAY($D$3,(J26-1),Holidays!$C$5:$C$62)</f>
        <v>43615</v>
      </c>
      <c r="J26" s="117">
        <f t="shared" si="7"/>
        <v>3</v>
      </c>
      <c r="K26" s="131">
        <f t="shared" si="1"/>
        <v>25</v>
      </c>
      <c r="L26" s="121">
        <f t="shared" si="2"/>
        <v>25</v>
      </c>
      <c r="M26" s="121">
        <f t="shared" si="3"/>
        <v>30</v>
      </c>
      <c r="N26" s="121">
        <f t="shared" si="4"/>
        <v>0</v>
      </c>
      <c r="O26" s="121">
        <f t="shared" si="5"/>
        <v>10</v>
      </c>
      <c r="P26" s="122">
        <f t="shared" si="6"/>
        <v>0</v>
      </c>
      <c r="Q26" s="92"/>
      <c r="R26" s="92"/>
      <c r="S26" s="92"/>
      <c r="T26" s="92"/>
      <c r="U26" s="80"/>
      <c r="V26" s="80"/>
      <c r="W26" s="80"/>
    </row>
    <row r="27" ht="15.0" customHeight="1">
      <c r="A27" s="80"/>
      <c r="B27" s="124">
        <v>9.4</v>
      </c>
      <c r="C27" s="111" t="str">
        <f>IFERROR(VLOOKUP(B27,'Product Backlog'!$E$3:$H$147,2,FALSE),"")</f>
        <v>웹에서 사진 detection에 따른 소팅</v>
      </c>
      <c r="D27" s="112">
        <f>IFERROR(VLOOKUP(B27,'Product Backlog'!$E$3:$H$147,4,FALSE),"")</f>
        <v>0.5</v>
      </c>
      <c r="E27" s="126" t="s">
        <v>210</v>
      </c>
      <c r="F27" s="91">
        <v>43623.0</v>
      </c>
      <c r="G27" s="129">
        <v>0.5</v>
      </c>
      <c r="H27" s="92"/>
      <c r="I27" s="116">
        <f>WORKDAY($D$3,(J27-1),Holidays!$C$5:$C$62)</f>
        <v>43616</v>
      </c>
      <c r="J27" s="117">
        <f t="shared" si="7"/>
        <v>4</v>
      </c>
      <c r="K27" s="131">
        <f t="shared" si="1"/>
        <v>22.5</v>
      </c>
      <c r="L27" s="121">
        <f t="shared" si="2"/>
        <v>22.5</v>
      </c>
      <c r="M27" s="121">
        <f t="shared" si="3"/>
        <v>24</v>
      </c>
      <c r="N27" s="121">
        <f t="shared" si="4"/>
        <v>6</v>
      </c>
      <c r="O27" s="121">
        <f t="shared" si="5"/>
        <v>15</v>
      </c>
      <c r="P27" s="122">
        <f t="shared" si="6"/>
        <v>0.4</v>
      </c>
      <c r="Q27" s="92"/>
      <c r="R27" s="92"/>
      <c r="S27" s="92"/>
      <c r="T27" s="92"/>
      <c r="U27" s="80"/>
      <c r="V27" s="80"/>
      <c r="W27" s="80"/>
    </row>
    <row r="28" ht="15.0" customHeight="1">
      <c r="A28" s="80"/>
      <c r="B28" s="141">
        <v>22.2</v>
      </c>
      <c r="C28" s="111" t="str">
        <f>IFERROR(VLOOKUP(B28,'Product Backlog'!$E$3:$H$147,2,FALSE),"")</f>
        <v>앱으로 변환하기</v>
      </c>
      <c r="D28" s="112">
        <f>IFERROR(VLOOKUP(B28,'Product Backlog'!$E$3:$H$147,4,FALSE),"")</f>
        <v>3.5</v>
      </c>
      <c r="E28" s="126" t="s">
        <v>210</v>
      </c>
      <c r="F28" s="91">
        <v>43615.0</v>
      </c>
      <c r="G28" s="129">
        <v>4.5</v>
      </c>
      <c r="H28" s="92"/>
      <c r="I28" s="116">
        <f>WORKDAY($D$3,(J28-1),Holidays!$C$5:$C$62)</f>
        <v>43619</v>
      </c>
      <c r="J28" s="117">
        <f t="shared" si="7"/>
        <v>5</v>
      </c>
      <c r="K28" s="131">
        <f t="shared" si="1"/>
        <v>20</v>
      </c>
      <c r="L28" s="121">
        <f t="shared" si="2"/>
        <v>20</v>
      </c>
      <c r="M28" s="121">
        <f t="shared" si="3"/>
        <v>18.5</v>
      </c>
      <c r="N28" s="121">
        <f t="shared" si="4"/>
        <v>11.5</v>
      </c>
      <c r="O28" s="121">
        <f t="shared" si="5"/>
        <v>20</v>
      </c>
      <c r="P28" s="122">
        <f t="shared" si="6"/>
        <v>0.58</v>
      </c>
      <c r="Q28" s="92"/>
      <c r="R28" s="92"/>
      <c r="S28" s="92"/>
      <c r="T28" s="92"/>
      <c r="U28" s="80"/>
      <c r="V28" s="80"/>
      <c r="W28" s="80"/>
    </row>
    <row r="29" ht="15.0" customHeight="1">
      <c r="A29" s="80"/>
      <c r="B29" s="141">
        <v>22.3</v>
      </c>
      <c r="C29" s="111" t="str">
        <f>IFERROR(VLOOKUP(B29,'Product Backlog'!$E$3:$H$147,2,FALSE),"")</f>
        <v>투어상품 ui 수정</v>
      </c>
      <c r="D29" s="112">
        <f>IFERROR(VLOOKUP(B29,'Product Backlog'!$E$3:$H$147,4,FALSE),"")</f>
        <v>1.5</v>
      </c>
      <c r="E29" s="126" t="s">
        <v>210</v>
      </c>
      <c r="F29" s="91">
        <v>43624.0</v>
      </c>
      <c r="G29" s="129">
        <v>1.5</v>
      </c>
      <c r="H29" s="92"/>
      <c r="I29" s="116">
        <f>WORKDAY($D$3,(J29-1),Holidays!$C$5:$C$62)</f>
        <v>43620</v>
      </c>
      <c r="J29" s="117">
        <f t="shared" si="7"/>
        <v>6</v>
      </c>
      <c r="K29" s="131">
        <f t="shared" si="1"/>
        <v>17.5</v>
      </c>
      <c r="L29" s="121">
        <f t="shared" si="2"/>
        <v>17.5</v>
      </c>
      <c r="M29" s="121">
        <f t="shared" si="3"/>
        <v>15.5</v>
      </c>
      <c r="N29" s="121">
        <f t="shared" si="4"/>
        <v>14.5</v>
      </c>
      <c r="O29" s="121">
        <f t="shared" si="5"/>
        <v>25</v>
      </c>
      <c r="P29" s="122">
        <f t="shared" si="6"/>
        <v>0.58</v>
      </c>
      <c r="Q29" s="92"/>
      <c r="R29" s="92"/>
      <c r="S29" s="92"/>
      <c r="T29" s="92"/>
      <c r="U29" s="80"/>
      <c r="V29" s="80"/>
      <c r="W29" s="80"/>
    </row>
    <row r="30" ht="15.0" customHeight="1">
      <c r="A30" s="80"/>
      <c r="B30" s="141">
        <v>22.4</v>
      </c>
      <c r="C30" s="111" t="str">
        <f>IFERROR(VLOOKUP(B30,'Product Backlog'!$E$3:$H$147,2,FALSE),"")</f>
        <v>가이드 요청 ui 수정</v>
      </c>
      <c r="D30" s="112">
        <f>IFERROR(VLOOKUP(B30,'Product Backlog'!$E$3:$H$147,4,FALSE),"")</f>
        <v>2</v>
      </c>
      <c r="E30" s="126" t="s">
        <v>210</v>
      </c>
      <c r="F30" s="91">
        <v>43625.0</v>
      </c>
      <c r="G30" s="129">
        <v>2.0</v>
      </c>
      <c r="H30" s="92"/>
      <c r="I30" s="116">
        <f>WORKDAY($D$3,(J30-1),Holidays!$C$5:$C$62)</f>
        <v>43621</v>
      </c>
      <c r="J30" s="117">
        <f t="shared" si="7"/>
        <v>7</v>
      </c>
      <c r="K30" s="131">
        <f t="shared" si="1"/>
        <v>15</v>
      </c>
      <c r="L30" s="121">
        <f t="shared" si="2"/>
        <v>15</v>
      </c>
      <c r="M30" s="121">
        <f t="shared" si="3"/>
        <v>15.5</v>
      </c>
      <c r="N30" s="121">
        <f t="shared" si="4"/>
        <v>14.5</v>
      </c>
      <c r="O30" s="121">
        <f t="shared" si="5"/>
        <v>30</v>
      </c>
      <c r="P30" s="122">
        <f t="shared" si="6"/>
        <v>0.48</v>
      </c>
      <c r="Q30" s="92"/>
      <c r="R30" s="92"/>
      <c r="S30" s="92"/>
      <c r="T30" s="92"/>
      <c r="U30" s="80"/>
      <c r="V30" s="80"/>
      <c r="W30" s="80"/>
    </row>
    <row r="31" ht="15.0" customHeight="1">
      <c r="A31" s="80"/>
      <c r="B31" s="124">
        <v>4.1</v>
      </c>
      <c r="C31" s="111" t="str">
        <f>IFERROR(VLOOKUP(B31,'Product Backlog'!$E$3:$H$147,2,FALSE),"")</f>
        <v>AWS 구축</v>
      </c>
      <c r="D31" s="112">
        <f>IFERROR(VLOOKUP(B31,'Product Backlog'!$E$3:$H$147,4,FALSE),"")</f>
        <v>3</v>
      </c>
      <c r="E31" s="126" t="s">
        <v>210</v>
      </c>
      <c r="F31" s="91">
        <v>43617.0</v>
      </c>
      <c r="G31" s="129">
        <v>2.5</v>
      </c>
      <c r="H31" s="92"/>
      <c r="I31" s="116">
        <f>WORKDAY($D$3,(J31-1),Holidays!$C$5:$C$62)</f>
        <v>43623</v>
      </c>
      <c r="J31" s="117">
        <f t="shared" si="7"/>
        <v>8</v>
      </c>
      <c r="K31" s="131">
        <f t="shared" si="1"/>
        <v>12.5</v>
      </c>
      <c r="L31" s="121">
        <f t="shared" si="2"/>
        <v>12.5</v>
      </c>
      <c r="M31" s="121">
        <f t="shared" si="3"/>
        <v>15.5</v>
      </c>
      <c r="N31" s="121">
        <f t="shared" si="4"/>
        <v>14.5</v>
      </c>
      <c r="O31" s="121">
        <f t="shared" si="5"/>
        <v>35</v>
      </c>
      <c r="P31" s="122">
        <f t="shared" si="6"/>
        <v>0.41</v>
      </c>
      <c r="Q31" s="92"/>
      <c r="R31" s="92"/>
      <c r="S31" s="92"/>
      <c r="T31" s="92"/>
      <c r="U31" s="80"/>
      <c r="V31" s="80"/>
      <c r="W31" s="80"/>
    </row>
    <row r="32" ht="15.0" customHeight="1">
      <c r="A32" s="80"/>
      <c r="B32" s="124">
        <v>15.1</v>
      </c>
      <c r="C32" s="111" t="str">
        <f>IFERROR(VLOOKUP(B32,'Product Backlog'!$E$3:$H$147,2,FALSE),"")</f>
        <v>후기 작성 화면 디자인</v>
      </c>
      <c r="D32" s="112">
        <f>IFERROR(VLOOKUP(B32,'Product Backlog'!$E$3:$H$147,4,FALSE),"")</f>
        <v>2.5</v>
      </c>
      <c r="E32" s="126" t="s">
        <v>210</v>
      </c>
      <c r="F32" s="91">
        <v>43624.0</v>
      </c>
      <c r="G32" s="129">
        <v>2.5</v>
      </c>
      <c r="H32" s="92"/>
      <c r="I32" s="116">
        <f>WORKDAY($D$3,(J32-1),Holidays!$C$5:$C$62)</f>
        <v>43626</v>
      </c>
      <c r="J32" s="117">
        <f t="shared" si="7"/>
        <v>9</v>
      </c>
      <c r="K32" s="131">
        <f t="shared" si="1"/>
        <v>10</v>
      </c>
      <c r="L32" s="121">
        <f t="shared" si="2"/>
        <v>10</v>
      </c>
      <c r="M32" s="121">
        <f t="shared" si="3"/>
        <v>9</v>
      </c>
      <c r="N32" s="121">
        <f t="shared" si="4"/>
        <v>21</v>
      </c>
      <c r="O32" s="121">
        <f t="shared" si="5"/>
        <v>40</v>
      </c>
      <c r="P32" s="122">
        <f t="shared" si="6"/>
        <v>0.53</v>
      </c>
      <c r="Q32" s="92"/>
      <c r="R32" s="92"/>
      <c r="S32" s="92"/>
      <c r="T32" s="92"/>
      <c r="U32" s="80"/>
      <c r="V32" s="80"/>
      <c r="W32" s="80"/>
    </row>
    <row r="33" ht="15.0" customHeight="1">
      <c r="A33" s="80"/>
      <c r="B33" s="124">
        <v>15.2</v>
      </c>
      <c r="C33" s="111" t="str">
        <f>IFERROR(VLOOKUP(B33,'Product Backlog'!$E$3:$H$147,2,FALSE),"")</f>
        <v>이용한 상품에 대한 후기 작성</v>
      </c>
      <c r="D33" s="112">
        <f>IFERROR(VLOOKUP(B33,'Product Backlog'!$E$3:$H$147,4,FALSE),"")</f>
        <v>1.5</v>
      </c>
      <c r="E33" s="126" t="s">
        <v>210</v>
      </c>
      <c r="F33" s="91">
        <v>43628.0</v>
      </c>
      <c r="G33" s="129">
        <v>2.0</v>
      </c>
      <c r="H33" s="92"/>
      <c r="I33" s="116">
        <f>WORKDAY($D$3,(J33-1),Holidays!$C$5:$C$62)</f>
        <v>43627</v>
      </c>
      <c r="J33" s="117">
        <f t="shared" si="7"/>
        <v>10</v>
      </c>
      <c r="K33" s="131">
        <f t="shared" si="1"/>
        <v>7.5</v>
      </c>
      <c r="L33" s="121">
        <f t="shared" si="2"/>
        <v>7.5</v>
      </c>
      <c r="M33" s="121">
        <f t="shared" si="3"/>
        <v>7</v>
      </c>
      <c r="N33" s="121">
        <f t="shared" si="4"/>
        <v>23</v>
      </c>
      <c r="O33" s="121">
        <f t="shared" si="5"/>
        <v>45</v>
      </c>
      <c r="P33" s="122">
        <f t="shared" si="6"/>
        <v>0.51</v>
      </c>
      <c r="Q33" s="92"/>
      <c r="R33" s="92"/>
      <c r="S33" s="92"/>
      <c r="T33" s="92"/>
      <c r="U33" s="80"/>
      <c r="V33" s="80"/>
      <c r="W33" s="80"/>
    </row>
    <row r="34" ht="15.0" customHeight="1">
      <c r="A34" s="80"/>
      <c r="B34" s="141">
        <v>24.1</v>
      </c>
      <c r="C34" s="111" t="str">
        <f>IFERROR(VLOOKUP(B34,'Product Backlog'!$E$3:$H$147,2,FALSE),"")</f>
        <v>투어 예약 알림</v>
      </c>
      <c r="D34" s="112">
        <f>IFERROR(VLOOKUP(B34,'Product Backlog'!$E$3:$H$147,4,FALSE),"")</f>
        <v>2</v>
      </c>
      <c r="E34" s="126" t="s">
        <v>210</v>
      </c>
      <c r="F34" s="91">
        <v>43619.0</v>
      </c>
      <c r="G34" s="129">
        <v>1.5</v>
      </c>
      <c r="H34" s="92"/>
      <c r="I34" s="116">
        <f>WORKDAY($D$3,(J34-1),Holidays!$C$5:$C$62)</f>
        <v>43628</v>
      </c>
      <c r="J34" s="117">
        <f t="shared" si="7"/>
        <v>11</v>
      </c>
      <c r="K34" s="131">
        <f t="shared" si="1"/>
        <v>5</v>
      </c>
      <c r="L34" s="121">
        <f t="shared" si="2"/>
        <v>5</v>
      </c>
      <c r="M34" s="121">
        <f t="shared" si="3"/>
        <v>7</v>
      </c>
      <c r="N34" s="121">
        <f t="shared" si="4"/>
        <v>23</v>
      </c>
      <c r="O34" s="121">
        <f t="shared" si="5"/>
        <v>50</v>
      </c>
      <c r="P34" s="122">
        <f t="shared" si="6"/>
        <v>0.46</v>
      </c>
      <c r="Q34" s="92"/>
      <c r="R34" s="92"/>
      <c r="S34" s="92"/>
      <c r="T34" s="92"/>
      <c r="U34" s="80"/>
      <c r="V34" s="80"/>
      <c r="W34" s="80"/>
    </row>
    <row r="35" ht="15.0" customHeight="1">
      <c r="A35" s="80"/>
      <c r="B35" s="141">
        <v>24.2</v>
      </c>
      <c r="C35" s="111" t="str">
        <f>IFERROR(VLOOKUP(B35,'Product Backlog'!$E$3:$H$147,2,FALSE),"")</f>
        <v>투어 예약 승인 알림</v>
      </c>
      <c r="D35" s="112">
        <f>IFERROR(VLOOKUP(B35,'Product Backlog'!$E$3:$H$147,4,FALSE),"")</f>
        <v>2.5</v>
      </c>
      <c r="E35" s="126" t="s">
        <v>210</v>
      </c>
      <c r="F35" s="91">
        <v>43626.0</v>
      </c>
      <c r="G35" s="129">
        <v>1.0</v>
      </c>
      <c r="H35" s="92"/>
      <c r="I35" s="116">
        <f>WORKDAY($D$3,(J35-1),Holidays!$C$5:$C$62)</f>
        <v>43629</v>
      </c>
      <c r="J35" s="117">
        <f t="shared" si="7"/>
        <v>12</v>
      </c>
      <c r="K35" s="131">
        <f t="shared" si="1"/>
        <v>2.5</v>
      </c>
      <c r="L35" s="121">
        <f t="shared" si="2"/>
        <v>2.5</v>
      </c>
      <c r="M35" s="121">
        <f t="shared" si="3"/>
        <v>5</v>
      </c>
      <c r="N35" s="121">
        <f t="shared" si="4"/>
        <v>25</v>
      </c>
      <c r="O35" s="121">
        <f t="shared" si="5"/>
        <v>55</v>
      </c>
      <c r="P35" s="122">
        <f t="shared" si="6"/>
        <v>0.45</v>
      </c>
      <c r="Q35" s="92"/>
      <c r="R35" s="92"/>
      <c r="S35" s="92"/>
      <c r="T35" s="92"/>
      <c r="U35" s="80"/>
      <c r="V35" s="80"/>
      <c r="W35" s="80"/>
    </row>
    <row r="36" ht="15.0" customHeight="1">
      <c r="A36" s="80"/>
      <c r="B36" s="141">
        <v>24.3</v>
      </c>
      <c r="C36" s="111" t="str">
        <f>IFERROR(VLOOKUP(B36,'Product Backlog'!$E$3:$H$147,2,FALSE),"")</f>
        <v>가이드 신청 알림</v>
      </c>
      <c r="D36" s="112">
        <f>IFERROR(VLOOKUP(B36,'Product Backlog'!$E$3:$H$147,4,FALSE),"")</f>
        <v>2</v>
      </c>
      <c r="E36" s="126" t="s">
        <v>210</v>
      </c>
      <c r="F36" s="91">
        <v>43619.0</v>
      </c>
      <c r="G36" s="129">
        <v>1.5</v>
      </c>
      <c r="H36" s="92"/>
      <c r="I36" s="116">
        <f>WORKDAY($D$3,(J36-1),Holidays!$C$5:$C$62)</f>
        <v>43630</v>
      </c>
      <c r="J36" s="117">
        <f t="shared" si="7"/>
        <v>13</v>
      </c>
      <c r="K36" s="131">
        <f t="shared" si="1"/>
        <v>0</v>
      </c>
      <c r="L36" s="121">
        <f t="shared" si="2"/>
        <v>0</v>
      </c>
      <c r="M36" s="121">
        <f t="shared" si="3"/>
        <v>5</v>
      </c>
      <c r="N36" s="121">
        <f t="shared" si="4"/>
        <v>25</v>
      </c>
      <c r="O36" s="121">
        <f t="shared" si="5"/>
        <v>60</v>
      </c>
      <c r="P36" s="122">
        <f t="shared" si="6"/>
        <v>0.42</v>
      </c>
      <c r="Q36" s="92"/>
      <c r="R36" s="92"/>
      <c r="S36" s="92"/>
      <c r="T36" s="92"/>
      <c r="U36" s="80"/>
      <c r="V36" s="80"/>
      <c r="W36" s="80"/>
    </row>
    <row r="37" ht="15.0" customHeight="1">
      <c r="A37" s="80"/>
      <c r="B37" s="141">
        <v>24.4</v>
      </c>
      <c r="C37" s="111" t="str">
        <f>IFERROR(VLOOKUP(B37,'Product Backlog'!$E$3:$H$147,2,FALSE),"")</f>
        <v>가이드 신청 승인 알림</v>
      </c>
      <c r="D37" s="112">
        <f>IFERROR(VLOOKUP(B37,'Product Backlog'!$E$3:$H$147,4,FALSE),"")</f>
        <v>1</v>
      </c>
      <c r="E37" s="126" t="s">
        <v>210</v>
      </c>
      <c r="F37" s="91">
        <v>43626.0</v>
      </c>
      <c r="G37" s="129">
        <v>1.0</v>
      </c>
      <c r="H37" s="92"/>
      <c r="I37" s="116">
        <f>WORKDAY($D$3,(J37-1),Holidays!$C$5:$C$62)</f>
        <v>43633</v>
      </c>
      <c r="J37" s="117">
        <f t="shared" si="7"/>
        <v>14</v>
      </c>
      <c r="K37" s="131">
        <f t="shared" si="1"/>
        <v>-2.5</v>
      </c>
      <c r="L37" s="121">
        <f t="shared" si="2"/>
        <v>0</v>
      </c>
      <c r="M37" s="121">
        <f t="shared" si="3"/>
        <v>5</v>
      </c>
      <c r="N37" s="121">
        <f t="shared" si="4"/>
        <v>25</v>
      </c>
      <c r="O37" s="121">
        <f t="shared" si="5"/>
        <v>65</v>
      </c>
      <c r="P37" s="122">
        <f t="shared" si="6"/>
        <v>0.38</v>
      </c>
      <c r="Q37" s="80"/>
      <c r="R37" s="92"/>
      <c r="S37" s="92"/>
      <c r="T37" s="92"/>
      <c r="U37" s="80"/>
      <c r="V37" s="80"/>
      <c r="W37" s="80"/>
    </row>
    <row r="38" ht="15.0" customHeight="1">
      <c r="A38" s="80"/>
      <c r="B38" s="141"/>
      <c r="C38" s="111"/>
      <c r="D38" s="112"/>
      <c r="E38" s="126"/>
      <c r="F38" s="134"/>
      <c r="G38" s="130"/>
      <c r="H38" s="92"/>
      <c r="I38" s="116">
        <f>WORKDAY($D$3,(J38-1),Holidays!$C$5:$C$62)</f>
        <v>43634</v>
      </c>
      <c r="J38" s="117">
        <f t="shared" si="7"/>
        <v>15</v>
      </c>
      <c r="K38" s="131">
        <f t="shared" si="1"/>
        <v>-5</v>
      </c>
      <c r="L38" s="121">
        <f t="shared" si="2"/>
        <v>0</v>
      </c>
      <c r="M38" s="121">
        <f t="shared" si="3"/>
        <v>5</v>
      </c>
      <c r="N38" s="121">
        <f t="shared" si="4"/>
        <v>25</v>
      </c>
      <c r="O38" s="121">
        <f t="shared" si="5"/>
        <v>70</v>
      </c>
      <c r="P38" s="122">
        <f t="shared" si="6"/>
        <v>0.36</v>
      </c>
      <c r="Q38" s="80"/>
      <c r="R38" s="80"/>
      <c r="S38" s="80"/>
      <c r="T38" s="92"/>
      <c r="U38" s="80"/>
      <c r="V38" s="80"/>
      <c r="W38" s="80"/>
    </row>
    <row r="39" ht="15.0" customHeight="1">
      <c r="A39" s="80"/>
      <c r="B39" s="141"/>
      <c r="C39" s="111"/>
      <c r="D39" s="112"/>
      <c r="E39" s="127" t="s">
        <v>211</v>
      </c>
      <c r="F39" s="134" t="s">
        <v>211</v>
      </c>
      <c r="G39" s="130" t="s">
        <v>211</v>
      </c>
      <c r="H39" s="92"/>
      <c r="I39" s="116">
        <f>WORKDAY($D$3,(J39-1),Holidays!$C$5:$C$62)</f>
        <v>43635</v>
      </c>
      <c r="J39" s="117">
        <f t="shared" si="7"/>
        <v>16</v>
      </c>
      <c r="K39" s="131">
        <f t="shared" si="1"/>
        <v>-7.5</v>
      </c>
      <c r="L39" s="121">
        <f t="shared" si="2"/>
        <v>0</v>
      </c>
      <c r="M39" s="121">
        <f t="shared" si="3"/>
        <v>5</v>
      </c>
      <c r="N39" s="121">
        <f t="shared" si="4"/>
        <v>25</v>
      </c>
      <c r="O39" s="121">
        <f t="shared" si="5"/>
        <v>75</v>
      </c>
      <c r="P39" s="122">
        <f t="shared" si="6"/>
        <v>0.33</v>
      </c>
      <c r="Q39" s="80"/>
      <c r="R39" s="80"/>
      <c r="S39" s="80"/>
      <c r="T39" s="80"/>
      <c r="U39" s="80"/>
      <c r="V39" s="80"/>
      <c r="W39" s="80"/>
    </row>
    <row r="40" ht="15.0" customHeight="1">
      <c r="A40" s="80"/>
      <c r="B40" s="141"/>
      <c r="C40" s="111" t="str">
        <f>IFERROR(VLOOKUP(B40,'Product Backlog'!$E$3:$H$147,2,FALSE),"")</f>
        <v/>
      </c>
      <c r="D40" s="112" t="str">
        <f>IFERROR(VLOOKUP(B40,'Product Backlog'!$E$3:$H$147,4,FALSE),"")</f>
        <v/>
      </c>
      <c r="E40" s="127" t="s">
        <v>211</v>
      </c>
      <c r="F40" s="134" t="s">
        <v>211</v>
      </c>
      <c r="G40" s="130" t="s">
        <v>211</v>
      </c>
      <c r="H40" s="92"/>
      <c r="I40" s="116">
        <f>WORKDAY($D$3,(J40-1),Holidays!$C$5:$C$62)</f>
        <v>43636</v>
      </c>
      <c r="J40" s="117">
        <f t="shared" si="7"/>
        <v>17</v>
      </c>
      <c r="K40" s="131">
        <f t="shared" si="1"/>
        <v>-10</v>
      </c>
      <c r="L40" s="121">
        <f t="shared" si="2"/>
        <v>0</v>
      </c>
      <c r="M40" s="121">
        <f t="shared" si="3"/>
        <v>5</v>
      </c>
      <c r="N40" s="121">
        <f t="shared" si="4"/>
        <v>25</v>
      </c>
      <c r="O40" s="121">
        <f t="shared" si="5"/>
        <v>80</v>
      </c>
      <c r="P40" s="122">
        <f t="shared" si="6"/>
        <v>0.31</v>
      </c>
      <c r="Q40" s="80"/>
      <c r="R40" s="80"/>
      <c r="S40" s="80"/>
      <c r="T40" s="80"/>
      <c r="U40" s="80"/>
      <c r="V40" s="80"/>
      <c r="W40" s="80"/>
    </row>
    <row r="41" ht="15.0" customHeight="1">
      <c r="A41" s="80"/>
      <c r="B41" s="124"/>
      <c r="C41" s="111" t="str">
        <f>IFERROR(VLOOKUP(B41,'Product Backlog'!$E$3:$H$147,2,FALSE),"")</f>
        <v/>
      </c>
      <c r="D41" s="112" t="str">
        <f>IFERROR(VLOOKUP(B41,'Product Backlog'!$E$3:$H$147,4,FALSE),"")</f>
        <v/>
      </c>
      <c r="E41" s="127" t="s">
        <v>211</v>
      </c>
      <c r="F41" s="134" t="s">
        <v>211</v>
      </c>
      <c r="G41" s="130" t="s">
        <v>211</v>
      </c>
      <c r="H41" s="92"/>
      <c r="I41" s="116">
        <f>WORKDAY($D$3,(J41-1),Holidays!$C$5:$C$62)</f>
        <v>43637</v>
      </c>
      <c r="J41" s="117">
        <f t="shared" si="7"/>
        <v>18</v>
      </c>
      <c r="K41" s="131">
        <f t="shared" si="1"/>
        <v>-12.5</v>
      </c>
      <c r="L41" s="121">
        <f t="shared" si="2"/>
        <v>0</v>
      </c>
      <c r="M41" s="121">
        <f t="shared" si="3"/>
        <v>5</v>
      </c>
      <c r="N41" s="121">
        <f t="shared" si="4"/>
        <v>25</v>
      </c>
      <c r="O41" s="121">
        <f t="shared" si="5"/>
        <v>85</v>
      </c>
      <c r="P41" s="122">
        <f t="shared" si="6"/>
        <v>0.29</v>
      </c>
      <c r="Q41" s="80"/>
      <c r="R41" s="80"/>
      <c r="S41" s="80"/>
      <c r="T41" s="80"/>
      <c r="U41" s="80"/>
      <c r="V41" s="80"/>
      <c r="W41" s="80"/>
    </row>
    <row r="42" ht="15.0" customHeight="1">
      <c r="A42" s="80"/>
      <c r="B42" s="124"/>
      <c r="C42" s="111" t="str">
        <f>IFERROR(VLOOKUP(B42,'Product Backlog'!$E$3:$H$147,2,FALSE),"")</f>
        <v/>
      </c>
      <c r="D42" s="112" t="str">
        <f>IFERROR(VLOOKUP(B42,'Product Backlog'!$E$3:$H$147,4,FALSE),"")</f>
        <v/>
      </c>
      <c r="E42" s="127" t="s">
        <v>211</v>
      </c>
      <c r="F42" s="134" t="s">
        <v>211</v>
      </c>
      <c r="G42" s="130" t="s">
        <v>211</v>
      </c>
      <c r="H42" s="92"/>
      <c r="I42" s="116">
        <f>WORKDAY($D$3,(J42-1),Holidays!$C$5:$C$62)</f>
        <v>43640</v>
      </c>
      <c r="J42" s="117">
        <f t="shared" si="7"/>
        <v>19</v>
      </c>
      <c r="K42" s="131">
        <f t="shared" si="1"/>
        <v>-15</v>
      </c>
      <c r="L42" s="121">
        <f t="shared" si="2"/>
        <v>0</v>
      </c>
      <c r="M42" s="121">
        <f t="shared" si="3"/>
        <v>5</v>
      </c>
      <c r="N42" s="121">
        <f t="shared" si="4"/>
        <v>25</v>
      </c>
      <c r="O42" s="121">
        <f t="shared" si="5"/>
        <v>90</v>
      </c>
      <c r="P42" s="122">
        <f t="shared" si="6"/>
        <v>0.28</v>
      </c>
      <c r="Q42" s="80"/>
      <c r="R42" s="80"/>
      <c r="S42" s="80"/>
      <c r="T42" s="80"/>
      <c r="U42" s="80"/>
      <c r="V42" s="80"/>
      <c r="W42" s="80"/>
    </row>
    <row r="43" ht="15.0" customHeight="1">
      <c r="A43" s="80"/>
      <c r="B43" s="124"/>
      <c r="C43" s="111" t="str">
        <f>IFERROR(VLOOKUP(B43,'Product Backlog'!$E$3:$H$147,2,FALSE),"")</f>
        <v/>
      </c>
      <c r="D43" s="112" t="str">
        <f>IFERROR(VLOOKUP(B43,'Product Backlog'!$E$3:$H$147,4,FALSE),"")</f>
        <v/>
      </c>
      <c r="E43" s="127" t="s">
        <v>211</v>
      </c>
      <c r="F43" s="134" t="s">
        <v>211</v>
      </c>
      <c r="G43" s="130" t="s">
        <v>211</v>
      </c>
      <c r="H43" s="92"/>
      <c r="I43" s="116">
        <f>WORKDAY($D$3,(J43-1),Holidays!$C$5:$C$62)</f>
        <v>43641</v>
      </c>
      <c r="J43" s="117">
        <f t="shared" si="7"/>
        <v>20</v>
      </c>
      <c r="K43" s="131">
        <f t="shared" si="1"/>
        <v>-17.5</v>
      </c>
      <c r="L43" s="121">
        <f t="shared" si="2"/>
        <v>0</v>
      </c>
      <c r="M43" s="121">
        <f t="shared" si="3"/>
        <v>5</v>
      </c>
      <c r="N43" s="121">
        <f t="shared" si="4"/>
        <v>25</v>
      </c>
      <c r="O43" s="121">
        <f t="shared" si="5"/>
        <v>95</v>
      </c>
      <c r="P43" s="122">
        <f t="shared" si="6"/>
        <v>0.26</v>
      </c>
      <c r="Q43" s="80"/>
      <c r="R43" s="80"/>
      <c r="S43" s="80"/>
      <c r="T43" s="80"/>
      <c r="U43" s="80"/>
      <c r="V43" s="80"/>
      <c r="W43" s="80"/>
    </row>
    <row r="44" ht="15.0" customHeight="1">
      <c r="A44" s="80"/>
      <c r="B44" s="124"/>
      <c r="C44" s="111" t="str">
        <f>IFERROR(VLOOKUP(B44,'Product Backlog'!$E$3:$H$147,2,FALSE),"")</f>
        <v/>
      </c>
      <c r="D44" s="112" t="str">
        <f>IFERROR(VLOOKUP(B44,'Product Backlog'!$E$3:$H$147,4,FALSE),"")</f>
        <v/>
      </c>
      <c r="E44" s="127" t="s">
        <v>211</v>
      </c>
      <c r="F44" s="134" t="s">
        <v>211</v>
      </c>
      <c r="G44" s="130" t="s">
        <v>211</v>
      </c>
      <c r="H44" s="92"/>
      <c r="I44" s="116">
        <f>WORKDAY($D$3,(J44-1),Holidays!$C$5:$C$62)</f>
        <v>43642</v>
      </c>
      <c r="J44" s="117">
        <f t="shared" si="7"/>
        <v>21</v>
      </c>
      <c r="K44" s="131">
        <f t="shared" si="1"/>
        <v>-20</v>
      </c>
      <c r="L44" s="121">
        <f t="shared" si="2"/>
        <v>0</v>
      </c>
      <c r="M44" s="121">
        <f t="shared" si="3"/>
        <v>5</v>
      </c>
      <c r="N44" s="121">
        <f t="shared" si="4"/>
        <v>25</v>
      </c>
      <c r="O44" s="121">
        <f t="shared" si="5"/>
        <v>100</v>
      </c>
      <c r="P44" s="122">
        <f t="shared" si="6"/>
        <v>0.25</v>
      </c>
      <c r="Q44" s="80"/>
      <c r="R44" s="80"/>
      <c r="S44" s="80"/>
      <c r="T44" s="80"/>
      <c r="U44" s="80"/>
      <c r="V44" s="80"/>
      <c r="W44" s="80"/>
    </row>
    <row r="45" ht="15.0" customHeight="1">
      <c r="A45" s="80"/>
      <c r="B45" s="124"/>
      <c r="C45" s="111" t="str">
        <f>IFERROR(VLOOKUP(B45,'Product Backlog'!$E$3:$H$147,2,FALSE),"")</f>
        <v/>
      </c>
      <c r="D45" s="112" t="str">
        <f>IFERROR(VLOOKUP(B45,'Product Backlog'!$E$3:$H$147,4,FALSE),"")</f>
        <v/>
      </c>
      <c r="E45" s="127" t="s">
        <v>211</v>
      </c>
      <c r="F45" s="134" t="s">
        <v>211</v>
      </c>
      <c r="G45" s="130" t="s">
        <v>211</v>
      </c>
      <c r="H45" s="92"/>
      <c r="I45" s="116">
        <f>WORKDAY($D$3,(J45-1),Holidays!$C$5:$C$62)</f>
        <v>43643</v>
      </c>
      <c r="J45" s="117">
        <f t="shared" si="7"/>
        <v>22</v>
      </c>
      <c r="K45" s="131">
        <f t="shared" si="1"/>
        <v>-22.5</v>
      </c>
      <c r="L45" s="121">
        <f t="shared" si="2"/>
        <v>0</v>
      </c>
      <c r="M45" s="121">
        <f t="shared" si="3"/>
        <v>5</v>
      </c>
      <c r="N45" s="121">
        <f t="shared" si="4"/>
        <v>25</v>
      </c>
      <c r="O45" s="121">
        <f t="shared" si="5"/>
        <v>105</v>
      </c>
      <c r="P45" s="122">
        <f t="shared" si="6"/>
        <v>0.24</v>
      </c>
      <c r="Q45" s="80"/>
      <c r="R45" s="80"/>
      <c r="S45" s="80"/>
      <c r="T45" s="80"/>
      <c r="U45" s="80"/>
      <c r="V45" s="80"/>
      <c r="W45" s="80"/>
    </row>
    <row r="46" ht="15.0" customHeight="1">
      <c r="A46" s="80"/>
      <c r="B46" s="124"/>
      <c r="C46" s="111" t="str">
        <f>IFERROR(VLOOKUP(B46,'Product Backlog'!$E$3:$H$147,2,FALSE),"")</f>
        <v/>
      </c>
      <c r="D46" s="112" t="str">
        <f>IFERROR(VLOOKUP(B46,'Product Backlog'!$E$3:$H$147,4,FALSE),"")</f>
        <v/>
      </c>
      <c r="E46" s="127" t="s">
        <v>211</v>
      </c>
      <c r="F46" s="134" t="s">
        <v>211</v>
      </c>
      <c r="G46" s="130" t="s">
        <v>211</v>
      </c>
      <c r="H46" s="92"/>
      <c r="I46" s="116">
        <f>WORKDAY($D$3,(J46-1),Holidays!$C$5:$C$62)</f>
        <v>43644</v>
      </c>
      <c r="J46" s="117">
        <f t="shared" si="7"/>
        <v>23</v>
      </c>
      <c r="K46" s="131">
        <f t="shared" si="1"/>
        <v>-25</v>
      </c>
      <c r="L46" s="121">
        <f t="shared" si="2"/>
        <v>0</v>
      </c>
      <c r="M46" s="121">
        <f t="shared" si="3"/>
        <v>5</v>
      </c>
      <c r="N46" s="121">
        <f t="shared" si="4"/>
        <v>25</v>
      </c>
      <c r="O46" s="121">
        <f t="shared" si="5"/>
        <v>110</v>
      </c>
      <c r="P46" s="122">
        <f t="shared" si="6"/>
        <v>0.23</v>
      </c>
      <c r="Q46" s="80"/>
      <c r="R46" s="80"/>
      <c r="S46" s="80"/>
      <c r="T46" s="80"/>
      <c r="U46" s="80"/>
      <c r="V46" s="80"/>
      <c r="W46" s="80"/>
    </row>
    <row r="47" ht="15.0" customHeight="1">
      <c r="A47" s="80"/>
      <c r="B47" s="124"/>
      <c r="C47" s="111" t="str">
        <f>IFERROR(VLOOKUP(B47,'Product Backlog'!$E$3:$H$147,2,FALSE),"")</f>
        <v/>
      </c>
      <c r="D47" s="112" t="str">
        <f>IFERROR(VLOOKUP(B47,'Product Backlog'!$E$3:$H$147,4,FALSE),"")</f>
        <v/>
      </c>
      <c r="E47" s="127" t="s">
        <v>211</v>
      </c>
      <c r="F47" s="134" t="s">
        <v>211</v>
      </c>
      <c r="G47" s="130" t="s">
        <v>211</v>
      </c>
      <c r="H47" s="92"/>
      <c r="I47" s="116">
        <f>WORKDAY($D$3,(J47-1),Holidays!$C$5:$C$62)</f>
        <v>43647</v>
      </c>
      <c r="J47" s="117">
        <f t="shared" si="7"/>
        <v>24</v>
      </c>
      <c r="K47" s="131">
        <f t="shared" si="1"/>
        <v>-27.5</v>
      </c>
      <c r="L47" s="121">
        <f t="shared" si="2"/>
        <v>0</v>
      </c>
      <c r="M47" s="121">
        <f t="shared" si="3"/>
        <v>5</v>
      </c>
      <c r="N47" s="121">
        <f t="shared" si="4"/>
        <v>25</v>
      </c>
      <c r="O47" s="121">
        <f t="shared" si="5"/>
        <v>115</v>
      </c>
      <c r="P47" s="122">
        <f t="shared" si="6"/>
        <v>0.22</v>
      </c>
      <c r="Q47" s="80"/>
      <c r="R47" s="80"/>
      <c r="S47" s="80"/>
      <c r="T47" s="80"/>
      <c r="U47" s="80"/>
      <c r="V47" s="80"/>
      <c r="W47" s="80"/>
    </row>
    <row r="48" ht="15.0" customHeight="1">
      <c r="A48" s="80"/>
      <c r="B48" s="124"/>
      <c r="C48" s="111" t="str">
        <f>IFERROR(VLOOKUP(B48,'Product Backlog'!$E$3:$H$147,2,FALSE),"")</f>
        <v/>
      </c>
      <c r="D48" s="112" t="str">
        <f>IFERROR(VLOOKUP(B48,'Product Backlog'!$E$3:$H$147,4,FALSE),"")</f>
        <v/>
      </c>
      <c r="E48" s="127" t="s">
        <v>211</v>
      </c>
      <c r="F48" s="134" t="s">
        <v>211</v>
      </c>
      <c r="G48" s="130" t="s">
        <v>211</v>
      </c>
      <c r="H48" s="92"/>
      <c r="I48" s="116">
        <f>WORKDAY($D$3,(J48-1),Holidays!$C$5:$C$62)</f>
        <v>43648</v>
      </c>
      <c r="J48" s="117">
        <f t="shared" si="7"/>
        <v>25</v>
      </c>
      <c r="K48" s="131">
        <f t="shared" si="1"/>
        <v>-30</v>
      </c>
      <c r="L48" s="121">
        <f t="shared" si="2"/>
        <v>0</v>
      </c>
      <c r="M48" s="121">
        <f t="shared" si="3"/>
        <v>5</v>
      </c>
      <c r="N48" s="121">
        <f t="shared" si="4"/>
        <v>25</v>
      </c>
      <c r="O48" s="121">
        <f t="shared" si="5"/>
        <v>120</v>
      </c>
      <c r="P48" s="122">
        <f t="shared" si="6"/>
        <v>0.21</v>
      </c>
      <c r="Q48" s="80"/>
      <c r="R48" s="80"/>
      <c r="S48" s="80"/>
      <c r="T48" s="80"/>
      <c r="U48" s="80"/>
      <c r="V48" s="80"/>
      <c r="W48" s="80"/>
    </row>
    <row r="49" ht="15.0" customHeight="1">
      <c r="A49" s="80"/>
      <c r="B49" s="124"/>
      <c r="C49" s="111" t="str">
        <f>IFERROR(VLOOKUP(B49,'Product Backlog'!$E$3:$H$147,2,FALSE),"")</f>
        <v/>
      </c>
      <c r="D49" s="112" t="str">
        <f>IFERROR(VLOOKUP(B49,'Product Backlog'!$E$3:$H$147,4,FALSE),"")</f>
        <v/>
      </c>
      <c r="E49" s="127" t="s">
        <v>211</v>
      </c>
      <c r="F49" s="134" t="s">
        <v>211</v>
      </c>
      <c r="G49" s="130" t="s">
        <v>211</v>
      </c>
      <c r="H49" s="92"/>
      <c r="I49" s="116">
        <f>WORKDAY($D$3,(J49-1),Holidays!$C$5:$C$62)</f>
        <v>43649</v>
      </c>
      <c r="J49" s="117">
        <f t="shared" si="7"/>
        <v>26</v>
      </c>
      <c r="K49" s="131">
        <f t="shared" si="1"/>
        <v>-32.5</v>
      </c>
      <c r="L49" s="121">
        <f t="shared" si="2"/>
        <v>0</v>
      </c>
      <c r="M49" s="121">
        <f t="shared" si="3"/>
        <v>5</v>
      </c>
      <c r="N49" s="121">
        <f t="shared" si="4"/>
        <v>25</v>
      </c>
      <c r="O49" s="121">
        <f t="shared" si="5"/>
        <v>125</v>
      </c>
      <c r="P49" s="122">
        <f t="shared" si="6"/>
        <v>0.2</v>
      </c>
      <c r="Q49" s="80"/>
      <c r="R49" s="80"/>
      <c r="S49" s="80"/>
      <c r="T49" s="80"/>
      <c r="U49" s="80"/>
      <c r="V49" s="80"/>
      <c r="W49" s="80"/>
    </row>
    <row r="50" ht="15.0" customHeight="1">
      <c r="A50" s="80"/>
      <c r="B50" s="124"/>
      <c r="C50" s="111" t="str">
        <f>IFERROR(VLOOKUP(B50,'Product Backlog'!$E$3:$H$147,2,FALSE),"")</f>
        <v/>
      </c>
      <c r="D50" s="112" t="str">
        <f>IFERROR(VLOOKUP(B50,'Product Backlog'!$E$3:$H$147,4,FALSE),"")</f>
        <v/>
      </c>
      <c r="E50" s="127" t="s">
        <v>211</v>
      </c>
      <c r="F50" s="134" t="s">
        <v>211</v>
      </c>
      <c r="G50" s="130" t="s">
        <v>211</v>
      </c>
      <c r="H50" s="92"/>
      <c r="I50" s="116">
        <f>WORKDAY($D$3,(J50-1),Holidays!$C$5:$C$62)</f>
        <v>43650</v>
      </c>
      <c r="J50" s="117">
        <f t="shared" si="7"/>
        <v>27</v>
      </c>
      <c r="K50" s="131">
        <f t="shared" si="1"/>
        <v>-35</v>
      </c>
      <c r="L50" s="121">
        <f t="shared" si="2"/>
        <v>0</v>
      </c>
      <c r="M50" s="121">
        <f t="shared" si="3"/>
        <v>5</v>
      </c>
      <c r="N50" s="121">
        <f t="shared" si="4"/>
        <v>25</v>
      </c>
      <c r="O50" s="121">
        <f t="shared" si="5"/>
        <v>130</v>
      </c>
      <c r="P50" s="122">
        <f t="shared" si="6"/>
        <v>0.19</v>
      </c>
      <c r="Q50" s="80"/>
      <c r="R50" s="80"/>
      <c r="S50" s="80"/>
      <c r="T50" s="80"/>
      <c r="U50" s="80"/>
      <c r="V50" s="80"/>
      <c r="W50" s="80"/>
    </row>
    <row r="51" ht="15.0" customHeight="1">
      <c r="A51" s="80"/>
      <c r="B51" s="124"/>
      <c r="C51" s="111" t="str">
        <f>IFERROR(VLOOKUP(B51,'Product Backlog'!$E$3:$H$147,2,FALSE),"")</f>
        <v/>
      </c>
      <c r="D51" s="112" t="str">
        <f>IFERROR(VLOOKUP(B51,'Product Backlog'!$E$3:$H$147,4,FALSE),"")</f>
        <v/>
      </c>
      <c r="E51" s="127" t="s">
        <v>211</v>
      </c>
      <c r="F51" s="134" t="s">
        <v>211</v>
      </c>
      <c r="G51" s="130" t="s">
        <v>211</v>
      </c>
      <c r="H51" s="92"/>
      <c r="I51" s="116">
        <f>WORKDAY($D$3,(J51-1),Holidays!$C$5:$C$62)</f>
        <v>43651</v>
      </c>
      <c r="J51" s="117">
        <f t="shared" si="7"/>
        <v>28</v>
      </c>
      <c r="K51" s="131">
        <f t="shared" si="1"/>
        <v>-37.5</v>
      </c>
      <c r="L51" s="121">
        <f t="shared" si="2"/>
        <v>0</v>
      </c>
      <c r="M51" s="121">
        <f t="shared" si="3"/>
        <v>5</v>
      </c>
      <c r="N51" s="121">
        <f t="shared" si="4"/>
        <v>25</v>
      </c>
      <c r="O51" s="121">
        <f t="shared" si="5"/>
        <v>135</v>
      </c>
      <c r="P51" s="122">
        <f t="shared" si="6"/>
        <v>0.19</v>
      </c>
      <c r="Q51" s="80"/>
      <c r="R51" s="80"/>
      <c r="S51" s="80"/>
      <c r="T51" s="80"/>
      <c r="U51" s="80"/>
      <c r="V51" s="80"/>
      <c r="W51" s="80"/>
    </row>
    <row r="52" ht="15.0" customHeight="1">
      <c r="A52" s="80"/>
      <c r="B52" s="124"/>
      <c r="C52" s="111" t="str">
        <f>IFERROR(VLOOKUP(B52,'Product Backlog'!$E$3:$H$147,2,FALSE),"")</f>
        <v/>
      </c>
      <c r="D52" s="112" t="str">
        <f>IFERROR(VLOOKUP(B52,'Product Backlog'!$E$3:$H$147,4,FALSE),"")</f>
        <v/>
      </c>
      <c r="E52" s="127" t="s">
        <v>211</v>
      </c>
      <c r="F52" s="134" t="s">
        <v>211</v>
      </c>
      <c r="G52" s="130" t="s">
        <v>211</v>
      </c>
      <c r="H52" s="92"/>
      <c r="I52" s="116">
        <f>WORKDAY($D$3,(J52-1),Holidays!$C$5:$C$62)</f>
        <v>43654</v>
      </c>
      <c r="J52" s="117">
        <f t="shared" si="7"/>
        <v>29</v>
      </c>
      <c r="K52" s="131">
        <f t="shared" si="1"/>
        <v>-40</v>
      </c>
      <c r="L52" s="121">
        <f t="shared" si="2"/>
        <v>0</v>
      </c>
      <c r="M52" s="121">
        <f t="shared" si="3"/>
        <v>5</v>
      </c>
      <c r="N52" s="121">
        <f t="shared" si="4"/>
        <v>25</v>
      </c>
      <c r="O52" s="121">
        <f t="shared" si="5"/>
        <v>140</v>
      </c>
      <c r="P52" s="122">
        <f t="shared" si="6"/>
        <v>0.18</v>
      </c>
      <c r="Q52" s="80"/>
      <c r="R52" s="80"/>
      <c r="S52" s="80"/>
      <c r="T52" s="80"/>
      <c r="U52" s="80"/>
      <c r="V52" s="80"/>
      <c r="W52" s="80"/>
    </row>
    <row r="53" ht="15.0" customHeight="1">
      <c r="A53" s="80"/>
      <c r="B53" s="124"/>
      <c r="C53" s="111" t="str">
        <f>IFERROR(VLOOKUP(B53,'Product Backlog'!$E$3:$H$147,2,FALSE),"")</f>
        <v/>
      </c>
      <c r="D53" s="112" t="str">
        <f>IFERROR(VLOOKUP(B53,'Product Backlog'!$E$3:$H$147,4,FALSE),"")</f>
        <v/>
      </c>
      <c r="E53" s="127" t="s">
        <v>211</v>
      </c>
      <c r="F53" s="134" t="s">
        <v>211</v>
      </c>
      <c r="G53" s="130" t="s">
        <v>211</v>
      </c>
      <c r="H53" s="92"/>
      <c r="I53" s="116">
        <f>WORKDAY($D$3,(J53-1),Holidays!$C$5:$C$62)</f>
        <v>43655</v>
      </c>
      <c r="J53" s="117">
        <f t="shared" si="7"/>
        <v>30</v>
      </c>
      <c r="K53" s="131">
        <f t="shared" si="1"/>
        <v>-42.5</v>
      </c>
      <c r="L53" s="121">
        <f t="shared" si="2"/>
        <v>0</v>
      </c>
      <c r="M53" s="121">
        <f t="shared" si="3"/>
        <v>5</v>
      </c>
      <c r="N53" s="121">
        <f t="shared" si="4"/>
        <v>25</v>
      </c>
      <c r="O53" s="121">
        <f t="shared" si="5"/>
        <v>145</v>
      </c>
      <c r="P53" s="122">
        <f t="shared" si="6"/>
        <v>0.17</v>
      </c>
      <c r="Q53" s="80"/>
      <c r="R53" s="80"/>
      <c r="S53" s="80"/>
      <c r="T53" s="80"/>
      <c r="U53" s="80"/>
      <c r="V53" s="80"/>
      <c r="W53" s="80"/>
    </row>
    <row r="54" ht="15.0" customHeight="1">
      <c r="A54" s="80"/>
      <c r="B54" s="124"/>
      <c r="C54" s="111" t="str">
        <f>IFERROR(VLOOKUP(B54,'Product Backlog'!$E$3:$H$147,2,FALSE),"")</f>
        <v/>
      </c>
      <c r="D54" s="112" t="str">
        <f>IFERROR(VLOOKUP(B54,'Product Backlog'!$E$3:$H$147,4,FALSE),"")</f>
        <v/>
      </c>
      <c r="E54" s="127" t="s">
        <v>211</v>
      </c>
      <c r="F54" s="134" t="s">
        <v>211</v>
      </c>
      <c r="G54" s="130" t="s">
        <v>211</v>
      </c>
      <c r="H54" s="92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ht="15.0" customHeight="1">
      <c r="A55" s="80"/>
      <c r="B55" s="124"/>
      <c r="C55" s="111" t="str">
        <f>IFERROR(VLOOKUP(B55,'Product Backlog'!$E$3:$H$147,2,FALSE),"")</f>
        <v/>
      </c>
      <c r="D55" s="112" t="str">
        <f>IFERROR(VLOOKUP(B55,'Product Backlog'!$E$3:$H$147,4,FALSE),"")</f>
        <v/>
      </c>
      <c r="E55" s="127" t="s">
        <v>211</v>
      </c>
      <c r="F55" s="134" t="s">
        <v>211</v>
      </c>
      <c r="G55" s="130" t="s">
        <v>211</v>
      </c>
      <c r="H55" s="92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</row>
    <row r="56" ht="15.0" customHeight="1">
      <c r="A56" s="80"/>
      <c r="B56" s="124"/>
      <c r="C56" s="111" t="str">
        <f>IFERROR(VLOOKUP(B56,'Product Backlog'!$E$3:$H$147,2,FALSE),"")</f>
        <v/>
      </c>
      <c r="D56" s="112" t="str">
        <f>IFERROR(VLOOKUP(B56,'Product Backlog'!$E$3:$H$147,4,FALSE),"")</f>
        <v/>
      </c>
      <c r="E56" s="127" t="s">
        <v>211</v>
      </c>
      <c r="F56" s="134" t="s">
        <v>211</v>
      </c>
      <c r="G56" s="130" t="s">
        <v>211</v>
      </c>
      <c r="H56" s="92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</row>
    <row r="57" ht="15.0" customHeight="1">
      <c r="A57" s="80"/>
      <c r="B57" s="124"/>
      <c r="C57" s="111" t="str">
        <f>IFERROR(VLOOKUP(B57,'Product Backlog'!$E$3:$H$147,2,FALSE),"")</f>
        <v/>
      </c>
      <c r="D57" s="112" t="str">
        <f>IFERROR(VLOOKUP(B57,'Product Backlog'!$E$3:$H$147,4,FALSE),"")</f>
        <v/>
      </c>
      <c r="E57" s="127" t="s">
        <v>211</v>
      </c>
      <c r="F57" s="134" t="s">
        <v>211</v>
      </c>
      <c r="G57" s="130" t="s">
        <v>211</v>
      </c>
      <c r="H57" s="92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</row>
    <row r="58" ht="15.0" customHeight="1">
      <c r="A58" s="80"/>
      <c r="B58" s="124"/>
      <c r="C58" s="111" t="str">
        <f>IFERROR(VLOOKUP(B58,'Product Backlog'!$E$3:$H$147,2,FALSE),"")</f>
        <v/>
      </c>
      <c r="D58" s="112" t="str">
        <f>IFERROR(VLOOKUP(B58,'Product Backlog'!$E$3:$H$147,4,FALSE),"")</f>
        <v/>
      </c>
      <c r="E58" s="127" t="s">
        <v>211</v>
      </c>
      <c r="F58" s="134" t="s">
        <v>211</v>
      </c>
      <c r="G58" s="130" t="s">
        <v>211</v>
      </c>
      <c r="H58" s="92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</row>
    <row r="59" ht="15.0" customHeight="1">
      <c r="A59" s="80"/>
      <c r="B59" s="124"/>
      <c r="C59" s="111" t="str">
        <f>IFERROR(VLOOKUP(B59,'Product Backlog'!$E$3:$H$147,2,FALSE),"")</f>
        <v/>
      </c>
      <c r="D59" s="112" t="str">
        <f>IFERROR(VLOOKUP(B59,'Product Backlog'!$E$3:$H$147,4,FALSE),"")</f>
        <v/>
      </c>
      <c r="E59" s="127" t="s">
        <v>211</v>
      </c>
      <c r="F59" s="134" t="s">
        <v>211</v>
      </c>
      <c r="G59" s="130" t="s">
        <v>211</v>
      </c>
      <c r="H59" s="92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</row>
    <row r="60" ht="15.0" customHeight="1">
      <c r="A60" s="80"/>
      <c r="B60" s="124"/>
      <c r="C60" s="111" t="str">
        <f>IFERROR(VLOOKUP(B60,'Product Backlog'!$E$3:$H$147,2,FALSE),"")</f>
        <v/>
      </c>
      <c r="D60" s="112" t="str">
        <f>IFERROR(VLOOKUP(B60,'Product Backlog'!$E$3:$H$147,4,FALSE),"")</f>
        <v/>
      </c>
      <c r="E60" s="127" t="s">
        <v>211</v>
      </c>
      <c r="F60" s="134" t="s">
        <v>211</v>
      </c>
      <c r="G60" s="130" t="s">
        <v>211</v>
      </c>
      <c r="H60" s="92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</row>
    <row r="61" ht="15.0" customHeight="1">
      <c r="A61" s="80"/>
      <c r="B61" s="124"/>
      <c r="C61" s="111" t="str">
        <f>IFERROR(VLOOKUP(B61,'Product Backlog'!$E$3:$H$147,2,FALSE),"")</f>
        <v/>
      </c>
      <c r="D61" s="112" t="str">
        <f>IFERROR(VLOOKUP(B61,'Product Backlog'!$E$3:$H$147,4,FALSE),"")</f>
        <v/>
      </c>
      <c r="E61" s="127" t="s">
        <v>211</v>
      </c>
      <c r="F61" s="134" t="s">
        <v>211</v>
      </c>
      <c r="G61" s="130" t="s">
        <v>211</v>
      </c>
      <c r="H61" s="92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</row>
    <row r="62" ht="15.0" customHeight="1">
      <c r="A62" s="80"/>
      <c r="B62" s="124"/>
      <c r="C62" s="111" t="str">
        <f>IFERROR(VLOOKUP(B62,'Product Backlog'!$E$3:$H$147,2,FALSE),"")</f>
        <v/>
      </c>
      <c r="D62" s="112" t="str">
        <f>IFERROR(VLOOKUP(B62,'Product Backlog'!$E$3:$H$147,4,FALSE),"")</f>
        <v/>
      </c>
      <c r="E62" s="127" t="s">
        <v>211</v>
      </c>
      <c r="F62" s="134" t="s">
        <v>211</v>
      </c>
      <c r="G62" s="130" t="s">
        <v>211</v>
      </c>
      <c r="H62" s="92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</row>
    <row r="63" ht="15.0" customHeight="1">
      <c r="A63" s="80"/>
      <c r="B63" s="124"/>
      <c r="C63" s="111" t="str">
        <f>IFERROR(VLOOKUP(B63,'Product Backlog'!$E$3:$H$147,2,FALSE),"")</f>
        <v/>
      </c>
      <c r="D63" s="112" t="str">
        <f>IFERROR(VLOOKUP(B63,'Product Backlog'!$E$3:$H$147,4,FALSE),"")</f>
        <v/>
      </c>
      <c r="E63" s="127" t="s">
        <v>211</v>
      </c>
      <c r="F63" s="134" t="s">
        <v>211</v>
      </c>
      <c r="G63" s="130" t="s">
        <v>211</v>
      </c>
      <c r="H63" s="92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</row>
    <row r="64" ht="15.0" customHeight="1">
      <c r="A64" s="80"/>
      <c r="B64" s="124"/>
      <c r="C64" s="111" t="str">
        <f>IFERROR(VLOOKUP(B64,'Product Backlog'!$E$3:$H$147,2,FALSE),"")</f>
        <v/>
      </c>
      <c r="D64" s="112" t="str">
        <f>IFERROR(VLOOKUP(B64,'Product Backlog'!$E$3:$H$147,4,FALSE),"")</f>
        <v/>
      </c>
      <c r="E64" s="127" t="s">
        <v>211</v>
      </c>
      <c r="F64" s="134" t="s">
        <v>211</v>
      </c>
      <c r="G64" s="130" t="s">
        <v>211</v>
      </c>
      <c r="H64" s="92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</row>
    <row r="65" ht="15.0" customHeight="1">
      <c r="A65" s="80"/>
      <c r="B65" s="124"/>
      <c r="C65" s="111" t="str">
        <f>IFERROR(VLOOKUP(B65,'Product Backlog'!$E$3:$H$147,2,FALSE),"")</f>
        <v/>
      </c>
      <c r="D65" s="112" t="str">
        <f>IFERROR(VLOOKUP(B65,'Product Backlog'!$E$3:$H$147,4,FALSE),"")</f>
        <v/>
      </c>
      <c r="E65" s="127" t="s">
        <v>211</v>
      </c>
      <c r="F65" s="134" t="s">
        <v>211</v>
      </c>
      <c r="G65" s="130" t="s">
        <v>211</v>
      </c>
      <c r="H65" s="92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</row>
    <row r="66" ht="15.0" customHeight="1">
      <c r="A66" s="80"/>
      <c r="B66" s="124"/>
      <c r="C66" s="111" t="str">
        <f>IFERROR(VLOOKUP(B66,'Product Backlog'!$E$3:$H$147,2,FALSE),"")</f>
        <v/>
      </c>
      <c r="D66" s="112" t="str">
        <f>IFERROR(VLOOKUP(B66,'Product Backlog'!$E$3:$H$147,4,FALSE),"")</f>
        <v/>
      </c>
      <c r="E66" s="127" t="s">
        <v>211</v>
      </c>
      <c r="F66" s="134" t="s">
        <v>211</v>
      </c>
      <c r="G66" s="130" t="s">
        <v>211</v>
      </c>
      <c r="H66" s="92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</row>
    <row r="67" ht="15.0" customHeight="1">
      <c r="A67" s="80"/>
      <c r="B67" s="124"/>
      <c r="C67" s="111" t="str">
        <f>IFERROR(VLOOKUP(B67,'Product Backlog'!$E$3:$H$147,2,FALSE),"")</f>
        <v/>
      </c>
      <c r="D67" s="112" t="str">
        <f>IFERROR(VLOOKUP(B67,'Product Backlog'!$E$3:$H$147,4,FALSE),"")</f>
        <v/>
      </c>
      <c r="E67" s="127" t="s">
        <v>211</v>
      </c>
      <c r="F67" s="134" t="s">
        <v>211</v>
      </c>
      <c r="G67" s="130" t="s">
        <v>211</v>
      </c>
      <c r="H67" s="92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</row>
    <row r="68" ht="15.0" customHeight="1">
      <c r="A68" s="80"/>
      <c r="B68" s="124"/>
      <c r="C68" s="111" t="str">
        <f>IFERROR(VLOOKUP(B68,'Product Backlog'!$E$3:$H$147,2,FALSE),"")</f>
        <v/>
      </c>
      <c r="D68" s="112" t="str">
        <f>IFERROR(VLOOKUP(B68,'Product Backlog'!$E$3:$H$147,4,FALSE),"")</f>
        <v/>
      </c>
      <c r="E68" s="127" t="s">
        <v>211</v>
      </c>
      <c r="F68" s="134" t="s">
        <v>211</v>
      </c>
      <c r="G68" s="130" t="s">
        <v>211</v>
      </c>
      <c r="H68" s="92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</row>
    <row r="69" ht="15.0" customHeight="1">
      <c r="A69" s="80"/>
      <c r="B69" s="124"/>
      <c r="C69" s="111" t="str">
        <f>IFERROR(VLOOKUP(B69,'Product Backlog'!$E$3:$H$147,2,FALSE),"")</f>
        <v/>
      </c>
      <c r="D69" s="112" t="str">
        <f>IFERROR(VLOOKUP(B69,'Product Backlog'!$E$3:$H$147,4,FALSE),"")</f>
        <v/>
      </c>
      <c r="E69" s="127" t="s">
        <v>211</v>
      </c>
      <c r="F69" s="134" t="s">
        <v>211</v>
      </c>
      <c r="G69" s="130" t="s">
        <v>211</v>
      </c>
      <c r="H69" s="92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</row>
    <row r="70" ht="15.0" customHeight="1">
      <c r="A70" s="80"/>
      <c r="B70" s="124"/>
      <c r="C70" s="111" t="str">
        <f>IFERROR(VLOOKUP(B70,'Product Backlog'!$E$3:$H$147,2,FALSE),"")</f>
        <v/>
      </c>
      <c r="D70" s="112" t="str">
        <f>IFERROR(VLOOKUP(B70,'Product Backlog'!$E$3:$H$147,4,FALSE),"")</f>
        <v/>
      </c>
      <c r="E70" s="127" t="s">
        <v>211</v>
      </c>
      <c r="F70" s="134" t="s">
        <v>211</v>
      </c>
      <c r="G70" s="130" t="s">
        <v>211</v>
      </c>
      <c r="H70" s="92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</row>
    <row r="71" ht="15.0" customHeight="1">
      <c r="A71" s="80"/>
      <c r="B71" s="124"/>
      <c r="C71" s="111" t="str">
        <f>IFERROR(VLOOKUP(B71,'Product Backlog'!$E$3:$H$147,2,FALSE),"")</f>
        <v/>
      </c>
      <c r="D71" s="112" t="str">
        <f>IFERROR(VLOOKUP(B71,'Product Backlog'!$E$3:$H$147,4,FALSE),"")</f>
        <v/>
      </c>
      <c r="E71" s="127" t="s">
        <v>211</v>
      </c>
      <c r="F71" s="134" t="s">
        <v>211</v>
      </c>
      <c r="G71" s="130" t="s">
        <v>211</v>
      </c>
      <c r="H71" s="92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ht="15.0" customHeight="1">
      <c r="A72" s="80"/>
      <c r="B72" s="136"/>
      <c r="C72" s="111" t="str">
        <f>IFERROR(VLOOKUP(B72,'Product Backlog'!$E$3:$H$147,2,FALSE),"")</f>
        <v/>
      </c>
      <c r="D72" s="112" t="str">
        <f>IFERROR(VLOOKUP(B72,'Product Backlog'!$E$3:$H$147,4,FALSE),"")</f>
        <v/>
      </c>
      <c r="E72" s="137" t="s">
        <v>211</v>
      </c>
      <c r="F72" s="140" t="s">
        <v>211</v>
      </c>
      <c r="G72" s="139" t="s">
        <v>211</v>
      </c>
      <c r="H72" s="92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</row>
    <row r="73" ht="15.0" customHeight="1">
      <c r="A73" s="80"/>
      <c r="B73" s="100"/>
      <c r="C73" s="92"/>
      <c r="D73" s="92"/>
      <c r="E73" s="92"/>
      <c r="F73" s="92"/>
      <c r="G73" s="92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</row>
    <row r="74" ht="15.0" customHeight="1">
      <c r="A74" s="80"/>
      <c r="B74" s="81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</row>
    <row r="75" ht="15.0" customHeight="1">
      <c r="A75" s="80"/>
      <c r="B75" s="81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</row>
    <row r="76" ht="15.0" customHeight="1">
      <c r="A76" s="80"/>
      <c r="B76" s="81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</row>
    <row r="77" ht="15.0" customHeight="1">
      <c r="A77" s="80"/>
      <c r="B77" s="81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</row>
    <row r="78" ht="15.0" customHeight="1">
      <c r="A78" s="80"/>
      <c r="B78" s="81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</row>
    <row r="79" ht="15.0" customHeight="1">
      <c r="A79" s="80"/>
      <c r="B79" s="81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</row>
    <row r="80" ht="15.0" customHeight="1">
      <c r="A80" s="80"/>
      <c r="B80" s="81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</row>
    <row r="81" ht="15.0" customHeight="1">
      <c r="A81" s="80"/>
      <c r="B81" s="81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</row>
    <row r="82" ht="15.0" customHeight="1">
      <c r="A82" s="80"/>
      <c r="B82" s="81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</row>
    <row r="83" ht="15.0" customHeight="1">
      <c r="A83" s="80"/>
      <c r="B83" s="81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</row>
    <row r="84" ht="15.0" customHeight="1">
      <c r="A84" s="80"/>
      <c r="B84" s="81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</row>
    <row r="85" ht="15.0" customHeight="1">
      <c r="A85" s="80"/>
      <c r="B85" s="81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</row>
    <row r="86" ht="15.0" customHeight="1">
      <c r="A86" s="80"/>
      <c r="B86" s="81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</row>
    <row r="87" ht="15.0" customHeight="1">
      <c r="A87" s="80"/>
      <c r="B87" s="81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</row>
    <row r="88" ht="15.0" customHeight="1">
      <c r="A88" s="80"/>
      <c r="B88" s="81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</row>
    <row r="89" ht="15.0" customHeight="1">
      <c r="A89" s="80"/>
      <c r="B89" s="81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</row>
    <row r="90" ht="15.0" customHeight="1">
      <c r="A90" s="80"/>
      <c r="B90" s="81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</row>
    <row r="91" ht="15.0" customHeight="1">
      <c r="A91" s="80"/>
      <c r="B91" s="81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</row>
    <row r="92" ht="15.0" customHeight="1">
      <c r="A92" s="80"/>
      <c r="B92" s="81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</row>
    <row r="93" ht="15.0" customHeight="1">
      <c r="A93" s="80"/>
      <c r="B93" s="81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</row>
    <row r="94" ht="15.0" customHeight="1">
      <c r="A94" s="80"/>
      <c r="B94" s="81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</row>
    <row r="95" ht="15.0" customHeight="1">
      <c r="A95" s="80"/>
      <c r="B95" s="81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</row>
    <row r="96" ht="15.0" customHeight="1">
      <c r="A96" s="80"/>
      <c r="B96" s="81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</row>
    <row r="97" ht="15.0" customHeight="1">
      <c r="A97" s="80"/>
      <c r="B97" s="81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</row>
    <row r="98" ht="15.0" customHeight="1">
      <c r="A98" s="80"/>
      <c r="B98" s="81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</row>
    <row r="99" ht="15.0" customHeight="1">
      <c r="A99" s="80"/>
      <c r="B99" s="81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</row>
    <row r="100" ht="15.0" customHeight="1">
      <c r="A100" s="80"/>
      <c r="B100" s="81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</row>
    <row r="101" ht="15.0" customHeight="1">
      <c r="A101" s="80"/>
      <c r="B101" s="81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</row>
    <row r="102" ht="12.75" customHeight="1">
      <c r="A102" s="80"/>
      <c r="B102" s="81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</row>
    <row r="103" ht="12.75" customHeight="1">
      <c r="A103" s="80"/>
      <c r="B103" s="81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</row>
    <row r="104" ht="12.75" customHeight="1">
      <c r="A104" s="80"/>
      <c r="B104" s="81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</row>
    <row r="105" ht="12.75" customHeight="1">
      <c r="A105" s="80"/>
      <c r="B105" s="81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</row>
    <row r="106" ht="12.75" customHeight="1">
      <c r="A106" s="80"/>
      <c r="B106" s="81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</row>
    <row r="107" ht="12.75" customHeight="1">
      <c r="A107" s="80"/>
      <c r="B107" s="81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</row>
    <row r="108" ht="12.75" customHeight="1">
      <c r="A108" s="80"/>
      <c r="B108" s="81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</row>
    <row r="109" ht="12.75" customHeight="1">
      <c r="A109" s="80"/>
      <c r="B109" s="81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</row>
    <row r="110" ht="12.75" customHeight="1">
      <c r="A110" s="80"/>
      <c r="B110" s="81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</row>
    <row r="111" ht="12.75" customHeight="1">
      <c r="A111" s="80"/>
      <c r="B111" s="81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</row>
    <row r="112" ht="12.75" customHeight="1">
      <c r="A112" s="80"/>
      <c r="B112" s="81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</row>
    <row r="113" ht="12.75" customHeight="1">
      <c r="A113" s="80"/>
      <c r="B113" s="81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</row>
    <row r="114" ht="12.75" customHeight="1">
      <c r="A114" s="80"/>
      <c r="B114" s="81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</row>
    <row r="115" ht="12.75" customHeight="1">
      <c r="A115" s="80"/>
      <c r="B115" s="81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</row>
    <row r="116" ht="12.75" customHeight="1">
      <c r="A116" s="80"/>
      <c r="B116" s="81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</row>
    <row r="117" ht="12.75" customHeight="1">
      <c r="A117" s="80"/>
      <c r="B117" s="81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</row>
    <row r="118" ht="12.75" customHeight="1">
      <c r="A118" s="80"/>
      <c r="B118" s="81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</row>
    <row r="119" ht="12.75" customHeight="1">
      <c r="A119" s="80"/>
      <c r="B119" s="81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</row>
    <row r="120" ht="12.75" customHeight="1">
      <c r="A120" s="80"/>
      <c r="B120" s="81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</row>
    <row r="121" ht="12.75" customHeight="1">
      <c r="A121" s="80"/>
      <c r="B121" s="81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</row>
    <row r="122" ht="12.75" customHeight="1">
      <c r="A122" s="80"/>
      <c r="B122" s="81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</row>
    <row r="123" ht="12.75" customHeight="1">
      <c r="A123" s="80"/>
      <c r="B123" s="81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</row>
    <row r="124" ht="12.75" customHeight="1">
      <c r="A124" s="80"/>
      <c r="B124" s="81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</row>
    <row r="125" ht="12.75" customHeight="1">
      <c r="A125" s="80"/>
      <c r="B125" s="81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</row>
    <row r="126" ht="12.75" customHeight="1">
      <c r="A126" s="80"/>
      <c r="B126" s="81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</row>
    <row r="127" ht="12.75" customHeight="1">
      <c r="A127" s="80"/>
      <c r="B127" s="81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</row>
    <row r="128" ht="12.75" customHeight="1">
      <c r="A128" s="80"/>
      <c r="B128" s="81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</row>
    <row r="129" ht="12.75" customHeight="1">
      <c r="A129" s="80"/>
      <c r="B129" s="81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</row>
    <row r="130" ht="12.75" customHeight="1">
      <c r="A130" s="80"/>
      <c r="B130" s="81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</row>
    <row r="131" ht="12.75" customHeight="1">
      <c r="A131" s="80"/>
      <c r="B131" s="81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</row>
    <row r="132" ht="12.75" customHeight="1">
      <c r="A132" s="80"/>
      <c r="B132" s="81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</row>
    <row r="133" ht="12.75" customHeight="1">
      <c r="A133" s="80"/>
      <c r="B133" s="81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</row>
    <row r="134" ht="12.75" customHeight="1">
      <c r="A134" s="80"/>
      <c r="B134" s="81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</row>
    <row r="135" ht="12.75" customHeight="1">
      <c r="A135" s="80"/>
      <c r="B135" s="81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</row>
    <row r="136" ht="12.75" customHeight="1">
      <c r="A136" s="80"/>
      <c r="B136" s="81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</row>
    <row r="137" ht="12.75" customHeight="1">
      <c r="A137" s="80"/>
      <c r="B137" s="81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</row>
    <row r="138" ht="12.75" customHeight="1">
      <c r="A138" s="80"/>
      <c r="B138" s="81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</row>
    <row r="139" ht="12.75" customHeight="1">
      <c r="A139" s="80"/>
      <c r="B139" s="81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</row>
    <row r="140" ht="12.75" customHeight="1">
      <c r="A140" s="80"/>
      <c r="B140" s="81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</row>
    <row r="141" ht="12.75" customHeight="1">
      <c r="A141" s="80"/>
      <c r="B141" s="81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</row>
    <row r="142" ht="12.75" customHeight="1">
      <c r="A142" s="80"/>
      <c r="B142" s="81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</row>
    <row r="143" ht="12.75" customHeight="1">
      <c r="A143" s="80"/>
      <c r="B143" s="81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</row>
    <row r="144" ht="12.75" customHeight="1">
      <c r="A144" s="80"/>
      <c r="B144" s="81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</row>
    <row r="145" ht="12.75" customHeight="1">
      <c r="A145" s="80"/>
      <c r="B145" s="81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</row>
    <row r="146" ht="12.75" customHeight="1">
      <c r="A146" s="80"/>
      <c r="B146" s="81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</row>
    <row r="147" ht="12.75" customHeight="1">
      <c r="A147" s="80"/>
      <c r="B147" s="81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</row>
    <row r="148" ht="12.75" customHeight="1">
      <c r="A148" s="80"/>
      <c r="B148" s="81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</row>
    <row r="149" ht="12.75" customHeight="1">
      <c r="A149" s="80"/>
      <c r="B149" s="81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</row>
    <row r="150" ht="12.75" customHeight="1">
      <c r="A150" s="80"/>
      <c r="B150" s="81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</row>
    <row r="151" ht="12.75" customHeight="1">
      <c r="A151" s="80"/>
      <c r="B151" s="81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</row>
    <row r="152" ht="12.75" customHeight="1">
      <c r="A152" s="80"/>
      <c r="B152" s="81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</row>
    <row r="153" ht="12.75" customHeight="1">
      <c r="A153" s="80"/>
      <c r="B153" s="81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</row>
    <row r="154" ht="12.75" customHeight="1">
      <c r="A154" s="80"/>
      <c r="B154" s="81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</row>
    <row r="155" ht="12.75" customHeight="1">
      <c r="A155" s="80"/>
      <c r="B155" s="81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</row>
    <row r="156" ht="12.75" customHeight="1">
      <c r="A156" s="80"/>
      <c r="B156" s="81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</row>
    <row r="157" ht="12.75" customHeight="1">
      <c r="A157" s="80"/>
      <c r="B157" s="81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</row>
    <row r="158" ht="12.75" customHeight="1">
      <c r="A158" s="80"/>
      <c r="B158" s="81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</row>
    <row r="159" ht="12.75" customHeight="1">
      <c r="A159" s="80"/>
      <c r="B159" s="81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</row>
    <row r="160" ht="12.75" customHeight="1">
      <c r="A160" s="80"/>
      <c r="B160" s="81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</row>
    <row r="161" ht="12.75" customHeight="1">
      <c r="A161" s="80"/>
      <c r="B161" s="81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</row>
    <row r="162" ht="12.75" customHeight="1">
      <c r="A162" s="80"/>
      <c r="B162" s="81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</row>
    <row r="163" ht="12.75" customHeight="1">
      <c r="A163" s="80"/>
      <c r="B163" s="81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</row>
    <row r="164" ht="12.75" customHeight="1">
      <c r="A164" s="80"/>
      <c r="B164" s="81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</row>
    <row r="165" ht="12.75" customHeight="1">
      <c r="A165" s="80"/>
      <c r="B165" s="81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</row>
    <row r="166" ht="12.75" customHeight="1">
      <c r="A166" s="80"/>
      <c r="B166" s="81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</row>
    <row r="167" ht="12.75" customHeight="1">
      <c r="A167" s="80"/>
      <c r="B167" s="81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</row>
    <row r="168" ht="12.75" customHeight="1">
      <c r="A168" s="80"/>
      <c r="B168" s="81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</row>
    <row r="169" ht="12.75" customHeight="1">
      <c r="A169" s="80"/>
      <c r="B169" s="81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</row>
    <row r="170" ht="12.75" customHeight="1">
      <c r="A170" s="80"/>
      <c r="B170" s="81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</row>
    <row r="171" ht="12.75" customHeight="1">
      <c r="A171" s="80"/>
      <c r="B171" s="81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</row>
    <row r="172" ht="12.75" customHeight="1">
      <c r="A172" s="80"/>
      <c r="B172" s="81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</row>
    <row r="173" ht="12.75" customHeight="1">
      <c r="A173" s="80"/>
      <c r="B173" s="81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</row>
    <row r="174" ht="12.75" customHeight="1">
      <c r="A174" s="80"/>
      <c r="B174" s="81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</row>
    <row r="175" ht="12.75" customHeight="1">
      <c r="A175" s="80"/>
      <c r="B175" s="81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</row>
    <row r="176" ht="12.75" customHeight="1">
      <c r="A176" s="80"/>
      <c r="B176" s="81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</row>
    <row r="177" ht="12.75" customHeight="1">
      <c r="A177" s="80"/>
      <c r="B177" s="81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</row>
    <row r="178" ht="12.75" customHeight="1">
      <c r="A178" s="80"/>
      <c r="B178" s="81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</row>
    <row r="179" ht="12.75" customHeight="1">
      <c r="A179" s="80"/>
      <c r="B179" s="81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</row>
    <row r="180" ht="12.75" customHeight="1">
      <c r="A180" s="80"/>
      <c r="B180" s="81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</row>
    <row r="181" ht="12.75" customHeight="1">
      <c r="A181" s="80"/>
      <c r="B181" s="81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</row>
    <row r="182" ht="12.75" customHeight="1">
      <c r="A182" s="80"/>
      <c r="B182" s="81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</row>
    <row r="183" ht="12.75" customHeight="1">
      <c r="A183" s="80"/>
      <c r="B183" s="81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</row>
    <row r="184" ht="12.75" customHeight="1">
      <c r="A184" s="80"/>
      <c r="B184" s="81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</row>
    <row r="185" ht="12.75" customHeight="1">
      <c r="A185" s="80"/>
      <c r="B185" s="81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</row>
    <row r="186" ht="12.75" customHeight="1">
      <c r="A186" s="80"/>
      <c r="B186" s="81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</row>
    <row r="187" ht="12.75" customHeight="1">
      <c r="A187" s="80"/>
      <c r="B187" s="81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</row>
    <row r="188" ht="12.75" customHeight="1">
      <c r="A188" s="80"/>
      <c r="B188" s="81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</row>
    <row r="189" ht="12.75" customHeight="1">
      <c r="A189" s="80"/>
      <c r="B189" s="81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</row>
    <row r="190" ht="12.75" customHeight="1">
      <c r="A190" s="80"/>
      <c r="B190" s="81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</row>
    <row r="191" ht="12.75" customHeight="1">
      <c r="A191" s="80"/>
      <c r="B191" s="81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</row>
    <row r="192" ht="12.75" customHeight="1">
      <c r="A192" s="80"/>
      <c r="B192" s="81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</row>
    <row r="193" ht="12.75" customHeight="1">
      <c r="A193" s="80"/>
      <c r="B193" s="81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</row>
    <row r="194" ht="12.75" customHeight="1">
      <c r="A194" s="80"/>
      <c r="B194" s="81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</row>
    <row r="195" ht="12.75" customHeight="1">
      <c r="A195" s="80"/>
      <c r="B195" s="81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</row>
    <row r="196" ht="12.75" customHeight="1">
      <c r="A196" s="80"/>
      <c r="B196" s="81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</row>
    <row r="197" ht="12.75" customHeight="1">
      <c r="A197" s="80"/>
      <c r="B197" s="81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</row>
    <row r="198" ht="12.75" customHeight="1">
      <c r="A198" s="80"/>
      <c r="B198" s="81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</row>
    <row r="199" ht="12.75" customHeight="1">
      <c r="A199" s="80"/>
      <c r="B199" s="81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</row>
    <row r="200" ht="12.75" customHeight="1">
      <c r="A200" s="80"/>
      <c r="B200" s="81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</row>
    <row r="201" ht="12.75" customHeight="1">
      <c r="A201" s="80"/>
      <c r="B201" s="81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</row>
    <row r="202" ht="12.75" customHeight="1">
      <c r="A202" s="80"/>
      <c r="B202" s="81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</row>
    <row r="203" ht="12.75" customHeight="1">
      <c r="A203" s="80"/>
      <c r="B203" s="81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</row>
    <row r="204" ht="12.75" customHeight="1">
      <c r="A204" s="80"/>
      <c r="B204" s="81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</row>
    <row r="205" ht="12.75" customHeight="1">
      <c r="A205" s="80"/>
      <c r="B205" s="81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</row>
    <row r="206" ht="12.75" customHeight="1">
      <c r="A206" s="80"/>
      <c r="B206" s="81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</row>
    <row r="207" ht="12.75" customHeight="1">
      <c r="A207" s="80"/>
      <c r="B207" s="81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</row>
    <row r="208" ht="12.75" customHeight="1">
      <c r="A208" s="80"/>
      <c r="B208" s="81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</row>
    <row r="209" ht="12.75" customHeight="1">
      <c r="A209" s="80"/>
      <c r="B209" s="81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</row>
    <row r="210" ht="12.75" customHeight="1">
      <c r="A210" s="80"/>
      <c r="B210" s="81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</row>
    <row r="211" ht="12.75" customHeight="1">
      <c r="A211" s="80"/>
      <c r="B211" s="81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</row>
    <row r="212" ht="12.75" customHeight="1">
      <c r="A212" s="80"/>
      <c r="B212" s="81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</row>
    <row r="213" ht="12.75" customHeight="1">
      <c r="A213" s="80"/>
      <c r="B213" s="81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</row>
    <row r="214" ht="12.75" customHeight="1">
      <c r="A214" s="80"/>
      <c r="B214" s="81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</row>
    <row r="215" ht="12.75" customHeight="1">
      <c r="A215" s="80"/>
      <c r="B215" s="81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</row>
    <row r="216" ht="12.75" customHeight="1">
      <c r="A216" s="80"/>
      <c r="B216" s="81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</row>
    <row r="217" ht="12.75" customHeight="1">
      <c r="A217" s="80"/>
      <c r="B217" s="81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</row>
    <row r="218" ht="12.75" customHeight="1">
      <c r="A218" s="80"/>
      <c r="B218" s="81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</row>
    <row r="219" ht="12.75" customHeight="1">
      <c r="A219" s="80"/>
      <c r="B219" s="81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</row>
    <row r="220" ht="12.75" customHeight="1">
      <c r="A220" s="80"/>
      <c r="B220" s="81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</row>
    <row r="221" ht="12.75" customHeight="1">
      <c r="A221" s="80"/>
      <c r="B221" s="81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</row>
    <row r="222" ht="12.75" customHeight="1">
      <c r="A222" s="80"/>
      <c r="B222" s="81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</row>
    <row r="223" ht="12.75" customHeight="1">
      <c r="A223" s="80"/>
      <c r="B223" s="81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</row>
    <row r="224" ht="12.75" customHeight="1">
      <c r="A224" s="80"/>
      <c r="B224" s="81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</row>
    <row r="225" ht="12.75" customHeight="1">
      <c r="A225" s="80"/>
      <c r="B225" s="81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</row>
    <row r="226" ht="12.75" customHeight="1">
      <c r="A226" s="80"/>
      <c r="B226" s="81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</row>
    <row r="227" ht="12.75" customHeight="1">
      <c r="A227" s="80"/>
      <c r="B227" s="81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</row>
    <row r="228" ht="12.75" customHeight="1">
      <c r="A228" s="80"/>
      <c r="B228" s="81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</row>
    <row r="229" ht="12.75" customHeight="1">
      <c r="A229" s="80"/>
      <c r="B229" s="81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</row>
    <row r="230" ht="12.75" customHeight="1">
      <c r="A230" s="80"/>
      <c r="B230" s="81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</row>
    <row r="231" ht="12.75" customHeight="1">
      <c r="A231" s="80"/>
      <c r="B231" s="81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</row>
    <row r="232" ht="12.75" customHeight="1">
      <c r="A232" s="80"/>
      <c r="B232" s="81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</row>
    <row r="233" ht="12.75" customHeight="1">
      <c r="A233" s="80"/>
      <c r="B233" s="81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</row>
    <row r="234" ht="12.75" customHeight="1">
      <c r="A234" s="80"/>
      <c r="B234" s="81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</row>
    <row r="235" ht="12.75" customHeight="1">
      <c r="A235" s="80"/>
      <c r="B235" s="81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</row>
    <row r="236" ht="12.75" customHeight="1">
      <c r="A236" s="80"/>
      <c r="B236" s="81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</row>
    <row r="237" ht="12.75" customHeight="1">
      <c r="A237" s="80"/>
      <c r="B237" s="81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</row>
    <row r="238" ht="12.75" customHeight="1">
      <c r="A238" s="80"/>
      <c r="B238" s="81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</row>
    <row r="239" ht="12.75" customHeight="1">
      <c r="A239" s="80"/>
      <c r="B239" s="81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</row>
    <row r="240" ht="12.75" customHeight="1">
      <c r="A240" s="80"/>
      <c r="B240" s="81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</row>
    <row r="241" ht="12.75" customHeight="1">
      <c r="A241" s="80"/>
      <c r="B241" s="81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</row>
    <row r="242" ht="12.75" customHeight="1">
      <c r="A242" s="80"/>
      <c r="B242" s="81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</row>
    <row r="243" ht="12.75" customHeight="1">
      <c r="A243" s="80"/>
      <c r="B243" s="81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</row>
    <row r="244" ht="12.75" customHeight="1">
      <c r="A244" s="80"/>
      <c r="B244" s="81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</row>
    <row r="245" ht="12.75" customHeight="1">
      <c r="A245" s="80"/>
      <c r="B245" s="81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</row>
    <row r="246" ht="12.75" customHeight="1">
      <c r="A246" s="80"/>
      <c r="B246" s="81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</row>
    <row r="247" ht="12.75" customHeight="1">
      <c r="A247" s="80"/>
      <c r="B247" s="81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</row>
    <row r="248" ht="12.75" customHeight="1">
      <c r="A248" s="80"/>
      <c r="B248" s="81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</row>
    <row r="249" ht="12.75" customHeight="1">
      <c r="A249" s="80"/>
      <c r="B249" s="81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</row>
    <row r="250" ht="12.75" customHeight="1">
      <c r="A250" s="80"/>
      <c r="B250" s="81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</row>
    <row r="251" ht="12.75" customHeight="1">
      <c r="A251" s="80"/>
      <c r="B251" s="81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</row>
    <row r="252" ht="12.75" customHeight="1">
      <c r="A252" s="80"/>
      <c r="B252" s="81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</row>
    <row r="253" ht="12.75" customHeight="1">
      <c r="A253" s="80"/>
      <c r="B253" s="81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</row>
    <row r="254" ht="12.75" customHeight="1">
      <c r="A254" s="80"/>
      <c r="B254" s="81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</row>
    <row r="255" ht="12.75" customHeight="1">
      <c r="A255" s="80"/>
      <c r="B255" s="81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</row>
    <row r="256" ht="12.75" customHeight="1">
      <c r="A256" s="80"/>
      <c r="B256" s="81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</row>
    <row r="257" ht="12.75" customHeight="1">
      <c r="A257" s="80"/>
      <c r="B257" s="81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</row>
    <row r="258" ht="12.75" customHeight="1">
      <c r="A258" s="80"/>
      <c r="B258" s="81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</row>
    <row r="259" ht="12.75" customHeight="1">
      <c r="A259" s="80"/>
      <c r="B259" s="81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</row>
    <row r="260" ht="12.75" customHeight="1">
      <c r="A260" s="80"/>
      <c r="B260" s="81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</row>
    <row r="261" ht="12.75" customHeight="1">
      <c r="A261" s="80"/>
      <c r="B261" s="81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</row>
    <row r="262" ht="12.75" customHeight="1">
      <c r="A262" s="80"/>
      <c r="B262" s="81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</row>
    <row r="263" ht="12.75" customHeight="1">
      <c r="A263" s="80"/>
      <c r="B263" s="81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</row>
    <row r="264" ht="12.75" customHeight="1">
      <c r="A264" s="80"/>
      <c r="B264" s="81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</row>
    <row r="265" ht="12.75" customHeight="1">
      <c r="A265" s="80"/>
      <c r="B265" s="81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</row>
    <row r="266" ht="12.75" customHeight="1">
      <c r="A266" s="80"/>
      <c r="B266" s="81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</row>
    <row r="267" ht="12.75" customHeight="1">
      <c r="A267" s="80"/>
      <c r="B267" s="81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</row>
    <row r="268" ht="12.75" customHeight="1">
      <c r="A268" s="80"/>
      <c r="B268" s="81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</row>
    <row r="269" ht="12.75" customHeight="1">
      <c r="A269" s="80"/>
      <c r="B269" s="81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</row>
    <row r="270" ht="12.75" customHeight="1">
      <c r="A270" s="80"/>
      <c r="B270" s="81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</row>
    <row r="271" ht="12.75" customHeight="1">
      <c r="A271" s="80"/>
      <c r="B271" s="81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</row>
    <row r="272" ht="12.75" customHeight="1">
      <c r="A272" s="80"/>
      <c r="B272" s="81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1">
    <cfRule type="cellIs" dxfId="0" priority="1" stopIfTrue="1" operator="lessThan">
      <formula>-0.5</formula>
    </cfRule>
  </conditionalFormatting>
  <conditionalFormatting sqref="D21">
    <cfRule type="cellIs" dxfId="1" priority="2" stopIfTrue="1" operator="between">
      <formula>-0.5</formula>
      <formula>1</formula>
    </cfRule>
  </conditionalFormatting>
  <conditionalFormatting sqref="I24:P53">
    <cfRule type="expression" dxfId="2" priority="3">
      <formula>$J24=$D$7+1</formula>
    </cfRule>
  </conditionalFormatting>
  <conditionalFormatting sqref="I24:P53">
    <cfRule type="expression" dxfId="3" priority="4">
      <formula>$J24 &gt; $D$7+1</formula>
    </cfRule>
  </conditionalFormatting>
  <dataValidations>
    <dataValidation type="list" allowBlank="1" showErrorMessage="1" sqref="E24:E72">
      <formula1>"To Do,In Progress,Complete"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14"/>
    <col customWidth="1" min="3" max="3" width="14.57"/>
    <col customWidth="1" min="4" max="23" width="8.71"/>
  </cols>
  <sheetData>
    <row r="1" ht="15.75" customHeight="1">
      <c r="B1" s="81"/>
      <c r="C1" s="80"/>
    </row>
    <row r="2" ht="15.0" customHeight="1">
      <c r="A2" s="88"/>
      <c r="B2" s="142" t="s">
        <v>213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ht="15.0" customHeight="1">
      <c r="A3" s="88"/>
      <c r="B3" s="81"/>
      <c r="C3" s="81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</row>
    <row r="4" ht="15.0" customHeight="1">
      <c r="A4" s="88"/>
      <c r="B4" s="84" t="s">
        <v>214</v>
      </c>
      <c r="C4" s="84" t="s">
        <v>215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</row>
    <row r="5" ht="15.0" customHeight="1">
      <c r="A5" s="88"/>
      <c r="B5" s="143" t="s">
        <v>216</v>
      </c>
      <c r="C5" s="144">
        <v>43466.0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</row>
    <row r="6" ht="15.0" customHeight="1">
      <c r="A6" s="88"/>
      <c r="B6" s="145" t="s">
        <v>217</v>
      </c>
      <c r="C6" s="146">
        <v>43500.0</v>
      </c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</row>
    <row r="7" ht="15.0" customHeight="1">
      <c r="A7" s="88"/>
      <c r="B7" s="145" t="s">
        <v>217</v>
      </c>
      <c r="C7" s="146">
        <v>43501.0</v>
      </c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</row>
    <row r="8" ht="15.0" customHeight="1">
      <c r="A8" s="88"/>
      <c r="B8" s="145" t="s">
        <v>217</v>
      </c>
      <c r="C8" s="146">
        <v>43502.0</v>
      </c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</row>
    <row r="9" ht="15.0" customHeight="1">
      <c r="A9" s="88"/>
      <c r="B9" s="145" t="s">
        <v>218</v>
      </c>
      <c r="C9" s="146">
        <v>43525.0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</row>
    <row r="10" ht="15.0" customHeight="1">
      <c r="A10" s="88"/>
      <c r="B10" s="145" t="s">
        <v>219</v>
      </c>
      <c r="C10" s="146">
        <v>43591.0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</row>
    <row r="11" ht="15.0" customHeight="1">
      <c r="A11" s="88"/>
      <c r="B11" s="147" t="s">
        <v>220</v>
      </c>
      <c r="C11" s="148">
        <v>43597.0</v>
      </c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</row>
    <row r="12" ht="15.0" customHeight="1">
      <c r="A12" s="88"/>
      <c r="B12" s="147" t="s">
        <v>221</v>
      </c>
      <c r="C12" s="148">
        <v>43622.0</v>
      </c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</row>
    <row r="13" ht="15.0" customHeight="1">
      <c r="A13" s="88"/>
      <c r="B13" s="145" t="s">
        <v>222</v>
      </c>
      <c r="C13" s="146">
        <v>43692.0</v>
      </c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</row>
    <row r="14" ht="15.0" customHeight="1">
      <c r="A14" s="88"/>
      <c r="B14" s="145" t="s">
        <v>223</v>
      </c>
      <c r="C14" s="146">
        <v>43720.0</v>
      </c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</row>
    <row r="15" ht="15.0" customHeight="1">
      <c r="A15" s="88"/>
      <c r="B15" s="145" t="s">
        <v>223</v>
      </c>
      <c r="C15" s="148">
        <v>43721.0</v>
      </c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</row>
    <row r="16" ht="15.0" customHeight="1">
      <c r="A16" s="88"/>
      <c r="B16" s="145" t="s">
        <v>223</v>
      </c>
      <c r="C16" s="148">
        <v>43722.0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</row>
    <row r="17" ht="15.0" customHeight="1">
      <c r="A17" s="88"/>
      <c r="B17" s="147" t="s">
        <v>224</v>
      </c>
      <c r="C17" s="148">
        <v>43741.0</v>
      </c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</row>
    <row r="18" ht="15.0" customHeight="1">
      <c r="A18" s="88"/>
      <c r="B18" s="147" t="s">
        <v>225</v>
      </c>
      <c r="C18" s="148">
        <v>43747.0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</row>
    <row r="19" ht="15.0" customHeight="1">
      <c r="A19" s="88"/>
      <c r="B19" s="147" t="s">
        <v>226</v>
      </c>
      <c r="C19" s="148">
        <v>43824.0</v>
      </c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</row>
    <row r="20" ht="15.0" customHeight="1">
      <c r="A20" s="88"/>
      <c r="B20" s="149" t="s">
        <v>227</v>
      </c>
      <c r="C20" s="114">
        <v>43577.0</v>
      </c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</row>
    <row r="21" ht="15.0" customHeight="1">
      <c r="A21" s="88"/>
      <c r="B21" s="149" t="s">
        <v>227</v>
      </c>
      <c r="C21" s="114">
        <v>43578.0</v>
      </c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</row>
    <row r="22" ht="15.0" customHeight="1">
      <c r="A22" s="88"/>
      <c r="B22" s="149" t="s">
        <v>227</v>
      </c>
      <c r="C22" s="114">
        <v>43579.0</v>
      </c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</row>
    <row r="23" ht="15.0" customHeight="1">
      <c r="A23" s="88"/>
      <c r="B23" s="149" t="s">
        <v>227</v>
      </c>
      <c r="C23" s="114">
        <v>43580.0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</row>
    <row r="24" ht="15.0" customHeight="1">
      <c r="A24" s="88"/>
      <c r="B24" s="149" t="s">
        <v>227</v>
      </c>
      <c r="C24" s="114">
        <v>43581.0</v>
      </c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</row>
    <row r="25" ht="15.0" customHeight="1">
      <c r="A25" s="88"/>
      <c r="B25" s="150"/>
      <c r="C25" s="151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</row>
    <row r="26" ht="15.0" customHeight="1">
      <c r="A26" s="88"/>
      <c r="B26" s="150"/>
      <c r="C26" s="151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</row>
    <row r="27" ht="15.0" customHeight="1">
      <c r="A27" s="88"/>
      <c r="B27" s="152"/>
      <c r="C27" s="153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</row>
    <row r="28" ht="15.0" customHeight="1">
      <c r="A28" s="88"/>
      <c r="B28" s="152"/>
      <c r="C28" s="153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</row>
    <row r="29" ht="15.0" customHeight="1">
      <c r="A29" s="88"/>
      <c r="B29" s="152"/>
      <c r="C29" s="153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</row>
    <row r="30" ht="15.0" customHeight="1">
      <c r="A30" s="88"/>
      <c r="B30" s="152"/>
      <c r="C30" s="153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</row>
    <row r="31" ht="15.0" customHeight="1">
      <c r="A31" s="88"/>
      <c r="B31" s="152"/>
      <c r="C31" s="153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</row>
    <row r="32" ht="15.0" customHeight="1">
      <c r="A32" s="88"/>
      <c r="B32" s="152"/>
      <c r="C32" s="153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</row>
    <row r="33" ht="15.0" customHeight="1">
      <c r="A33" s="88"/>
      <c r="B33" s="152"/>
      <c r="C33" s="153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ht="15.0" customHeight="1">
      <c r="A34" s="88"/>
      <c r="B34" s="152"/>
      <c r="C34" s="153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</row>
    <row r="35" ht="15.0" customHeight="1">
      <c r="A35" s="88"/>
      <c r="B35" s="152"/>
      <c r="C35" s="153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ht="15.0" customHeight="1">
      <c r="A36" s="88"/>
      <c r="B36" s="152"/>
      <c r="C36" s="153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</row>
    <row r="37" ht="15.0" customHeight="1">
      <c r="A37" s="88"/>
      <c r="B37" s="152"/>
      <c r="C37" s="153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</row>
    <row r="38" ht="15.0" customHeight="1">
      <c r="A38" s="88"/>
      <c r="B38" s="152"/>
      <c r="C38" s="153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</row>
    <row r="39" ht="15.0" customHeight="1">
      <c r="A39" s="88"/>
      <c r="B39" s="152"/>
      <c r="C39" s="153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</row>
    <row r="40" ht="15.0" customHeight="1">
      <c r="A40" s="88"/>
      <c r="B40" s="152"/>
      <c r="C40" s="153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</row>
    <row r="41" ht="15.0" customHeight="1">
      <c r="A41" s="88"/>
      <c r="B41" s="152"/>
      <c r="C41" s="153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</row>
    <row r="42" ht="15.0" customHeight="1">
      <c r="A42" s="88"/>
      <c r="B42" s="152"/>
      <c r="C42" s="153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</row>
    <row r="43" ht="15.0" customHeight="1">
      <c r="A43" s="88"/>
      <c r="B43" s="152"/>
      <c r="C43" s="153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</row>
    <row r="44" ht="15.0" customHeight="1">
      <c r="A44" s="88"/>
      <c r="B44" s="152"/>
      <c r="C44" s="153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</row>
    <row r="45" ht="15.0" customHeight="1">
      <c r="A45" s="88"/>
      <c r="B45" s="152"/>
      <c r="C45" s="153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</row>
    <row r="46" ht="15.0" customHeight="1">
      <c r="A46" s="88"/>
      <c r="B46" s="152"/>
      <c r="C46" s="153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</row>
    <row r="47" ht="15.0" customHeight="1">
      <c r="A47" s="88"/>
      <c r="B47" s="152"/>
      <c r="C47" s="153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</row>
    <row r="48" ht="15.0" customHeight="1">
      <c r="A48" s="88"/>
      <c r="B48" s="152"/>
      <c r="C48" s="153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</row>
    <row r="49" ht="15.0" customHeight="1">
      <c r="A49" s="88"/>
      <c r="B49" s="152"/>
      <c r="C49" s="153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</row>
    <row r="50" ht="15.0" customHeight="1">
      <c r="A50" s="88"/>
      <c r="B50" s="152"/>
      <c r="C50" s="153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</row>
    <row r="51" ht="15.0" customHeight="1">
      <c r="A51" s="88"/>
      <c r="B51" s="152"/>
      <c r="C51" s="153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</row>
    <row r="52" ht="15.0" customHeight="1">
      <c r="A52" s="88"/>
      <c r="B52" s="152"/>
      <c r="C52" s="153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ht="15.0" customHeight="1">
      <c r="A53" s="88"/>
      <c r="B53" s="152"/>
      <c r="C53" s="153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</row>
    <row r="54" ht="15.0" customHeight="1">
      <c r="A54" s="88"/>
      <c r="B54" s="152"/>
      <c r="C54" s="153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</row>
    <row r="55" ht="15.0" customHeight="1">
      <c r="A55" s="88"/>
      <c r="B55" s="152"/>
      <c r="C55" s="153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</row>
    <row r="56" ht="15.0" customHeight="1">
      <c r="A56" s="88"/>
      <c r="B56" s="152"/>
      <c r="C56" s="153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</row>
    <row r="57" ht="15.0" customHeight="1">
      <c r="A57" s="88"/>
      <c r="B57" s="152"/>
      <c r="C57" s="153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</row>
    <row r="58" ht="15.0" customHeight="1">
      <c r="A58" s="88"/>
      <c r="B58" s="152"/>
      <c r="C58" s="153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</row>
    <row r="59" ht="15.0" customHeight="1">
      <c r="A59" s="88"/>
      <c r="B59" s="152"/>
      <c r="C59" s="153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</row>
    <row r="60" ht="15.0" customHeight="1">
      <c r="A60" s="88"/>
      <c r="B60" s="152"/>
      <c r="C60" s="153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</row>
    <row r="61" ht="15.0" customHeight="1">
      <c r="A61" s="88"/>
      <c r="B61" s="152"/>
      <c r="C61" s="153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</row>
    <row r="62" ht="15.75" customHeight="1">
      <c r="B62" s="154"/>
      <c r="C62" s="155"/>
    </row>
    <row r="63" ht="15.75" customHeight="1">
      <c r="B63" s="81"/>
      <c r="C63" s="80"/>
    </row>
    <row r="64" ht="15.75" customHeight="1">
      <c r="B64" s="81"/>
      <c r="C64" s="80"/>
    </row>
    <row r="65" ht="15.75" customHeight="1">
      <c r="B65" s="81"/>
      <c r="C65" s="80"/>
    </row>
    <row r="66" ht="15.75" customHeight="1">
      <c r="B66" s="81"/>
      <c r="C66" s="80"/>
    </row>
    <row r="67" ht="15.75" customHeight="1">
      <c r="B67" s="81"/>
      <c r="C67" s="80"/>
    </row>
    <row r="68" ht="15.75" customHeight="1">
      <c r="B68" s="81"/>
      <c r="C68" s="80"/>
    </row>
    <row r="69" ht="15.75" customHeight="1">
      <c r="B69" s="81"/>
      <c r="C69" s="80"/>
    </row>
    <row r="70" ht="15.75" customHeight="1">
      <c r="B70" s="81"/>
      <c r="C70" s="80"/>
    </row>
    <row r="71" ht="15.75" customHeight="1">
      <c r="B71" s="81"/>
      <c r="C71" s="80"/>
    </row>
    <row r="72" ht="15.75" customHeight="1">
      <c r="B72" s="81"/>
      <c r="C72" s="80"/>
    </row>
    <row r="73" ht="15.75" customHeight="1">
      <c r="B73" s="81"/>
      <c r="C73" s="80"/>
    </row>
    <row r="74" ht="15.75" customHeight="1">
      <c r="B74" s="81"/>
      <c r="C74" s="80"/>
    </row>
    <row r="75" ht="15.75" customHeight="1">
      <c r="B75" s="81"/>
      <c r="C75" s="80"/>
    </row>
    <row r="76" ht="15.75" customHeight="1">
      <c r="B76" s="81"/>
      <c r="C76" s="80"/>
    </row>
    <row r="77" ht="15.75" customHeight="1">
      <c r="B77" s="81"/>
      <c r="C77" s="80"/>
    </row>
    <row r="78" ht="15.75" customHeight="1">
      <c r="B78" s="81"/>
      <c r="C78" s="80"/>
    </row>
    <row r="79" ht="15.75" customHeight="1">
      <c r="B79" s="81"/>
      <c r="C79" s="80"/>
    </row>
    <row r="80" ht="15.75" customHeight="1">
      <c r="B80" s="81"/>
      <c r="C80" s="80"/>
    </row>
    <row r="81" ht="15.75" customHeight="1">
      <c r="B81" s="81"/>
      <c r="C81" s="80"/>
    </row>
    <row r="82" ht="15.75" customHeight="1">
      <c r="B82" s="81"/>
      <c r="C82" s="80"/>
    </row>
    <row r="83" ht="15.75" customHeight="1">
      <c r="B83" s="81"/>
      <c r="C83" s="80"/>
    </row>
    <row r="84" ht="15.75" customHeight="1">
      <c r="B84" s="81"/>
      <c r="C84" s="80"/>
    </row>
    <row r="85" ht="15.75" customHeight="1">
      <c r="B85" s="81"/>
      <c r="C85" s="80"/>
    </row>
    <row r="86" ht="15.75" customHeight="1">
      <c r="B86" s="81"/>
      <c r="C86" s="80"/>
    </row>
    <row r="87" ht="15.75" customHeight="1">
      <c r="B87" s="81"/>
      <c r="C87" s="80"/>
    </row>
    <row r="88" ht="15.75" customHeight="1">
      <c r="B88" s="81"/>
      <c r="C88" s="80"/>
    </row>
    <row r="89" ht="15.75" customHeight="1">
      <c r="B89" s="81"/>
      <c r="C89" s="80"/>
    </row>
    <row r="90" ht="15.75" customHeight="1">
      <c r="B90" s="81"/>
      <c r="C90" s="80"/>
    </row>
    <row r="91" ht="15.75" customHeight="1">
      <c r="B91" s="81"/>
      <c r="C91" s="80"/>
    </row>
    <row r="92" ht="15.75" customHeight="1">
      <c r="B92" s="81"/>
      <c r="C92" s="80"/>
    </row>
    <row r="93" ht="15.75" customHeight="1">
      <c r="B93" s="81"/>
      <c r="C93" s="80"/>
    </row>
    <row r="94" ht="15.75" customHeight="1">
      <c r="B94" s="81"/>
      <c r="C94" s="80"/>
    </row>
    <row r="95" ht="15.75" customHeight="1">
      <c r="B95" s="81"/>
      <c r="C95" s="80"/>
    </row>
    <row r="96" ht="15.75" customHeight="1">
      <c r="B96" s="81"/>
      <c r="C96" s="80"/>
    </row>
    <row r="97" ht="15.75" customHeight="1">
      <c r="B97" s="81"/>
      <c r="C97" s="80"/>
    </row>
    <row r="98" ht="15.75" customHeight="1">
      <c r="B98" s="81"/>
      <c r="C98" s="80"/>
    </row>
    <row r="99" ht="15.75" customHeight="1">
      <c r="B99" s="81"/>
      <c r="C99" s="80"/>
    </row>
    <row r="100" ht="15.75" customHeight="1">
      <c r="B100" s="81"/>
      <c r="C100" s="80"/>
    </row>
    <row r="101" ht="15.75" customHeight="1">
      <c r="B101" s="81"/>
      <c r="C101" s="80"/>
    </row>
    <row r="102" ht="15.75" customHeight="1">
      <c r="B102" s="81"/>
      <c r="C102" s="80"/>
    </row>
    <row r="103" ht="15.75" customHeight="1">
      <c r="B103" s="81"/>
      <c r="C103" s="80"/>
    </row>
    <row r="104" ht="15.75" customHeight="1">
      <c r="B104" s="81"/>
      <c r="C104" s="80"/>
    </row>
    <row r="105" ht="15.75" customHeight="1">
      <c r="B105" s="81"/>
      <c r="C105" s="80"/>
    </row>
    <row r="106" ht="15.75" customHeight="1">
      <c r="B106" s="81"/>
      <c r="C106" s="80"/>
    </row>
    <row r="107" ht="15.75" customHeight="1">
      <c r="B107" s="81"/>
      <c r="C107" s="80"/>
    </row>
    <row r="108" ht="15.75" customHeight="1">
      <c r="B108" s="81"/>
      <c r="C108" s="80"/>
    </row>
    <row r="109" ht="15.75" customHeight="1">
      <c r="B109" s="81"/>
      <c r="C109" s="80"/>
    </row>
    <row r="110" ht="15.75" customHeight="1">
      <c r="B110" s="81"/>
      <c r="C110" s="80"/>
    </row>
    <row r="111" ht="15.75" customHeight="1">
      <c r="B111" s="81"/>
      <c r="C111" s="80"/>
    </row>
    <row r="112" ht="15.75" customHeight="1">
      <c r="B112" s="81"/>
      <c r="C112" s="80"/>
    </row>
    <row r="113" ht="15.75" customHeight="1">
      <c r="B113" s="81"/>
      <c r="C113" s="80"/>
    </row>
    <row r="114" ht="15.75" customHeight="1">
      <c r="B114" s="81"/>
      <c r="C114" s="80"/>
    </row>
    <row r="115" ht="15.75" customHeight="1">
      <c r="B115" s="81"/>
      <c r="C115" s="80"/>
    </row>
    <row r="116" ht="15.75" customHeight="1">
      <c r="B116" s="81"/>
      <c r="C116" s="80"/>
    </row>
    <row r="117" ht="15.75" customHeight="1">
      <c r="B117" s="81"/>
      <c r="C117" s="80"/>
    </row>
    <row r="118" ht="15.75" customHeight="1">
      <c r="B118" s="81"/>
      <c r="C118" s="80"/>
    </row>
    <row r="119" ht="15.75" customHeight="1">
      <c r="B119" s="81"/>
      <c r="C119" s="80"/>
    </row>
    <row r="120" ht="15.75" customHeight="1">
      <c r="B120" s="81"/>
      <c r="C120" s="80"/>
    </row>
    <row r="121" ht="15.75" customHeight="1">
      <c r="B121" s="81"/>
      <c r="C121" s="80"/>
    </row>
    <row r="122" ht="15.75" customHeight="1">
      <c r="B122" s="81"/>
      <c r="C122" s="80"/>
    </row>
    <row r="123" ht="15.75" customHeight="1">
      <c r="B123" s="81"/>
      <c r="C123" s="80"/>
    </row>
    <row r="124" ht="15.75" customHeight="1">
      <c r="B124" s="81"/>
      <c r="C124" s="80"/>
    </row>
    <row r="125" ht="15.75" customHeight="1">
      <c r="B125" s="81"/>
      <c r="C125" s="80"/>
    </row>
    <row r="126" ht="15.75" customHeight="1">
      <c r="B126" s="81"/>
      <c r="C126" s="80"/>
    </row>
    <row r="127" ht="15.75" customHeight="1">
      <c r="B127" s="81"/>
      <c r="C127" s="80"/>
    </row>
    <row r="128" ht="15.75" customHeight="1">
      <c r="B128" s="81"/>
      <c r="C128" s="80"/>
    </row>
    <row r="129" ht="15.75" customHeight="1">
      <c r="B129" s="81"/>
      <c r="C129" s="80"/>
    </row>
    <row r="130" ht="15.75" customHeight="1">
      <c r="B130" s="81"/>
      <c r="C130" s="80"/>
    </row>
    <row r="131" ht="15.75" customHeight="1">
      <c r="B131" s="81"/>
      <c r="C131" s="80"/>
    </row>
    <row r="132" ht="15.75" customHeight="1">
      <c r="B132" s="81"/>
      <c r="C132" s="80"/>
    </row>
    <row r="133" ht="15.75" customHeight="1">
      <c r="B133" s="81"/>
      <c r="C133" s="80"/>
    </row>
    <row r="134" ht="15.75" customHeight="1">
      <c r="B134" s="81"/>
      <c r="C134" s="80"/>
    </row>
    <row r="135" ht="15.75" customHeight="1">
      <c r="B135" s="81"/>
      <c r="C135" s="80"/>
    </row>
    <row r="136" ht="15.75" customHeight="1">
      <c r="B136" s="81"/>
      <c r="C136" s="80"/>
    </row>
    <row r="137" ht="15.75" customHeight="1">
      <c r="B137" s="81"/>
      <c r="C137" s="80"/>
    </row>
    <row r="138" ht="15.75" customHeight="1">
      <c r="B138" s="81"/>
      <c r="C138" s="80"/>
    </row>
    <row r="139" ht="15.75" customHeight="1">
      <c r="B139" s="81"/>
      <c r="C139" s="80"/>
    </row>
    <row r="140" ht="15.75" customHeight="1">
      <c r="B140" s="81"/>
      <c r="C140" s="80"/>
    </row>
    <row r="141" ht="15.75" customHeight="1">
      <c r="B141" s="81"/>
      <c r="C141" s="80"/>
    </row>
    <row r="142" ht="15.75" customHeight="1">
      <c r="B142" s="81"/>
      <c r="C142" s="80"/>
    </row>
    <row r="143" ht="15.75" customHeight="1">
      <c r="B143" s="81"/>
      <c r="C143" s="80"/>
    </row>
    <row r="144" ht="15.75" customHeight="1">
      <c r="B144" s="81"/>
      <c r="C144" s="80"/>
    </row>
    <row r="145" ht="15.75" customHeight="1">
      <c r="B145" s="81"/>
      <c r="C145" s="80"/>
    </row>
    <row r="146" ht="15.75" customHeight="1">
      <c r="B146" s="81"/>
      <c r="C146" s="80"/>
    </row>
    <row r="147" ht="15.75" customHeight="1">
      <c r="B147" s="81"/>
      <c r="C147" s="80"/>
    </row>
    <row r="148" ht="15.75" customHeight="1">
      <c r="B148" s="81"/>
      <c r="C148" s="80"/>
    </row>
    <row r="149" ht="15.75" customHeight="1">
      <c r="B149" s="81"/>
      <c r="C149" s="80"/>
    </row>
    <row r="150" ht="15.75" customHeight="1">
      <c r="B150" s="81"/>
      <c r="C150" s="80"/>
    </row>
    <row r="151" ht="15.75" customHeight="1">
      <c r="B151" s="81"/>
      <c r="C151" s="80"/>
    </row>
    <row r="152" ht="15.75" customHeight="1">
      <c r="B152" s="81"/>
      <c r="C152" s="80"/>
    </row>
    <row r="153" ht="15.75" customHeight="1">
      <c r="B153" s="81"/>
      <c r="C153" s="80"/>
    </row>
    <row r="154" ht="15.75" customHeight="1">
      <c r="B154" s="81"/>
      <c r="C154" s="80"/>
    </row>
    <row r="155" ht="15.75" customHeight="1">
      <c r="B155" s="81"/>
      <c r="C155" s="80"/>
    </row>
    <row r="156" ht="15.75" customHeight="1">
      <c r="B156" s="81"/>
      <c r="C156" s="80"/>
    </row>
    <row r="157" ht="15.75" customHeight="1">
      <c r="B157" s="81"/>
      <c r="C157" s="80"/>
    </row>
    <row r="158" ht="15.75" customHeight="1">
      <c r="B158" s="81"/>
      <c r="C158" s="80"/>
    </row>
    <row r="159" ht="15.75" customHeight="1">
      <c r="B159" s="81"/>
      <c r="C159" s="80"/>
    </row>
    <row r="160" ht="15.75" customHeight="1">
      <c r="B160" s="81"/>
      <c r="C160" s="80"/>
    </row>
    <row r="161" ht="15.75" customHeight="1">
      <c r="B161" s="81"/>
      <c r="C161" s="80"/>
    </row>
    <row r="162" ht="15.75" customHeight="1">
      <c r="B162" s="81"/>
      <c r="C162" s="80"/>
    </row>
    <row r="163" ht="15.75" customHeight="1">
      <c r="B163" s="81"/>
      <c r="C163" s="80"/>
    </row>
    <row r="164" ht="15.75" customHeight="1">
      <c r="B164" s="81"/>
      <c r="C164" s="80"/>
    </row>
    <row r="165" ht="15.75" customHeight="1">
      <c r="B165" s="81"/>
      <c r="C165" s="80"/>
    </row>
    <row r="166" ht="15.75" customHeight="1">
      <c r="B166" s="81"/>
      <c r="C166" s="80"/>
    </row>
    <row r="167" ht="15.75" customHeight="1">
      <c r="B167" s="81"/>
      <c r="C167" s="80"/>
    </row>
    <row r="168" ht="15.75" customHeight="1">
      <c r="B168" s="81"/>
      <c r="C168" s="80"/>
    </row>
    <row r="169" ht="15.75" customHeight="1">
      <c r="B169" s="81"/>
      <c r="C169" s="80"/>
    </row>
    <row r="170" ht="15.75" customHeight="1">
      <c r="B170" s="81"/>
      <c r="C170" s="80"/>
    </row>
    <row r="171" ht="15.75" customHeight="1">
      <c r="B171" s="81"/>
      <c r="C171" s="80"/>
    </row>
    <row r="172" ht="15.75" customHeight="1">
      <c r="B172" s="81"/>
      <c r="C172" s="80"/>
    </row>
    <row r="173" ht="15.75" customHeight="1">
      <c r="B173" s="81"/>
      <c r="C173" s="80"/>
    </row>
    <row r="174" ht="15.75" customHeight="1">
      <c r="B174" s="81"/>
      <c r="C174" s="80"/>
    </row>
    <row r="175" ht="15.75" customHeight="1">
      <c r="B175" s="81"/>
      <c r="C175" s="80"/>
    </row>
    <row r="176" ht="15.75" customHeight="1">
      <c r="B176" s="81"/>
      <c r="C176" s="80"/>
    </row>
    <row r="177" ht="15.75" customHeight="1">
      <c r="B177" s="81"/>
      <c r="C177" s="80"/>
    </row>
    <row r="178" ht="15.75" customHeight="1">
      <c r="B178" s="81"/>
      <c r="C178" s="80"/>
    </row>
    <row r="179" ht="15.75" customHeight="1">
      <c r="B179" s="81"/>
      <c r="C179" s="80"/>
    </row>
    <row r="180" ht="15.75" customHeight="1">
      <c r="B180" s="81"/>
      <c r="C180" s="80"/>
    </row>
    <row r="181" ht="15.75" customHeight="1">
      <c r="B181" s="81"/>
      <c r="C181" s="80"/>
    </row>
    <row r="182" ht="15.75" customHeight="1">
      <c r="B182" s="81"/>
      <c r="C182" s="80"/>
    </row>
    <row r="183" ht="15.75" customHeight="1">
      <c r="B183" s="81"/>
      <c r="C183" s="80"/>
    </row>
    <row r="184" ht="15.75" customHeight="1">
      <c r="B184" s="81"/>
      <c r="C184" s="80"/>
    </row>
    <row r="185" ht="15.75" customHeight="1">
      <c r="B185" s="81"/>
      <c r="C185" s="80"/>
    </row>
    <row r="186" ht="15.75" customHeight="1">
      <c r="B186" s="81"/>
      <c r="C186" s="80"/>
    </row>
    <row r="187" ht="15.75" customHeight="1">
      <c r="B187" s="81"/>
      <c r="C187" s="80"/>
    </row>
    <row r="188" ht="15.75" customHeight="1">
      <c r="B188" s="81"/>
      <c r="C188" s="80"/>
    </row>
    <row r="189" ht="15.75" customHeight="1">
      <c r="B189" s="81"/>
      <c r="C189" s="80"/>
    </row>
    <row r="190" ht="15.75" customHeight="1">
      <c r="B190" s="81"/>
      <c r="C190" s="80"/>
    </row>
    <row r="191" ht="15.75" customHeight="1">
      <c r="B191" s="81"/>
      <c r="C191" s="80"/>
    </row>
    <row r="192" ht="15.75" customHeight="1">
      <c r="B192" s="81"/>
      <c r="C192" s="80"/>
    </row>
    <row r="193" ht="15.75" customHeight="1">
      <c r="B193" s="81"/>
      <c r="C193" s="80"/>
    </row>
    <row r="194" ht="15.75" customHeight="1">
      <c r="B194" s="81"/>
      <c r="C194" s="80"/>
    </row>
    <row r="195" ht="15.75" customHeight="1">
      <c r="B195" s="81"/>
      <c r="C195" s="80"/>
    </row>
    <row r="196" ht="15.75" customHeight="1">
      <c r="B196" s="81"/>
      <c r="C196" s="80"/>
    </row>
    <row r="197" ht="15.75" customHeight="1">
      <c r="B197" s="81"/>
      <c r="C197" s="80"/>
    </row>
    <row r="198" ht="15.75" customHeight="1">
      <c r="B198" s="81"/>
      <c r="C198" s="80"/>
    </row>
    <row r="199" ht="15.75" customHeight="1">
      <c r="B199" s="81"/>
      <c r="C199" s="80"/>
    </row>
    <row r="200" ht="15.75" customHeight="1">
      <c r="B200" s="81"/>
      <c r="C200" s="80"/>
    </row>
    <row r="201" ht="15.75" customHeight="1">
      <c r="B201" s="81"/>
      <c r="C201" s="80"/>
    </row>
    <row r="202" ht="15.75" customHeight="1">
      <c r="B202" s="81"/>
      <c r="C202" s="80"/>
    </row>
    <row r="203" ht="15.75" customHeight="1">
      <c r="B203" s="81"/>
      <c r="C203" s="80"/>
    </row>
    <row r="204" ht="15.75" customHeight="1">
      <c r="B204" s="81"/>
      <c r="C204" s="80"/>
    </row>
    <row r="205" ht="15.75" customHeight="1">
      <c r="B205" s="81"/>
      <c r="C205" s="80"/>
    </row>
    <row r="206" ht="15.75" customHeight="1">
      <c r="B206" s="81"/>
      <c r="C206" s="80"/>
    </row>
    <row r="207" ht="15.75" customHeight="1">
      <c r="B207" s="81"/>
      <c r="C207" s="80"/>
    </row>
    <row r="208" ht="15.75" customHeight="1">
      <c r="B208" s="81"/>
      <c r="C208" s="80"/>
    </row>
    <row r="209" ht="15.75" customHeight="1">
      <c r="B209" s="81"/>
      <c r="C209" s="80"/>
    </row>
    <row r="210" ht="15.75" customHeight="1">
      <c r="B210" s="81"/>
      <c r="C210" s="80"/>
    </row>
    <row r="211" ht="15.75" customHeight="1">
      <c r="B211" s="81"/>
      <c r="C211" s="80"/>
    </row>
    <row r="212" ht="15.75" customHeight="1">
      <c r="B212" s="81"/>
      <c r="C212" s="80"/>
    </row>
    <row r="213" ht="15.75" customHeight="1">
      <c r="B213" s="81"/>
      <c r="C213" s="80"/>
    </row>
    <row r="214" ht="15.75" customHeight="1">
      <c r="B214" s="81"/>
      <c r="C214" s="80"/>
    </row>
    <row r="215" ht="15.75" customHeight="1">
      <c r="B215" s="81"/>
      <c r="C215" s="80"/>
    </row>
    <row r="216" ht="15.75" customHeight="1">
      <c r="B216" s="81"/>
      <c r="C216" s="80"/>
    </row>
    <row r="217" ht="15.75" customHeight="1">
      <c r="B217" s="81"/>
      <c r="C217" s="80"/>
    </row>
    <row r="218" ht="15.75" customHeight="1">
      <c r="B218" s="81"/>
      <c r="C218" s="80"/>
    </row>
    <row r="219" ht="15.75" customHeight="1">
      <c r="B219" s="81"/>
      <c r="C219" s="80"/>
    </row>
    <row r="220" ht="15.75" customHeight="1">
      <c r="B220" s="81"/>
      <c r="C220" s="80"/>
    </row>
    <row r="221" ht="15.75" customHeight="1">
      <c r="B221" s="81"/>
      <c r="C221" s="80"/>
    </row>
    <row r="222" ht="15.75" customHeight="1">
      <c r="B222" s="81"/>
      <c r="C222" s="8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22.14"/>
    <col customWidth="1" min="3" max="4" width="9.14"/>
    <col customWidth="1" min="5" max="6" width="8.71"/>
  </cols>
  <sheetData>
    <row r="1" ht="15.0" customHeight="1">
      <c r="A1" s="80"/>
      <c r="B1" s="156"/>
      <c r="C1" s="80"/>
      <c r="D1" s="80"/>
    </row>
    <row r="2" ht="15.0" customHeight="1">
      <c r="A2" s="80"/>
      <c r="B2" s="156" t="s">
        <v>228</v>
      </c>
      <c r="C2" s="80"/>
      <c r="D2" s="80"/>
    </row>
    <row r="3" ht="15.0" customHeight="1">
      <c r="A3" s="80"/>
      <c r="B3" s="156"/>
      <c r="C3" s="80"/>
      <c r="D3" s="80"/>
    </row>
    <row r="4" ht="15.0" customHeight="1">
      <c r="A4" s="80"/>
      <c r="B4" s="157" t="s">
        <v>20</v>
      </c>
      <c r="C4" s="80"/>
      <c r="D4" s="80"/>
    </row>
    <row r="5" ht="15.0" customHeight="1">
      <c r="A5" s="80"/>
      <c r="B5" s="157" t="s">
        <v>23</v>
      </c>
      <c r="C5" s="80"/>
      <c r="D5" s="80"/>
    </row>
    <row r="6" ht="15.0" customHeight="1">
      <c r="A6" s="80"/>
      <c r="B6" s="157" t="s">
        <v>26</v>
      </c>
      <c r="C6" s="80"/>
      <c r="D6" s="80"/>
    </row>
    <row r="7" ht="15.0" customHeight="1">
      <c r="A7" s="80"/>
      <c r="B7" s="157" t="s">
        <v>29</v>
      </c>
      <c r="C7" s="80"/>
      <c r="D7" s="80"/>
    </row>
    <row r="8" ht="15.0" customHeight="1">
      <c r="A8" s="80"/>
      <c r="B8" s="157" t="s">
        <v>32</v>
      </c>
      <c r="C8" s="80"/>
      <c r="D8" s="80"/>
    </row>
    <row r="9" ht="15.0" customHeight="1">
      <c r="A9" s="80"/>
      <c r="B9" s="157" t="s">
        <v>11</v>
      </c>
      <c r="C9" s="80"/>
      <c r="D9" s="80"/>
    </row>
    <row r="10" ht="15.0" customHeight="1">
      <c r="A10" s="80"/>
      <c r="B10" s="156"/>
      <c r="C10" s="80"/>
      <c r="D10" s="80"/>
    </row>
    <row r="11" ht="15.0" customHeight="1">
      <c r="A11" s="80"/>
      <c r="B11" s="156"/>
      <c r="C11" s="80"/>
      <c r="D11" s="80"/>
    </row>
    <row r="12">
      <c r="A12" s="80"/>
      <c r="B12" s="156"/>
      <c r="C12" s="80"/>
      <c r="D12" s="80"/>
    </row>
    <row r="13">
      <c r="A13" s="80"/>
      <c r="B13" s="156"/>
      <c r="C13" s="80"/>
      <c r="D13" s="80"/>
    </row>
    <row r="14">
      <c r="A14" s="80"/>
      <c r="B14" s="156"/>
      <c r="C14" s="80"/>
      <c r="D14" s="80"/>
    </row>
    <row r="15">
      <c r="A15" s="80"/>
      <c r="B15" s="156"/>
      <c r="C15" s="80"/>
      <c r="D15" s="80"/>
    </row>
    <row r="16">
      <c r="A16" s="80"/>
      <c r="B16" s="156"/>
      <c r="C16" s="80"/>
      <c r="D16" s="80"/>
    </row>
    <row r="17">
      <c r="A17" s="80"/>
      <c r="B17" s="156"/>
      <c r="C17" s="80"/>
      <c r="D17" s="80"/>
    </row>
    <row r="18">
      <c r="A18" s="80"/>
      <c r="B18" s="156"/>
      <c r="C18" s="80"/>
      <c r="D18" s="80"/>
    </row>
    <row r="19">
      <c r="A19" s="80"/>
      <c r="B19" s="156"/>
      <c r="C19" s="80"/>
      <c r="D19" s="80"/>
    </row>
    <row r="20">
      <c r="A20" s="80"/>
      <c r="B20" s="156"/>
      <c r="C20" s="80"/>
      <c r="D20" s="80"/>
    </row>
    <row r="21" ht="15.75" customHeight="1">
      <c r="A21" s="80"/>
      <c r="B21" s="156"/>
      <c r="C21" s="80"/>
      <c r="D21" s="80"/>
    </row>
    <row r="22" ht="15.75" customHeight="1">
      <c r="A22" s="80"/>
      <c r="B22" s="156"/>
      <c r="C22" s="80"/>
      <c r="D22" s="80"/>
    </row>
    <row r="23" ht="15.75" customHeight="1">
      <c r="A23" s="80"/>
      <c r="B23" s="156"/>
      <c r="C23" s="80"/>
      <c r="D23" s="80"/>
    </row>
    <row r="24" ht="15.75" customHeight="1">
      <c r="A24" s="80"/>
      <c r="B24" s="156"/>
      <c r="C24" s="80"/>
      <c r="D24" s="80"/>
    </row>
    <row r="25" ht="15.75" customHeight="1">
      <c r="A25" s="80"/>
      <c r="B25" s="156"/>
      <c r="C25" s="80"/>
      <c r="D25" s="80"/>
    </row>
    <row r="26" ht="15.75" customHeight="1">
      <c r="A26" s="80"/>
      <c r="B26" s="156"/>
      <c r="C26" s="80"/>
      <c r="D26" s="80"/>
    </row>
    <row r="27" ht="15.75" customHeight="1">
      <c r="A27" s="80"/>
      <c r="B27" s="156"/>
      <c r="C27" s="80"/>
      <c r="D27" s="80"/>
    </row>
    <row r="28" ht="15.75" customHeight="1">
      <c r="A28" s="80"/>
      <c r="B28" s="156"/>
      <c r="C28" s="80"/>
      <c r="D28" s="80"/>
    </row>
    <row r="29" ht="15.75" customHeight="1">
      <c r="A29" s="80"/>
      <c r="B29" s="156"/>
      <c r="C29" s="80"/>
      <c r="D29" s="80"/>
    </row>
    <row r="30" ht="15.75" customHeight="1">
      <c r="A30" s="80"/>
      <c r="B30" s="156"/>
      <c r="C30" s="80"/>
      <c r="D30" s="80"/>
    </row>
    <row r="31" ht="15.75" customHeight="1">
      <c r="A31" s="80"/>
      <c r="B31" s="156"/>
      <c r="C31" s="80"/>
      <c r="D31" s="80"/>
    </row>
    <row r="32" ht="15.75" customHeight="1">
      <c r="A32" s="80"/>
      <c r="B32" s="156"/>
      <c r="C32" s="80"/>
      <c r="D32" s="80"/>
    </row>
    <row r="33" ht="15.75" customHeight="1">
      <c r="A33" s="80"/>
      <c r="B33" s="156"/>
      <c r="C33" s="80"/>
      <c r="D33" s="80"/>
    </row>
    <row r="34" ht="15.75" customHeight="1">
      <c r="A34" s="80"/>
      <c r="B34" s="156"/>
      <c r="C34" s="80"/>
      <c r="D34" s="80"/>
    </row>
    <row r="35" ht="15.75" customHeight="1">
      <c r="A35" s="80"/>
      <c r="B35" s="156"/>
      <c r="C35" s="80"/>
      <c r="D35" s="80"/>
    </row>
    <row r="36" ht="15.75" customHeight="1">
      <c r="A36" s="80"/>
      <c r="B36" s="156"/>
      <c r="C36" s="80"/>
      <c r="D36" s="80"/>
    </row>
    <row r="37" ht="15.75" customHeight="1">
      <c r="A37" s="80"/>
      <c r="B37" s="156"/>
      <c r="C37" s="80"/>
      <c r="D37" s="80"/>
    </row>
    <row r="38" ht="15.75" customHeight="1">
      <c r="A38" s="80"/>
      <c r="B38" s="156"/>
      <c r="C38" s="80"/>
      <c r="D38" s="80"/>
    </row>
    <row r="39" ht="15.75" customHeight="1">
      <c r="A39" s="80"/>
      <c r="B39" s="156"/>
      <c r="C39" s="80"/>
      <c r="D39" s="80"/>
    </row>
    <row r="40" ht="15.75" customHeight="1">
      <c r="A40" s="80"/>
      <c r="B40" s="156"/>
      <c r="C40" s="80"/>
      <c r="D40" s="80"/>
    </row>
    <row r="41" ht="15.75" customHeight="1">
      <c r="A41" s="80"/>
      <c r="B41" s="156"/>
      <c r="C41" s="80"/>
      <c r="D41" s="80"/>
    </row>
    <row r="42" ht="15.75" customHeight="1">
      <c r="A42" s="80"/>
      <c r="B42" s="156"/>
      <c r="C42" s="80"/>
      <c r="D42" s="80"/>
    </row>
    <row r="43" ht="15.75" customHeight="1">
      <c r="A43" s="80"/>
      <c r="B43" s="156"/>
      <c r="C43" s="80"/>
      <c r="D43" s="80"/>
    </row>
    <row r="44" ht="15.75" customHeight="1">
      <c r="A44" s="80"/>
      <c r="B44" s="156"/>
      <c r="C44" s="80"/>
      <c r="D44" s="80"/>
    </row>
    <row r="45" ht="15.75" customHeight="1">
      <c r="A45" s="80"/>
      <c r="B45" s="156"/>
      <c r="C45" s="80"/>
      <c r="D45" s="80"/>
    </row>
    <row r="46" ht="15.75" customHeight="1">
      <c r="A46" s="80"/>
      <c r="B46" s="156"/>
      <c r="C46" s="80"/>
      <c r="D46" s="80"/>
    </row>
    <row r="47" ht="15.75" customHeight="1">
      <c r="A47" s="80"/>
      <c r="B47" s="156"/>
      <c r="C47" s="80"/>
      <c r="D47" s="80"/>
    </row>
    <row r="48" ht="15.75" customHeight="1">
      <c r="A48" s="80"/>
      <c r="B48" s="156"/>
      <c r="C48" s="80"/>
      <c r="D48" s="80"/>
    </row>
    <row r="49" ht="15.75" customHeight="1">
      <c r="A49" s="80"/>
      <c r="B49" s="156"/>
      <c r="C49" s="80"/>
      <c r="D49" s="80"/>
    </row>
    <row r="50" ht="15.75" customHeight="1">
      <c r="A50" s="80"/>
      <c r="B50" s="156"/>
      <c r="C50" s="80"/>
      <c r="D50" s="80"/>
    </row>
    <row r="51" ht="15.75" customHeight="1">
      <c r="A51" s="80"/>
      <c r="B51" s="156"/>
      <c r="C51" s="80"/>
      <c r="D51" s="80"/>
    </row>
    <row r="52" ht="15.75" customHeight="1">
      <c r="A52" s="80"/>
      <c r="B52" s="156"/>
      <c r="C52" s="80"/>
      <c r="D52" s="80"/>
    </row>
    <row r="53" ht="15.75" customHeight="1">
      <c r="A53" s="80"/>
      <c r="B53" s="156"/>
      <c r="C53" s="80"/>
      <c r="D53" s="80"/>
    </row>
    <row r="54" ht="15.75" customHeight="1">
      <c r="A54" s="80"/>
      <c r="B54" s="156"/>
      <c r="C54" s="80"/>
      <c r="D54" s="80"/>
    </row>
    <row r="55" ht="15.75" customHeight="1">
      <c r="A55" s="80"/>
      <c r="B55" s="156"/>
      <c r="C55" s="80"/>
      <c r="D55" s="80"/>
    </row>
    <row r="56" ht="15.75" customHeight="1">
      <c r="A56" s="80"/>
      <c r="B56" s="156"/>
      <c r="C56" s="80"/>
      <c r="D56" s="80"/>
    </row>
    <row r="57" ht="15.75" customHeight="1">
      <c r="A57" s="80"/>
      <c r="B57" s="156"/>
      <c r="C57" s="80"/>
      <c r="D57" s="80"/>
    </row>
    <row r="58" ht="15.75" customHeight="1">
      <c r="A58" s="80"/>
      <c r="B58" s="156"/>
      <c r="C58" s="80"/>
      <c r="D58" s="80"/>
    </row>
    <row r="59" ht="15.75" customHeight="1">
      <c r="A59" s="80"/>
      <c r="B59" s="156"/>
      <c r="C59" s="80"/>
      <c r="D59" s="80"/>
    </row>
    <row r="60" ht="15.75" customHeight="1">
      <c r="A60" s="80"/>
      <c r="B60" s="156"/>
      <c r="C60" s="80"/>
      <c r="D60" s="80"/>
    </row>
    <row r="61" ht="15.75" customHeight="1">
      <c r="A61" s="80"/>
      <c r="B61" s="156"/>
      <c r="C61" s="80"/>
      <c r="D61" s="80"/>
    </row>
    <row r="62" ht="15.75" customHeight="1">
      <c r="A62" s="80"/>
      <c r="B62" s="156"/>
      <c r="C62" s="80"/>
      <c r="D62" s="80"/>
    </row>
    <row r="63" ht="15.75" customHeight="1">
      <c r="A63" s="80"/>
      <c r="B63" s="156"/>
      <c r="C63" s="80"/>
      <c r="D63" s="80"/>
    </row>
    <row r="64" ht="15.75" customHeight="1">
      <c r="A64" s="80"/>
      <c r="B64" s="156"/>
      <c r="C64" s="80"/>
      <c r="D64" s="80"/>
    </row>
    <row r="65" ht="15.75" customHeight="1">
      <c r="A65" s="80"/>
      <c r="B65" s="156"/>
      <c r="C65" s="80"/>
      <c r="D65" s="80"/>
    </row>
    <row r="66" ht="15.75" customHeight="1">
      <c r="A66" s="80"/>
      <c r="B66" s="156"/>
      <c r="C66" s="80"/>
      <c r="D66" s="80"/>
    </row>
    <row r="67" ht="15.75" customHeight="1">
      <c r="A67" s="80"/>
      <c r="B67" s="156"/>
      <c r="C67" s="80"/>
      <c r="D67" s="80"/>
    </row>
    <row r="68" ht="15.75" customHeight="1">
      <c r="A68" s="80"/>
      <c r="B68" s="156"/>
      <c r="C68" s="80"/>
      <c r="D68" s="80"/>
    </row>
    <row r="69" ht="15.75" customHeight="1">
      <c r="A69" s="80"/>
      <c r="B69" s="156"/>
      <c r="C69" s="80"/>
      <c r="D69" s="80"/>
    </row>
    <row r="70" ht="15.75" customHeight="1">
      <c r="A70" s="80"/>
      <c r="B70" s="156"/>
      <c r="C70" s="80"/>
      <c r="D70" s="80"/>
    </row>
    <row r="71" ht="15.75" customHeight="1">
      <c r="A71" s="80"/>
      <c r="B71" s="156"/>
      <c r="C71" s="80"/>
      <c r="D71" s="80"/>
    </row>
    <row r="72" ht="15.75" customHeight="1">
      <c r="A72" s="80"/>
      <c r="B72" s="156"/>
      <c r="C72" s="80"/>
      <c r="D72" s="80"/>
    </row>
    <row r="73" ht="15.75" customHeight="1">
      <c r="A73" s="80"/>
      <c r="B73" s="156"/>
      <c r="C73" s="80"/>
      <c r="D73" s="80"/>
    </row>
    <row r="74" ht="15.75" customHeight="1">
      <c r="A74" s="80"/>
      <c r="B74" s="156"/>
      <c r="C74" s="80"/>
      <c r="D74" s="80"/>
    </row>
    <row r="75" ht="15.75" customHeight="1">
      <c r="A75" s="80"/>
      <c r="B75" s="156"/>
      <c r="C75" s="80"/>
      <c r="D75" s="80"/>
    </row>
    <row r="76" ht="15.75" customHeight="1">
      <c r="A76" s="80"/>
      <c r="B76" s="156"/>
      <c r="C76" s="80"/>
      <c r="D76" s="80"/>
    </row>
    <row r="77" ht="15.75" customHeight="1">
      <c r="A77" s="80"/>
      <c r="B77" s="156"/>
      <c r="C77" s="80"/>
      <c r="D77" s="80"/>
    </row>
    <row r="78" ht="15.75" customHeight="1">
      <c r="A78" s="80"/>
      <c r="B78" s="156"/>
      <c r="C78" s="80"/>
      <c r="D78" s="80"/>
    </row>
    <row r="79" ht="15.75" customHeight="1">
      <c r="A79" s="80"/>
      <c r="B79" s="156"/>
      <c r="C79" s="80"/>
      <c r="D79" s="80"/>
    </row>
    <row r="80" ht="15.75" customHeight="1">
      <c r="A80" s="80"/>
      <c r="B80" s="156"/>
      <c r="C80" s="80"/>
      <c r="D80" s="80"/>
    </row>
    <row r="81" ht="15.75" customHeight="1">
      <c r="A81" s="80"/>
      <c r="B81" s="156"/>
      <c r="C81" s="80"/>
      <c r="D81" s="80"/>
    </row>
    <row r="82" ht="15.75" customHeight="1">
      <c r="A82" s="80"/>
      <c r="B82" s="156"/>
      <c r="C82" s="80"/>
      <c r="D82" s="80"/>
    </row>
    <row r="83" ht="15.75" customHeight="1">
      <c r="A83" s="80"/>
      <c r="B83" s="156"/>
      <c r="C83" s="80"/>
      <c r="D83" s="80"/>
    </row>
    <row r="84" ht="15.75" customHeight="1">
      <c r="A84" s="80"/>
      <c r="B84" s="156"/>
      <c r="C84" s="80"/>
      <c r="D84" s="80"/>
    </row>
    <row r="85" ht="15.75" customHeight="1">
      <c r="A85" s="80"/>
      <c r="B85" s="156"/>
      <c r="C85" s="80"/>
      <c r="D85" s="80"/>
    </row>
    <row r="86" ht="15.75" customHeight="1">
      <c r="A86" s="80"/>
      <c r="B86" s="156"/>
      <c r="C86" s="80"/>
      <c r="D86" s="80"/>
    </row>
    <row r="87" ht="15.75" customHeight="1">
      <c r="A87" s="80"/>
      <c r="B87" s="156"/>
      <c r="C87" s="80"/>
      <c r="D87" s="80"/>
    </row>
    <row r="88" ht="15.75" customHeight="1">
      <c r="A88" s="80"/>
      <c r="B88" s="156"/>
      <c r="C88" s="80"/>
      <c r="D88" s="80"/>
    </row>
    <row r="89" ht="15.75" customHeight="1">
      <c r="A89" s="80"/>
      <c r="B89" s="156"/>
      <c r="C89" s="80"/>
      <c r="D89" s="80"/>
    </row>
    <row r="90" ht="15.75" customHeight="1">
      <c r="A90" s="80"/>
      <c r="B90" s="156"/>
      <c r="C90" s="80"/>
      <c r="D90" s="80"/>
    </row>
    <row r="91" ht="15.75" customHeight="1">
      <c r="A91" s="80"/>
      <c r="B91" s="156"/>
      <c r="C91" s="80"/>
      <c r="D91" s="80"/>
    </row>
    <row r="92" ht="15.75" customHeight="1">
      <c r="A92" s="80"/>
      <c r="B92" s="156"/>
      <c r="C92" s="80"/>
      <c r="D92" s="80"/>
    </row>
    <row r="93" ht="15.75" customHeight="1">
      <c r="A93" s="80"/>
      <c r="B93" s="156"/>
      <c r="C93" s="80"/>
      <c r="D93" s="80"/>
    </row>
    <row r="94" ht="15.75" customHeight="1">
      <c r="A94" s="80"/>
      <c r="B94" s="156"/>
      <c r="C94" s="80"/>
      <c r="D94" s="80"/>
    </row>
    <row r="95" ht="15.75" customHeight="1">
      <c r="A95" s="80"/>
      <c r="B95" s="156"/>
      <c r="C95" s="80"/>
      <c r="D95" s="80"/>
    </row>
    <row r="96" ht="15.75" customHeight="1">
      <c r="A96" s="80"/>
      <c r="B96" s="156"/>
      <c r="C96" s="80"/>
      <c r="D96" s="80"/>
    </row>
    <row r="97" ht="15.75" customHeight="1">
      <c r="A97" s="80"/>
      <c r="B97" s="156"/>
      <c r="C97" s="80"/>
      <c r="D97" s="80"/>
    </row>
    <row r="98" ht="15.75" customHeight="1">
      <c r="A98" s="80"/>
      <c r="B98" s="156"/>
      <c r="C98" s="80"/>
      <c r="D98" s="80"/>
    </row>
    <row r="99" ht="15.75" customHeight="1">
      <c r="A99" s="80"/>
      <c r="B99" s="156"/>
      <c r="C99" s="80"/>
      <c r="D99" s="80"/>
    </row>
    <row r="100" ht="15.75" customHeight="1">
      <c r="A100" s="80"/>
      <c r="B100" s="156"/>
      <c r="C100" s="80"/>
      <c r="D100" s="80"/>
    </row>
    <row r="101" ht="15.75" customHeight="1">
      <c r="A101" s="80"/>
      <c r="B101" s="156"/>
      <c r="C101" s="80"/>
      <c r="D101" s="80"/>
    </row>
    <row r="102" ht="15.75" customHeight="1">
      <c r="A102" s="80"/>
      <c r="B102" s="156"/>
      <c r="C102" s="80"/>
      <c r="D102" s="80"/>
    </row>
    <row r="103" ht="15.75" customHeight="1">
      <c r="A103" s="80"/>
      <c r="B103" s="156"/>
      <c r="C103" s="80"/>
      <c r="D103" s="80"/>
    </row>
    <row r="104" ht="15.75" customHeight="1">
      <c r="A104" s="80"/>
      <c r="B104" s="156"/>
      <c r="C104" s="80"/>
      <c r="D104" s="80"/>
    </row>
    <row r="105" ht="15.75" customHeight="1">
      <c r="A105" s="80"/>
      <c r="B105" s="156"/>
      <c r="C105" s="80"/>
      <c r="D105" s="80"/>
    </row>
    <row r="106" ht="15.75" customHeight="1">
      <c r="A106" s="80"/>
      <c r="B106" s="156"/>
      <c r="C106" s="80"/>
      <c r="D106" s="80"/>
    </row>
    <row r="107" ht="15.75" customHeight="1">
      <c r="A107" s="80"/>
      <c r="B107" s="156"/>
      <c r="C107" s="80"/>
      <c r="D107" s="80"/>
    </row>
    <row r="108" ht="15.75" customHeight="1">
      <c r="A108" s="80"/>
      <c r="B108" s="156"/>
      <c r="C108" s="80"/>
      <c r="D108" s="80"/>
    </row>
    <row r="109" ht="15.75" customHeight="1">
      <c r="A109" s="80"/>
      <c r="B109" s="156"/>
      <c r="C109" s="80"/>
      <c r="D109" s="80"/>
    </row>
    <row r="110" ht="15.75" customHeight="1">
      <c r="A110" s="80"/>
      <c r="B110" s="156"/>
      <c r="C110" s="80"/>
      <c r="D110" s="80"/>
    </row>
    <row r="111" ht="15.75" customHeight="1">
      <c r="A111" s="80"/>
      <c r="B111" s="156"/>
      <c r="C111" s="80"/>
      <c r="D111" s="80"/>
    </row>
    <row r="112" ht="15.75" customHeight="1">
      <c r="A112" s="80"/>
      <c r="B112" s="156"/>
      <c r="C112" s="80"/>
      <c r="D112" s="80"/>
    </row>
    <row r="113" ht="15.75" customHeight="1">
      <c r="A113" s="80"/>
      <c r="B113" s="156"/>
      <c r="C113" s="80"/>
      <c r="D113" s="80"/>
    </row>
    <row r="114" ht="15.75" customHeight="1">
      <c r="A114" s="80"/>
      <c r="B114" s="156"/>
      <c r="C114" s="80"/>
      <c r="D114" s="80"/>
    </row>
    <row r="115" ht="15.75" customHeight="1">
      <c r="A115" s="80"/>
      <c r="B115" s="156"/>
      <c r="C115" s="80"/>
      <c r="D115" s="80"/>
    </row>
    <row r="116" ht="15.75" customHeight="1">
      <c r="A116" s="80"/>
      <c r="B116" s="156"/>
      <c r="C116" s="80"/>
      <c r="D116" s="80"/>
    </row>
    <row r="117" ht="15.75" customHeight="1">
      <c r="A117" s="80"/>
      <c r="B117" s="156"/>
      <c r="C117" s="80"/>
      <c r="D117" s="80"/>
    </row>
    <row r="118" ht="15.75" customHeight="1">
      <c r="A118" s="80"/>
      <c r="B118" s="156"/>
      <c r="C118" s="80"/>
      <c r="D118" s="80"/>
    </row>
    <row r="119" ht="15.75" customHeight="1">
      <c r="A119" s="80"/>
      <c r="B119" s="156"/>
      <c r="C119" s="80"/>
      <c r="D119" s="80"/>
    </row>
    <row r="120" ht="15.75" customHeight="1">
      <c r="A120" s="80"/>
      <c r="B120" s="156"/>
      <c r="C120" s="80"/>
      <c r="D120" s="80"/>
    </row>
    <row r="121" ht="15.75" customHeight="1">
      <c r="A121" s="80"/>
      <c r="B121" s="156"/>
      <c r="C121" s="80"/>
      <c r="D121" s="80"/>
    </row>
    <row r="122" ht="15.75" customHeight="1">
      <c r="A122" s="80"/>
      <c r="B122" s="156"/>
      <c r="C122" s="80"/>
      <c r="D122" s="80"/>
    </row>
    <row r="123" ht="15.75" customHeight="1">
      <c r="A123" s="80"/>
      <c r="B123" s="156"/>
      <c r="C123" s="80"/>
      <c r="D123" s="80"/>
    </row>
    <row r="124" ht="15.75" customHeight="1">
      <c r="A124" s="80"/>
      <c r="B124" s="156"/>
      <c r="C124" s="80"/>
      <c r="D124" s="80"/>
    </row>
    <row r="125" ht="15.75" customHeight="1">
      <c r="A125" s="80"/>
      <c r="B125" s="156"/>
      <c r="C125" s="80"/>
      <c r="D125" s="80"/>
    </row>
    <row r="126" ht="15.75" customHeight="1">
      <c r="A126" s="80"/>
      <c r="B126" s="156"/>
      <c r="C126" s="80"/>
      <c r="D126" s="80"/>
    </row>
    <row r="127" ht="15.75" customHeight="1">
      <c r="A127" s="80"/>
      <c r="B127" s="156"/>
      <c r="C127" s="80"/>
      <c r="D127" s="80"/>
    </row>
    <row r="128" ht="15.75" customHeight="1">
      <c r="A128" s="80"/>
      <c r="B128" s="156"/>
      <c r="C128" s="80"/>
      <c r="D128" s="80"/>
    </row>
    <row r="129" ht="15.75" customHeight="1">
      <c r="A129" s="80"/>
      <c r="B129" s="156"/>
      <c r="C129" s="80"/>
      <c r="D129" s="80"/>
    </row>
    <row r="130" ht="15.75" customHeight="1">
      <c r="A130" s="80"/>
      <c r="B130" s="156"/>
      <c r="C130" s="80"/>
      <c r="D130" s="80"/>
    </row>
    <row r="131" ht="15.75" customHeight="1">
      <c r="A131" s="80"/>
      <c r="B131" s="156"/>
      <c r="C131" s="80"/>
      <c r="D131" s="80"/>
    </row>
    <row r="132" ht="15.75" customHeight="1">
      <c r="A132" s="80"/>
      <c r="B132" s="156"/>
      <c r="C132" s="80"/>
      <c r="D132" s="80"/>
    </row>
    <row r="133" ht="15.75" customHeight="1">
      <c r="A133" s="80"/>
      <c r="B133" s="156"/>
      <c r="C133" s="80"/>
      <c r="D133" s="80"/>
    </row>
    <row r="134" ht="15.75" customHeight="1">
      <c r="A134" s="80"/>
      <c r="B134" s="156"/>
      <c r="C134" s="80"/>
      <c r="D134" s="80"/>
    </row>
    <row r="135" ht="15.75" customHeight="1">
      <c r="A135" s="80"/>
      <c r="B135" s="156"/>
      <c r="C135" s="80"/>
      <c r="D135" s="80"/>
    </row>
    <row r="136" ht="15.75" customHeight="1">
      <c r="A136" s="80"/>
      <c r="B136" s="156"/>
      <c r="C136" s="80"/>
      <c r="D136" s="80"/>
    </row>
    <row r="137" ht="15.75" customHeight="1">
      <c r="A137" s="80"/>
      <c r="B137" s="156"/>
      <c r="C137" s="80"/>
      <c r="D137" s="80"/>
    </row>
    <row r="138" ht="15.75" customHeight="1">
      <c r="A138" s="80"/>
      <c r="B138" s="156"/>
      <c r="C138" s="80"/>
      <c r="D138" s="80"/>
    </row>
    <row r="139" ht="15.75" customHeight="1">
      <c r="A139" s="80"/>
      <c r="B139" s="156"/>
      <c r="C139" s="80"/>
      <c r="D139" s="80"/>
    </row>
    <row r="140" ht="15.75" customHeight="1">
      <c r="A140" s="80"/>
      <c r="B140" s="156"/>
      <c r="C140" s="80"/>
      <c r="D140" s="80"/>
    </row>
    <row r="141" ht="15.75" customHeight="1">
      <c r="A141" s="80"/>
      <c r="B141" s="156"/>
      <c r="C141" s="80"/>
      <c r="D141" s="80"/>
    </row>
    <row r="142" ht="15.75" customHeight="1">
      <c r="A142" s="80"/>
      <c r="B142" s="156"/>
      <c r="C142" s="80"/>
      <c r="D142" s="80"/>
    </row>
    <row r="143" ht="15.75" customHeight="1">
      <c r="A143" s="80"/>
      <c r="B143" s="156"/>
      <c r="C143" s="80"/>
      <c r="D143" s="80"/>
    </row>
    <row r="144" ht="15.75" customHeight="1">
      <c r="A144" s="80"/>
      <c r="B144" s="156"/>
      <c r="C144" s="80"/>
      <c r="D144" s="80"/>
    </row>
    <row r="145" ht="15.75" customHeight="1">
      <c r="A145" s="80"/>
      <c r="B145" s="156"/>
      <c r="C145" s="80"/>
      <c r="D145" s="80"/>
    </row>
    <row r="146" ht="15.75" customHeight="1">
      <c r="A146" s="80"/>
      <c r="B146" s="156"/>
      <c r="C146" s="80"/>
      <c r="D146" s="80"/>
    </row>
    <row r="147" ht="15.75" customHeight="1">
      <c r="A147" s="80"/>
      <c r="B147" s="156"/>
      <c r="C147" s="80"/>
      <c r="D147" s="80"/>
    </row>
    <row r="148" ht="15.75" customHeight="1">
      <c r="A148" s="80"/>
      <c r="B148" s="156"/>
      <c r="C148" s="80"/>
      <c r="D148" s="80"/>
    </row>
    <row r="149" ht="15.75" customHeight="1">
      <c r="A149" s="80"/>
      <c r="B149" s="156"/>
      <c r="C149" s="80"/>
      <c r="D149" s="80"/>
    </row>
    <row r="150" ht="15.75" customHeight="1">
      <c r="A150" s="80"/>
      <c r="B150" s="156"/>
      <c r="C150" s="80"/>
      <c r="D150" s="80"/>
    </row>
    <row r="151" ht="15.75" customHeight="1">
      <c r="A151" s="80"/>
      <c r="B151" s="156"/>
      <c r="C151" s="80"/>
      <c r="D151" s="80"/>
    </row>
    <row r="152" ht="15.75" customHeight="1">
      <c r="A152" s="80"/>
      <c r="B152" s="156"/>
      <c r="C152" s="80"/>
      <c r="D152" s="80"/>
    </row>
    <row r="153" ht="15.75" customHeight="1">
      <c r="A153" s="80"/>
      <c r="B153" s="156"/>
      <c r="C153" s="80"/>
      <c r="D153" s="80"/>
    </row>
    <row r="154" ht="15.75" customHeight="1">
      <c r="A154" s="80"/>
      <c r="B154" s="156"/>
      <c r="C154" s="80"/>
      <c r="D154" s="80"/>
    </row>
    <row r="155" ht="15.75" customHeight="1">
      <c r="A155" s="80"/>
      <c r="B155" s="156"/>
      <c r="C155" s="80"/>
      <c r="D155" s="80"/>
    </row>
    <row r="156" ht="15.75" customHeight="1">
      <c r="A156" s="80"/>
      <c r="B156" s="156"/>
      <c r="C156" s="80"/>
      <c r="D156" s="80"/>
    </row>
    <row r="157" ht="15.75" customHeight="1">
      <c r="A157" s="80"/>
      <c r="B157" s="156"/>
      <c r="C157" s="80"/>
      <c r="D157" s="80"/>
    </row>
    <row r="158" ht="15.75" customHeight="1">
      <c r="A158" s="80"/>
      <c r="B158" s="156"/>
      <c r="C158" s="80"/>
      <c r="D158" s="80"/>
    </row>
    <row r="159" ht="15.75" customHeight="1">
      <c r="A159" s="80"/>
      <c r="B159" s="156"/>
      <c r="C159" s="80"/>
      <c r="D159" s="80"/>
    </row>
    <row r="160" ht="15.75" customHeight="1">
      <c r="A160" s="80"/>
      <c r="B160" s="156"/>
      <c r="C160" s="80"/>
      <c r="D160" s="80"/>
    </row>
    <row r="161" ht="15.75" customHeight="1">
      <c r="A161" s="80"/>
      <c r="B161" s="156"/>
      <c r="C161" s="80"/>
      <c r="D161" s="80"/>
    </row>
    <row r="162" ht="15.75" customHeight="1">
      <c r="A162" s="80"/>
      <c r="B162" s="156"/>
      <c r="C162" s="80"/>
      <c r="D162" s="80"/>
    </row>
    <row r="163" ht="15.75" customHeight="1">
      <c r="A163" s="80"/>
      <c r="B163" s="156"/>
      <c r="C163" s="80"/>
      <c r="D163" s="80"/>
    </row>
    <row r="164" ht="15.75" customHeight="1">
      <c r="A164" s="80"/>
      <c r="B164" s="156"/>
      <c r="C164" s="80"/>
      <c r="D164" s="80"/>
    </row>
    <row r="165" ht="15.75" customHeight="1">
      <c r="A165" s="80"/>
      <c r="B165" s="156"/>
      <c r="C165" s="80"/>
      <c r="D165" s="80"/>
    </row>
    <row r="166" ht="15.75" customHeight="1">
      <c r="A166" s="80"/>
      <c r="B166" s="156"/>
      <c r="C166" s="80"/>
      <c r="D166" s="80"/>
    </row>
    <row r="167" ht="15.75" customHeight="1">
      <c r="A167" s="80"/>
      <c r="B167" s="156"/>
      <c r="C167" s="80"/>
      <c r="D167" s="80"/>
    </row>
    <row r="168" ht="15.75" customHeight="1">
      <c r="A168" s="80"/>
      <c r="B168" s="156"/>
      <c r="C168" s="80"/>
      <c r="D168" s="80"/>
    </row>
    <row r="169" ht="15.75" customHeight="1">
      <c r="A169" s="80"/>
      <c r="B169" s="156"/>
      <c r="C169" s="80"/>
      <c r="D169" s="80"/>
    </row>
    <row r="170" ht="15.75" customHeight="1">
      <c r="A170" s="80"/>
      <c r="B170" s="156"/>
      <c r="C170" s="80"/>
      <c r="D170" s="80"/>
    </row>
    <row r="171" ht="15.75" customHeight="1">
      <c r="A171" s="80"/>
      <c r="B171" s="156"/>
      <c r="C171" s="80"/>
      <c r="D171" s="80"/>
    </row>
    <row r="172" ht="15.75" customHeight="1">
      <c r="A172" s="80"/>
      <c r="B172" s="156"/>
      <c r="C172" s="80"/>
      <c r="D172" s="80"/>
    </row>
    <row r="173" ht="15.75" customHeight="1">
      <c r="A173" s="80"/>
      <c r="B173" s="156"/>
      <c r="C173" s="80"/>
      <c r="D173" s="80"/>
    </row>
    <row r="174" ht="15.75" customHeight="1">
      <c r="A174" s="80"/>
      <c r="B174" s="156"/>
      <c r="C174" s="80"/>
      <c r="D174" s="80"/>
    </row>
    <row r="175" ht="15.75" customHeight="1">
      <c r="A175" s="80"/>
      <c r="B175" s="156"/>
      <c r="C175" s="80"/>
      <c r="D175" s="80"/>
    </row>
    <row r="176" ht="15.75" customHeight="1">
      <c r="A176" s="80"/>
      <c r="B176" s="156"/>
      <c r="C176" s="80"/>
      <c r="D176" s="80"/>
    </row>
    <row r="177" ht="15.75" customHeight="1">
      <c r="A177" s="80"/>
      <c r="B177" s="156"/>
      <c r="C177" s="80"/>
      <c r="D177" s="80"/>
    </row>
    <row r="178" ht="15.75" customHeight="1">
      <c r="A178" s="80"/>
      <c r="B178" s="156"/>
      <c r="C178" s="80"/>
      <c r="D178" s="80"/>
    </row>
    <row r="179" ht="15.75" customHeight="1">
      <c r="A179" s="80"/>
      <c r="B179" s="156"/>
      <c r="C179" s="80"/>
      <c r="D179" s="80"/>
    </row>
    <row r="180" ht="15.75" customHeight="1">
      <c r="A180" s="80"/>
      <c r="B180" s="156"/>
      <c r="C180" s="80"/>
      <c r="D180" s="80"/>
    </row>
    <row r="181" ht="15.75" customHeight="1">
      <c r="A181" s="80"/>
      <c r="B181" s="156"/>
      <c r="C181" s="80"/>
      <c r="D181" s="80"/>
    </row>
    <row r="182" ht="15.75" customHeight="1">
      <c r="A182" s="80"/>
      <c r="B182" s="156"/>
      <c r="C182" s="80"/>
      <c r="D182" s="80"/>
    </row>
    <row r="183" ht="15.75" customHeight="1">
      <c r="A183" s="80"/>
      <c r="B183" s="156"/>
      <c r="C183" s="80"/>
      <c r="D183" s="80"/>
    </row>
    <row r="184" ht="15.75" customHeight="1">
      <c r="A184" s="80"/>
      <c r="B184" s="156"/>
      <c r="C184" s="80"/>
      <c r="D184" s="80"/>
    </row>
    <row r="185" ht="15.75" customHeight="1">
      <c r="A185" s="80"/>
      <c r="B185" s="156"/>
      <c r="C185" s="80"/>
      <c r="D185" s="80"/>
    </row>
    <row r="186" ht="15.75" customHeight="1">
      <c r="A186" s="80"/>
      <c r="B186" s="156"/>
      <c r="C186" s="80"/>
      <c r="D186" s="80"/>
    </row>
    <row r="187" ht="15.75" customHeight="1">
      <c r="A187" s="80"/>
      <c r="B187" s="156"/>
      <c r="C187" s="80"/>
      <c r="D187" s="80"/>
    </row>
    <row r="188" ht="15.75" customHeight="1">
      <c r="A188" s="80"/>
      <c r="B188" s="156"/>
      <c r="C188" s="80"/>
      <c r="D188" s="80"/>
    </row>
    <row r="189" ht="15.75" customHeight="1">
      <c r="A189" s="80"/>
      <c r="B189" s="156"/>
      <c r="C189" s="80"/>
      <c r="D189" s="80"/>
    </row>
    <row r="190" ht="15.75" customHeight="1">
      <c r="A190" s="80"/>
      <c r="B190" s="156"/>
      <c r="C190" s="80"/>
      <c r="D190" s="80"/>
    </row>
    <row r="191" ht="15.75" customHeight="1">
      <c r="A191" s="80"/>
      <c r="B191" s="156"/>
      <c r="C191" s="80"/>
      <c r="D191" s="80"/>
    </row>
    <row r="192" ht="15.75" customHeight="1">
      <c r="A192" s="80"/>
      <c r="B192" s="156"/>
      <c r="C192" s="80"/>
      <c r="D192" s="80"/>
    </row>
    <row r="193" ht="15.75" customHeight="1">
      <c r="A193" s="80"/>
      <c r="B193" s="156"/>
      <c r="C193" s="80"/>
      <c r="D193" s="80"/>
    </row>
    <row r="194" ht="15.75" customHeight="1">
      <c r="A194" s="80"/>
      <c r="B194" s="156"/>
      <c r="C194" s="80"/>
      <c r="D194" s="80"/>
    </row>
    <row r="195" ht="15.75" customHeight="1">
      <c r="A195" s="80"/>
      <c r="B195" s="156"/>
      <c r="C195" s="80"/>
      <c r="D195" s="80"/>
    </row>
    <row r="196" ht="15.75" customHeight="1">
      <c r="A196" s="80"/>
      <c r="B196" s="156"/>
      <c r="C196" s="80"/>
      <c r="D196" s="80"/>
    </row>
    <row r="197" ht="15.75" customHeight="1">
      <c r="A197" s="80"/>
      <c r="B197" s="156"/>
      <c r="C197" s="80"/>
      <c r="D197" s="80"/>
    </row>
    <row r="198" ht="15.75" customHeight="1">
      <c r="A198" s="80"/>
      <c r="B198" s="156"/>
      <c r="C198" s="80"/>
      <c r="D198" s="80"/>
    </row>
    <row r="199" ht="15.75" customHeight="1">
      <c r="A199" s="80"/>
      <c r="B199" s="156"/>
      <c r="C199" s="80"/>
      <c r="D199" s="80"/>
    </row>
    <row r="200" ht="15.75" customHeight="1">
      <c r="A200" s="80"/>
      <c r="B200" s="156"/>
      <c r="C200" s="80"/>
      <c r="D200" s="80"/>
    </row>
    <row r="201" ht="15.75" customHeight="1">
      <c r="A201" s="80"/>
      <c r="B201" s="156"/>
      <c r="C201" s="80"/>
      <c r="D201" s="80"/>
    </row>
    <row r="202" ht="15.75" customHeight="1">
      <c r="A202" s="80"/>
      <c r="B202" s="156"/>
      <c r="C202" s="80"/>
      <c r="D202" s="80"/>
    </row>
    <row r="203" ht="15.75" customHeight="1">
      <c r="A203" s="80"/>
      <c r="B203" s="156"/>
      <c r="C203" s="80"/>
      <c r="D203" s="80"/>
    </row>
    <row r="204" ht="15.75" customHeight="1">
      <c r="A204" s="80"/>
      <c r="B204" s="156"/>
      <c r="C204" s="80"/>
      <c r="D204" s="80"/>
    </row>
    <row r="205" ht="15.75" customHeight="1">
      <c r="A205" s="80"/>
      <c r="B205" s="156"/>
      <c r="C205" s="80"/>
      <c r="D205" s="80"/>
    </row>
    <row r="206" ht="15.75" customHeight="1">
      <c r="A206" s="80"/>
      <c r="B206" s="156"/>
      <c r="C206" s="80"/>
      <c r="D206" s="80"/>
    </row>
    <row r="207" ht="15.75" customHeight="1">
      <c r="A207" s="80"/>
      <c r="B207" s="156"/>
      <c r="C207" s="80"/>
      <c r="D207" s="80"/>
    </row>
    <row r="208" ht="15.75" customHeight="1">
      <c r="A208" s="80"/>
      <c r="B208" s="156"/>
      <c r="C208" s="80"/>
      <c r="D208" s="80"/>
    </row>
    <row r="209" ht="15.75" customHeight="1">
      <c r="A209" s="80"/>
      <c r="B209" s="156"/>
      <c r="C209" s="80"/>
      <c r="D209" s="80"/>
    </row>
    <row r="210" ht="15.75" customHeight="1">
      <c r="A210" s="80"/>
      <c r="B210" s="156"/>
      <c r="C210" s="80"/>
      <c r="D210" s="80"/>
    </row>
    <row r="211" ht="15.75" customHeight="1">
      <c r="A211" s="80"/>
      <c r="B211" s="156"/>
      <c r="C211" s="80"/>
      <c r="D211" s="80"/>
    </row>
    <row r="212" ht="15.75" customHeight="1">
      <c r="A212" s="80"/>
      <c r="B212" s="156"/>
      <c r="C212" s="80"/>
      <c r="D212" s="80"/>
    </row>
    <row r="213" ht="15.75" customHeight="1">
      <c r="A213" s="80"/>
      <c r="B213" s="156"/>
      <c r="C213" s="80"/>
      <c r="D213" s="80"/>
    </row>
    <row r="214" ht="15.75" customHeight="1">
      <c r="A214" s="80"/>
      <c r="B214" s="156"/>
      <c r="C214" s="80"/>
      <c r="D214" s="80"/>
    </row>
    <row r="215" ht="15.75" customHeight="1">
      <c r="A215" s="80"/>
      <c r="B215" s="156"/>
      <c r="C215" s="80"/>
      <c r="D215" s="80"/>
    </row>
    <row r="216" ht="15.75" customHeight="1">
      <c r="A216" s="80"/>
      <c r="B216" s="156"/>
      <c r="C216" s="80"/>
      <c r="D216" s="80"/>
    </row>
    <row r="217" ht="15.75" customHeight="1">
      <c r="A217" s="80"/>
      <c r="B217" s="156"/>
      <c r="C217" s="80"/>
      <c r="D217" s="80"/>
    </row>
    <row r="218" ht="15.75" customHeight="1">
      <c r="A218" s="80"/>
      <c r="B218" s="156"/>
      <c r="C218" s="80"/>
      <c r="D218" s="80"/>
    </row>
    <row r="219" ht="15.75" customHeight="1">
      <c r="A219" s="80"/>
      <c r="B219" s="156"/>
      <c r="C219" s="80"/>
      <c r="D219" s="80"/>
    </row>
    <row r="220" ht="15.75" customHeight="1">
      <c r="A220" s="80"/>
      <c r="B220" s="156"/>
      <c r="C220" s="80"/>
      <c r="D220" s="8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