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rpena/Dropbox (UFL)/Work/Claire_France/vfsm4.4.0b/Reichenberger2017_eqs/"/>
    </mc:Choice>
  </mc:AlternateContent>
  <xr:revisionPtr revIDLastSave="0" documentId="13_ncr:1_{0DA2CAD2-F1CB-C141-8871-3F98EE1A7F04}" xr6:coauthVersionLast="28" xr6:coauthVersionMax="28" xr10:uidLastSave="{00000000-0000-0000-0000-000000000000}"/>
  <bookViews>
    <workbookView xWindow="18800" yWindow="10140" windowWidth="18200" windowHeight="15540" xr2:uid="{00000000-000D-0000-FFFF-FFFF00000000}"/>
  </bookViews>
  <sheets>
    <sheet name="Sheet1" sheetId="1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9" i="1" l="1"/>
  <c r="M9" i="1" s="1"/>
  <c r="H9" i="1"/>
  <c r="R9" i="1" s="1"/>
  <c r="G9" i="1"/>
  <c r="Q9" i="1" s="1"/>
  <c r="K3" i="1"/>
  <c r="H3" i="1"/>
  <c r="R3" i="1" s="1"/>
  <c r="G3" i="1"/>
  <c r="Q3" i="1" s="1"/>
  <c r="K6" i="1"/>
  <c r="P9" i="1" l="1"/>
  <c r="O9" i="1"/>
  <c r="M3" i="1"/>
  <c r="P3" i="1" s="1"/>
  <c r="G6" i="1"/>
  <c r="H6" i="1"/>
  <c r="R6" i="1" s="1"/>
  <c r="O3" i="1" l="1"/>
  <c r="Q6" i="1"/>
  <c r="M6" i="1"/>
  <c r="P6" i="1" s="1"/>
  <c r="O6" i="1" l="1"/>
</calcChain>
</file>

<file path=xl/sharedStrings.xml><?xml version="1.0" encoding="utf-8"?>
<sst xmlns="http://schemas.openxmlformats.org/spreadsheetml/2006/main" count="29" uniqueCount="25">
  <si>
    <t>dQ</t>
  </si>
  <si>
    <t>dE</t>
  </si>
  <si>
    <t>clay</t>
  </si>
  <si>
    <t>Cat</t>
  </si>
  <si>
    <t>Koc</t>
  </si>
  <si>
    <t>dP_Chen</t>
  </si>
  <si>
    <t>OC(%)</t>
  </si>
  <si>
    <t>Kd</t>
  </si>
  <si>
    <t>Ei (Kg)</t>
  </si>
  <si>
    <t>Fph</t>
  </si>
  <si>
    <t>Vi (m3)</t>
  </si>
  <si>
    <t>Rain(m3)</t>
  </si>
  <si>
    <t>dP_Sab</t>
  </si>
  <si>
    <t>dP_MassBal</t>
  </si>
  <si>
    <t>Hand-check</t>
  </si>
  <si>
    <t>VFSMOD</t>
  </si>
  <si>
    <t>Qin(L)=Rain+Vi</t>
  </si>
  <si>
    <t>841215.prj</t>
  </si>
  <si>
    <t>Sabbagh fit coeff=</t>
  </si>
  <si>
    <t>dP_SabFit</t>
  </si>
  <si>
    <t>Notes</t>
  </si>
  <si>
    <t xml:space="preserve">for Chen, IKD=1, Koc and %OC must be introduced instead of IKD=0, KD </t>
  </si>
  <si>
    <t>sampleWTP.prj (sample case in VFSMOD with pesticide and Water Table)</t>
  </si>
  <si>
    <t>sampleP.prj (sample case in VFSMOD with pesticide)</t>
  </si>
  <si>
    <t>SCHK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</si>
</sst>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64" fontId="0" fillId="0" borderId="0" xfId="0" quotePrefix="1" applyNumberFormat="1"/>
    <xf numFmtId="0" fontId="1" fillId="0" borderId="0" xfId="0" applyFont="1"/>
    <xf numFmtId="165" fontId="0" fillId="0" borderId="0" xfId="0" applyNumberForma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Sheet2!$A$1:$A$6</c:f>
              <c:numCache>
                <c:formatCode>0.000</c:formatCode>
                <c:ptCount val="6"/>
                <c:pt idx="0">
                  <c:v>63.64162293928733</c:v>
                </c:pt>
                <c:pt idx="1">
                  <c:v>63.642000000000003</c:v>
                </c:pt>
                <c:pt idx="2">
                  <c:v>69.606977863874761</c:v>
                </c:pt>
                <c:pt idx="3">
                  <c:v>69.606999999999999</c:v>
                </c:pt>
                <c:pt idx="4">
                  <c:v>46.091277863874744</c:v>
                </c:pt>
                <c:pt idx="5">
                  <c:v>46.091999999999999</c:v>
                </c:pt>
              </c:numCache>
            </c:numRef>
          </c:xVal>
          <c:yVal>
            <c:numRef>
              <c:f>Sheet2!$B$1:$B$6</c:f>
              <c:numCache>
                <c:formatCode>0.000</c:formatCode>
                <c:ptCount val="6"/>
                <c:pt idx="0">
                  <c:v>68.180601271114426</c:v>
                </c:pt>
                <c:pt idx="1">
                  <c:v>68.180999999999997</c:v>
                </c:pt>
                <c:pt idx="2">
                  <c:v>82.422757723026066</c:v>
                </c:pt>
                <c:pt idx="3">
                  <c:v>82.423000000000002</c:v>
                </c:pt>
                <c:pt idx="4">
                  <c:v>56.175612233026058</c:v>
                </c:pt>
                <c:pt idx="5">
                  <c:v>56.176000000000002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71-C442-9C50-195A78FF61EA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Sheet2!$A$1:$A$6</c:f>
              <c:numCache>
                <c:formatCode>0.000</c:formatCode>
                <c:ptCount val="6"/>
                <c:pt idx="0">
                  <c:v>63.64162293928733</c:v>
                </c:pt>
                <c:pt idx="1">
                  <c:v>63.642000000000003</c:v>
                </c:pt>
                <c:pt idx="2">
                  <c:v>69.606977863874761</c:v>
                </c:pt>
                <c:pt idx="3">
                  <c:v>69.606999999999999</c:v>
                </c:pt>
                <c:pt idx="4">
                  <c:v>46.091277863874744</c:v>
                </c:pt>
                <c:pt idx="5">
                  <c:v>46.091999999999999</c:v>
                </c:pt>
              </c:numCache>
            </c:numRef>
          </c:xVal>
          <c:yVal>
            <c:numRef>
              <c:f>Sheet2!$C$1:$C$6</c:f>
              <c:numCache>
                <c:formatCode>0.000</c:formatCode>
                <c:ptCount val="6"/>
                <c:pt idx="0">
                  <c:v>48.362590342212641</c:v>
                </c:pt>
                <c:pt idx="1">
                  <c:v>48.363</c:v>
                </c:pt>
                <c:pt idx="2">
                  <c:v>70.14408244985907</c:v>
                </c:pt>
                <c:pt idx="3">
                  <c:v>70.144999999999996</c:v>
                </c:pt>
                <c:pt idx="4">
                  <c:v>33.427265902085217</c:v>
                </c:pt>
                <c:pt idx="5">
                  <c:v>33.429000000000002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71-C442-9C50-195A78FF61EA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Sheet2!$A$1:$A$6</c:f>
              <c:numCache>
                <c:formatCode>0.000</c:formatCode>
                <c:ptCount val="6"/>
                <c:pt idx="0">
                  <c:v>63.64162293928733</c:v>
                </c:pt>
                <c:pt idx="1">
                  <c:v>63.642000000000003</c:v>
                </c:pt>
                <c:pt idx="2">
                  <c:v>69.606977863874761</c:v>
                </c:pt>
                <c:pt idx="3">
                  <c:v>69.606999999999999</c:v>
                </c:pt>
                <c:pt idx="4">
                  <c:v>46.091277863874744</c:v>
                </c:pt>
                <c:pt idx="5">
                  <c:v>46.091999999999999</c:v>
                </c:pt>
              </c:numCache>
            </c:numRef>
          </c:xVal>
          <c:yVal>
            <c:numRef>
              <c:f>Sheet2!$D$1:$D$6</c:f>
              <c:numCache>
                <c:formatCode>0.000</c:formatCode>
                <c:ptCount val="6"/>
                <c:pt idx="0">
                  <c:v>55.805775996160307</c:v>
                </c:pt>
                <c:pt idx="1">
                  <c:v>55.805999999999997</c:v>
                </c:pt>
                <c:pt idx="2">
                  <c:v>58.218758500295316</c:v>
                </c:pt>
                <c:pt idx="3">
                  <c:v>58.219000000000001</c:v>
                </c:pt>
                <c:pt idx="4">
                  <c:v>26.917918552993328</c:v>
                </c:pt>
                <c:pt idx="5">
                  <c:v>26.917999999999999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671-C442-9C50-195A78FF61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3347919"/>
        <c:axId val="2113226655"/>
      </c:scatterChart>
      <c:valAx>
        <c:axId val="2113347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3226655"/>
        <c:crosses val="autoZero"/>
        <c:crossBetween val="midCat"/>
      </c:valAx>
      <c:valAx>
        <c:axId val="2113226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3347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Sheet2!$A$1:$A$6</c:f>
              <c:numCache>
                <c:formatCode>0.000</c:formatCode>
                <c:ptCount val="6"/>
                <c:pt idx="0">
                  <c:v>63.64162293928733</c:v>
                </c:pt>
                <c:pt idx="1">
                  <c:v>63.642000000000003</c:v>
                </c:pt>
                <c:pt idx="2">
                  <c:v>69.606977863874761</c:v>
                </c:pt>
                <c:pt idx="3">
                  <c:v>69.606999999999999</c:v>
                </c:pt>
                <c:pt idx="4">
                  <c:v>46.091277863874744</c:v>
                </c:pt>
                <c:pt idx="5">
                  <c:v>46.091999999999999</c:v>
                </c:pt>
              </c:numCache>
            </c:numRef>
          </c:xVal>
          <c:yVal>
            <c:numRef>
              <c:f>Sheet2!$C$1:$C$6</c:f>
              <c:numCache>
                <c:formatCode>0.000</c:formatCode>
                <c:ptCount val="6"/>
                <c:pt idx="0">
                  <c:v>48.362590342212641</c:v>
                </c:pt>
                <c:pt idx="1">
                  <c:v>48.363</c:v>
                </c:pt>
                <c:pt idx="2">
                  <c:v>70.14408244985907</c:v>
                </c:pt>
                <c:pt idx="3">
                  <c:v>70.144999999999996</c:v>
                </c:pt>
                <c:pt idx="4">
                  <c:v>33.427265902085217</c:v>
                </c:pt>
                <c:pt idx="5">
                  <c:v>33.429000000000002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B6-C34C-9F17-DC4545DD65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3506863"/>
        <c:axId val="2113508559"/>
      </c:scatterChart>
      <c:valAx>
        <c:axId val="2113506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3508559"/>
        <c:crosses val="autoZero"/>
        <c:crossBetween val="midCat"/>
      </c:valAx>
      <c:valAx>
        <c:axId val="2113508559"/>
        <c:scaling>
          <c:orientation val="minMax"/>
          <c:max val="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3506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44450</xdr:colOff>
      <xdr:row>10</xdr:row>
      <xdr:rowOff>127000</xdr:rowOff>
    </xdr:from>
    <xdr:to>
      <xdr:col>9</xdr:col>
      <xdr:colOff>488950</xdr:colOff>
      <xdr:row>24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0F2FECE-FB14-2F4C-9357-047387B91E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44450</xdr:colOff>
      <xdr:row>10</xdr:row>
      <xdr:rowOff>127000</xdr:rowOff>
    </xdr:from>
    <xdr:to>
      <xdr:col>9</xdr:col>
      <xdr:colOff>488950</xdr:colOff>
      <xdr:row>32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359DC39-D2F7-164F-BC70-F502CFD53B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2"/>
  <sheetViews>
    <sheetView tabSelected="1" zoomScale="139" zoomScaleNormal="110" workbookViewId="0">
      <selection activeCell="C16" activeCellId="1" sqref="N18 C16"/>
    </sheetView>
  </sheetViews>
  <sheetFormatPr baseColWidth="10" defaultRowHeight="16" x14ac:dyDescent="0.2"/>
  <cols>
    <col min="1" max="1" width="10.5" bestFit="1" customWidth="1"/>
    <col min="2" max="3" width="6.83203125" bestFit="1" customWidth="1"/>
    <col min="4" max="4" width="4.33203125" bestFit="1" customWidth="1"/>
    <col min="5" max="5" width="6.33203125" bestFit="1" customWidth="1"/>
    <col min="6" max="6" width="11" bestFit="1" customWidth="1"/>
    <col min="7" max="7" width="5.83203125" bestFit="1" customWidth="1"/>
    <col min="8" max="8" width="3.83203125" bestFit="1" customWidth="1"/>
    <col min="9" max="9" width="7.33203125" bestFit="1" customWidth="1"/>
    <col min="10" max="10" width="8.83203125" bestFit="1" customWidth="1"/>
    <col min="11" max="11" width="12.83203125" customWidth="1"/>
    <col min="12" max="12" width="7.1640625" bestFit="1" customWidth="1"/>
    <col min="13" max="13" width="12.1640625" bestFit="1" customWidth="1"/>
    <col min="14" max="14" width="5.6640625" bestFit="1" customWidth="1"/>
    <col min="15" max="15" width="8.1640625" style="1" bestFit="1" customWidth="1"/>
    <col min="16" max="16" width="10.83203125" style="1" bestFit="1" customWidth="1"/>
    <col min="17" max="17" width="11.1640625" style="1" bestFit="1" customWidth="1"/>
    <col min="18" max="18" width="8.1640625" style="1" bestFit="1" customWidth="1"/>
  </cols>
  <sheetData>
    <row r="1" spans="1:19" x14ac:dyDescent="0.2">
      <c r="K1" t="s">
        <v>18</v>
      </c>
      <c r="M1">
        <v>-10.957800000000001</v>
      </c>
      <c r="O1" s="1">
        <v>0.60689000000000004</v>
      </c>
      <c r="P1" s="1">
        <v>0.47316000000000003</v>
      </c>
      <c r="Q1" s="1">
        <v>-0.35038999999999998</v>
      </c>
      <c r="R1" s="1">
        <v>0.19980000000000001</v>
      </c>
    </row>
    <row r="2" spans="1:19" x14ac:dyDescent="0.2">
      <c r="A2" s="3" t="s">
        <v>17</v>
      </c>
      <c r="B2" s="3" t="s">
        <v>0</v>
      </c>
      <c r="C2" s="3" t="s">
        <v>1</v>
      </c>
      <c r="D2" s="3" t="s">
        <v>2</v>
      </c>
      <c r="E2" s="3" t="s">
        <v>6</v>
      </c>
      <c r="F2" s="3" t="s">
        <v>4</v>
      </c>
      <c r="G2" s="3" t="s">
        <v>7</v>
      </c>
      <c r="H2" s="3" t="s">
        <v>3</v>
      </c>
      <c r="I2" s="3" t="s">
        <v>10</v>
      </c>
      <c r="J2" s="3" t="s">
        <v>11</v>
      </c>
      <c r="K2" s="3" t="s">
        <v>16</v>
      </c>
      <c r="L2" s="3" t="s">
        <v>8</v>
      </c>
      <c r="M2" s="3" t="s">
        <v>9</v>
      </c>
      <c r="N2" s="3" t="s">
        <v>24</v>
      </c>
      <c r="O2" s="5" t="s">
        <v>12</v>
      </c>
      <c r="P2" s="5" t="s">
        <v>19</v>
      </c>
      <c r="Q2" s="5" t="s">
        <v>13</v>
      </c>
      <c r="R2" s="5" t="s">
        <v>5</v>
      </c>
      <c r="S2" s="5" t="s">
        <v>20</v>
      </c>
    </row>
    <row r="3" spans="1:19" x14ac:dyDescent="0.2">
      <c r="A3" t="s">
        <v>14</v>
      </c>
      <c r="B3" s="1">
        <v>48.311</v>
      </c>
      <c r="C3" s="1">
        <v>99.918000000000006</v>
      </c>
      <c r="D3">
        <v>25</v>
      </c>
      <c r="E3">
        <v>3</v>
      </c>
      <c r="F3">
        <v>13.2</v>
      </c>
      <c r="G3" s="1">
        <f>F3*E3/100</f>
        <v>0.39599999999999996</v>
      </c>
      <c r="H3">
        <f>IF(F3 &gt; 9000, 2,1)</f>
        <v>1</v>
      </c>
      <c r="I3">
        <v>176.96100000000001</v>
      </c>
      <c r="J3">
        <v>17.350000000000001</v>
      </c>
      <c r="K3">
        <f>(I3+J3)*1000</f>
        <v>194311</v>
      </c>
      <c r="L3">
        <v>447.17399999999998</v>
      </c>
      <c r="M3">
        <f>K3/(G3*L3)</f>
        <v>1097.3007004753038</v>
      </c>
      <c r="N3">
        <v>0.5</v>
      </c>
      <c r="O3" s="2">
        <f xml:space="preserve"> 24.79 + 0.54 * B3 + 0.52 * C3 - 2.42 * LN(M3+1) - 0.89 * D3</f>
        <v>63.64162293928733</v>
      </c>
      <c r="P3" s="2">
        <f xml:space="preserve"> M$1+ O$1 * B3 + P$1* C3 + Q$1 * LN(M3+1) + R$1 * D3</f>
        <v>68.180601271114426</v>
      </c>
      <c r="Q3" s="2">
        <f>100*MIN((I3*1000 + G3* L3),C3 /100* L3* G3 + B3/100 * I3*1000) / (I3*1000 + G3* L3)</f>
        <v>48.362590342212641</v>
      </c>
      <c r="R3" s="2">
        <f xml:space="preserve">  101 - (8.06 - 0.07 * B3 + 0.02 * C3 + 0.05 * D3 - 2.17 * H3 + 0.02 * B3/H3 - 0.0003 * B3/C3)^2</f>
        <v>55.805775996160307</v>
      </c>
      <c r="S3" t="s">
        <v>21</v>
      </c>
    </row>
    <row r="4" spans="1:19" x14ac:dyDescent="0.2">
      <c r="A4" t="s">
        <v>15</v>
      </c>
      <c r="O4" s="1">
        <v>63.642000000000003</v>
      </c>
      <c r="P4" s="1">
        <v>68.180999999999997</v>
      </c>
      <c r="Q4" s="1">
        <v>48.363</v>
      </c>
      <c r="R4" s="1">
        <v>55.805999999999997</v>
      </c>
    </row>
    <row r="5" spans="1:19" x14ac:dyDescent="0.2">
      <c r="A5" s="3" t="s">
        <v>23</v>
      </c>
    </row>
    <row r="6" spans="1:19" x14ac:dyDescent="0.2">
      <c r="A6" t="s">
        <v>14</v>
      </c>
      <c r="B6" s="1">
        <v>66.025999999999996</v>
      </c>
      <c r="C6" s="1">
        <v>97.611999999999995</v>
      </c>
      <c r="D6">
        <v>40</v>
      </c>
      <c r="E6">
        <v>3</v>
      </c>
      <c r="F6">
        <v>147</v>
      </c>
      <c r="G6" s="1">
        <f>F6*E6/100</f>
        <v>4.41</v>
      </c>
      <c r="H6">
        <f>IF(F6 &gt; 9000, 2,1)</f>
        <v>1</v>
      </c>
      <c r="I6">
        <v>1.325</v>
      </c>
      <c r="J6">
        <v>0.84230000000000005</v>
      </c>
      <c r="K6">
        <f>(I6+J6)*1000</f>
        <v>2167.3000000000002</v>
      </c>
      <c r="L6">
        <v>45.045000000000002</v>
      </c>
      <c r="M6">
        <f>K6/(G6*L6)</f>
        <v>10.910228597303426</v>
      </c>
      <c r="N6">
        <v>0</v>
      </c>
      <c r="O6" s="2">
        <f xml:space="preserve"> 24.79 + 0.54 * B6 + 0.52 * C6 - 2.42 * LN(M6+1) - 0.89 * D6</f>
        <v>69.606977863874761</v>
      </c>
      <c r="P6" s="2">
        <f xml:space="preserve"> M$1+ O$1 * B6 + P$1* C6 + Q$1 * LN(M6+1) + R$1 * D6</f>
        <v>82.422757723026066</v>
      </c>
      <c r="Q6" s="2">
        <f>100*MIN((I6*1000 + G6* L6),C6 /100* L6* G6 + B6/100 * I6*1000) / (I6*1000 + G6* L6)</f>
        <v>70.14408244985907</v>
      </c>
      <c r="R6" s="2">
        <f xml:space="preserve">  101 - (8.06 - 0.07 * B6 + 0.02 * C6 + 0.05 * D6 - 2.17 * H6 + 0.02 * B6/H6 - 0.0003 * B6/C6)^2</f>
        <v>58.218758500295316</v>
      </c>
    </row>
    <row r="7" spans="1:19" x14ac:dyDescent="0.2">
      <c r="A7" t="s">
        <v>15</v>
      </c>
      <c r="O7" s="1">
        <v>69.606999999999999</v>
      </c>
      <c r="P7" s="1">
        <v>82.423000000000002</v>
      </c>
      <c r="Q7" s="1">
        <v>70.144999999999996</v>
      </c>
      <c r="R7" s="1">
        <v>58.219000000000001</v>
      </c>
    </row>
    <row r="8" spans="1:19" x14ac:dyDescent="0.2">
      <c r="A8" s="3" t="s">
        <v>22</v>
      </c>
    </row>
    <row r="9" spans="1:19" x14ac:dyDescent="0.2">
      <c r="A9" t="s">
        <v>14</v>
      </c>
      <c r="B9" s="1">
        <v>24.048999999999999</v>
      </c>
      <c r="C9" s="1">
        <v>95.980999999999995</v>
      </c>
      <c r="D9">
        <v>40</v>
      </c>
      <c r="E9">
        <v>3</v>
      </c>
      <c r="F9">
        <v>147</v>
      </c>
      <c r="G9" s="1">
        <f>F9*E9/100</f>
        <v>4.41</v>
      </c>
      <c r="H9">
        <f>IF(F9 &gt; 9000, 2,1)</f>
        <v>1</v>
      </c>
      <c r="I9">
        <v>1.325</v>
      </c>
      <c r="J9">
        <v>0.84230000000000005</v>
      </c>
      <c r="K9">
        <f>(I9+J9)*1000</f>
        <v>2167.3000000000002</v>
      </c>
      <c r="L9">
        <v>45.045000000000002</v>
      </c>
      <c r="M9">
        <f>K9/(G9*L9)</f>
        <v>10.910228597303426</v>
      </c>
      <c r="N9">
        <v>0</v>
      </c>
      <c r="O9" s="2">
        <f xml:space="preserve"> 24.79 + 0.54 * B9 + 0.52 * C9 - 2.42 * LN(M9+1) - 0.89 * D9</f>
        <v>46.091277863874744</v>
      </c>
      <c r="P9" s="2">
        <f xml:space="preserve"> M$1+ O$1 * B9 + P$1* C9 + Q$1 * LN(M9+1) + R$1 * D9</f>
        <v>56.175612233026058</v>
      </c>
      <c r="Q9" s="2">
        <f>100*MIN((I9*1000 + G9* L9),C9 /100* L9* G9 + B9/100 * I9*1000) / (I9*1000 + G9* L9)</f>
        <v>33.427265902085217</v>
      </c>
      <c r="R9" s="2">
        <f xml:space="preserve">  101 - (8.06 - 0.07 * B9 + 0.02 * C9 + 0.05 * D9 - 2.17 * H9 + 0.02 * B9/H9 - 0.0003 * B9/C9)^2</f>
        <v>26.917918552993328</v>
      </c>
    </row>
    <row r="10" spans="1:19" x14ac:dyDescent="0.2">
      <c r="A10" t="s">
        <v>15</v>
      </c>
      <c r="O10" s="1">
        <v>46.091999999999999</v>
      </c>
      <c r="P10" s="1">
        <v>56.176000000000002</v>
      </c>
      <c r="Q10" s="1">
        <v>33.429000000000002</v>
      </c>
      <c r="R10" s="1">
        <v>26.917999999999999</v>
      </c>
    </row>
    <row r="12" spans="1:19" x14ac:dyDescent="0.2">
      <c r="F12" s="4"/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79E72-7D33-974D-BD39-AC14F9934447}">
  <dimension ref="A1:D6"/>
  <sheetViews>
    <sheetView zoomScale="109" workbookViewId="0">
      <selection activeCell="K19" sqref="K19"/>
    </sheetView>
  </sheetViews>
  <sheetFormatPr baseColWidth="10" defaultRowHeight="16" x14ac:dyDescent="0.2"/>
  <sheetData>
    <row r="1" spans="1:4" x14ac:dyDescent="0.2">
      <c r="A1" s="2">
        <v>63.64162293928733</v>
      </c>
      <c r="B1" s="2">
        <v>68.180601271114426</v>
      </c>
      <c r="C1" s="2">
        <v>48.362590342212641</v>
      </c>
      <c r="D1" s="2">
        <v>55.805775996160307</v>
      </c>
    </row>
    <row r="2" spans="1:4" x14ac:dyDescent="0.2">
      <c r="A2" s="1">
        <v>63.642000000000003</v>
      </c>
      <c r="B2" s="1">
        <v>68.180999999999997</v>
      </c>
      <c r="C2" s="1">
        <v>48.363</v>
      </c>
      <c r="D2" s="1">
        <v>55.805999999999997</v>
      </c>
    </row>
    <row r="3" spans="1:4" x14ac:dyDescent="0.2">
      <c r="A3" s="2">
        <v>69.606977863874761</v>
      </c>
      <c r="B3" s="2">
        <v>82.422757723026066</v>
      </c>
      <c r="C3" s="2">
        <v>70.14408244985907</v>
      </c>
      <c r="D3" s="2">
        <v>58.218758500295316</v>
      </c>
    </row>
    <row r="4" spans="1:4" x14ac:dyDescent="0.2">
      <c r="A4" s="1">
        <v>69.606999999999999</v>
      </c>
      <c r="B4" s="1">
        <v>82.423000000000002</v>
      </c>
      <c r="C4" s="1">
        <v>70.144999999999996</v>
      </c>
      <c r="D4" s="1">
        <v>58.219000000000001</v>
      </c>
    </row>
    <row r="5" spans="1:4" x14ac:dyDescent="0.2">
      <c r="A5" s="2">
        <v>46.091277863874744</v>
      </c>
      <c r="B5" s="2">
        <v>56.175612233026058</v>
      </c>
      <c r="C5" s="2">
        <v>33.427265902085217</v>
      </c>
      <c r="D5" s="2">
        <v>26.917918552993328</v>
      </c>
    </row>
    <row r="6" spans="1:4" x14ac:dyDescent="0.2">
      <c r="A6" s="1">
        <v>46.091999999999999</v>
      </c>
      <c r="B6" s="1">
        <v>56.176000000000002</v>
      </c>
      <c r="C6" s="1">
        <v>33.429000000000002</v>
      </c>
      <c r="D6" s="1">
        <v>26.917999999999999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Munoz-Carpena,Rafael</dc:creator>
  <cp:lastModifiedBy>Munoz-Carpena,Rafael</cp:lastModifiedBy>
  <dcterms:created xsi:type="dcterms:W3CDTF">2018-01-23T18:47:57Z</dcterms:created>
  <dcterms:modified xsi:type="dcterms:W3CDTF">2018-03-12T21:36:18Z</dcterms:modified>
</cp:coreProperties>
</file>